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s22-file\UserDir$\galetkajosef\Desktop\"/>
    </mc:Choice>
  </mc:AlternateContent>
  <bookViews>
    <workbookView xWindow="0" yWindow="0" windowWidth="25200" windowHeight="1138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Pol'!$A$1:$U$421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11" i="12" l="1"/>
  <c r="F39" i="1" s="1"/>
  <c r="G9" i="12"/>
  <c r="M9" i="12" s="1"/>
  <c r="I9" i="12"/>
  <c r="K9" i="12"/>
  <c r="O9" i="12"/>
  <c r="Q9" i="12"/>
  <c r="U9" i="12"/>
  <c r="G13" i="12"/>
  <c r="I13" i="12"/>
  <c r="K13" i="12"/>
  <c r="O13" i="12"/>
  <c r="Q13" i="12"/>
  <c r="U13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5" i="12"/>
  <c r="I35" i="12"/>
  <c r="I34" i="12" s="1"/>
  <c r="K35" i="12"/>
  <c r="M35" i="12"/>
  <c r="O35" i="12"/>
  <c r="Q35" i="12"/>
  <c r="U35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O54" i="12" s="1"/>
  <c r="Q56" i="12"/>
  <c r="U56" i="12"/>
  <c r="U54" i="12" s="1"/>
  <c r="G62" i="12"/>
  <c r="I62" i="12"/>
  <c r="K62" i="12"/>
  <c r="M62" i="12"/>
  <c r="O62" i="12"/>
  <c r="Q62" i="12"/>
  <c r="U62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20" i="12"/>
  <c r="M120" i="12" s="1"/>
  <c r="I120" i="12"/>
  <c r="K120" i="12"/>
  <c r="O120" i="12"/>
  <c r="Q120" i="12"/>
  <c r="U120" i="12"/>
  <c r="G122" i="12"/>
  <c r="I122" i="12"/>
  <c r="K122" i="12"/>
  <c r="O122" i="12"/>
  <c r="Q122" i="12"/>
  <c r="U122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5" i="12"/>
  <c r="I135" i="12"/>
  <c r="I134" i="12" s="1"/>
  <c r="K135" i="12"/>
  <c r="M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1" i="12"/>
  <c r="M141" i="12" s="1"/>
  <c r="M140" i="12" s="1"/>
  <c r="I141" i="12"/>
  <c r="I140" i="12" s="1"/>
  <c r="K141" i="12"/>
  <c r="K140" i="12" s="1"/>
  <c r="O141" i="12"/>
  <c r="O140" i="12" s="1"/>
  <c r="Q141" i="12"/>
  <c r="Q140" i="12" s="1"/>
  <c r="U141" i="12"/>
  <c r="U140" i="12" s="1"/>
  <c r="U142" i="12"/>
  <c r="G143" i="12"/>
  <c r="G142" i="12" s="1"/>
  <c r="I56" i="1" s="1"/>
  <c r="I143" i="12"/>
  <c r="I142" i="12" s="1"/>
  <c r="K143" i="12"/>
  <c r="K142" i="12" s="1"/>
  <c r="M143" i="12"/>
  <c r="M142" i="12" s="1"/>
  <c r="O143" i="12"/>
  <c r="O142" i="12" s="1"/>
  <c r="Q143" i="12"/>
  <c r="Q142" i="12" s="1"/>
  <c r="U143" i="12"/>
  <c r="G151" i="12"/>
  <c r="M151" i="12" s="1"/>
  <c r="I151" i="12"/>
  <c r="K151" i="12"/>
  <c r="O151" i="12"/>
  <c r="Q151" i="12"/>
  <c r="U151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8" i="12"/>
  <c r="M158" i="12" s="1"/>
  <c r="I158" i="12"/>
  <c r="K158" i="12"/>
  <c r="O158" i="12"/>
  <c r="Q158" i="12"/>
  <c r="U158" i="12"/>
  <c r="G161" i="12"/>
  <c r="M161" i="12" s="1"/>
  <c r="I161" i="12"/>
  <c r="K161" i="12"/>
  <c r="O161" i="12"/>
  <c r="Q161" i="12"/>
  <c r="U161" i="12"/>
  <c r="G166" i="12"/>
  <c r="M166" i="12" s="1"/>
  <c r="I166" i="12"/>
  <c r="K166" i="12"/>
  <c r="O166" i="12"/>
  <c r="Q166" i="12"/>
  <c r="U166" i="12"/>
  <c r="G167" i="12"/>
  <c r="I167" i="12"/>
  <c r="K167" i="12"/>
  <c r="M167" i="12"/>
  <c r="O167" i="12"/>
  <c r="Q167" i="12"/>
  <c r="U167" i="12"/>
  <c r="G169" i="12"/>
  <c r="M169" i="12" s="1"/>
  <c r="I169" i="12"/>
  <c r="K169" i="12"/>
  <c r="O169" i="12"/>
  <c r="Q169" i="12"/>
  <c r="U169" i="12"/>
  <c r="G173" i="12"/>
  <c r="I173" i="12"/>
  <c r="K173" i="12"/>
  <c r="O173" i="12"/>
  <c r="Q173" i="12"/>
  <c r="U173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94" i="12"/>
  <c r="M194" i="12" s="1"/>
  <c r="I194" i="12"/>
  <c r="K194" i="12"/>
  <c r="O194" i="12"/>
  <c r="Q194" i="12"/>
  <c r="U194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200" i="12"/>
  <c r="I200" i="12"/>
  <c r="K200" i="12"/>
  <c r="M200" i="12"/>
  <c r="O200" i="12"/>
  <c r="Q200" i="12"/>
  <c r="U200" i="12"/>
  <c r="G202" i="12"/>
  <c r="M202" i="12" s="1"/>
  <c r="I202" i="12"/>
  <c r="K202" i="12"/>
  <c r="O202" i="12"/>
  <c r="Q202" i="12"/>
  <c r="U202" i="12"/>
  <c r="G203" i="12"/>
  <c r="M203" i="12" s="1"/>
  <c r="I203" i="12"/>
  <c r="K203" i="12"/>
  <c r="O203" i="12"/>
  <c r="Q203" i="12"/>
  <c r="U203" i="12"/>
  <c r="G205" i="12"/>
  <c r="M205" i="12" s="1"/>
  <c r="I205" i="12"/>
  <c r="K205" i="12"/>
  <c r="O205" i="12"/>
  <c r="Q205" i="12"/>
  <c r="U205" i="12"/>
  <c r="G206" i="12"/>
  <c r="M206" i="12" s="1"/>
  <c r="I206" i="12"/>
  <c r="K206" i="12"/>
  <c r="O206" i="12"/>
  <c r="Q206" i="12"/>
  <c r="U206" i="12"/>
  <c r="G208" i="12"/>
  <c r="M208" i="12" s="1"/>
  <c r="I208" i="12"/>
  <c r="K208" i="12"/>
  <c r="O208" i="12"/>
  <c r="Q208" i="12"/>
  <c r="U208" i="12"/>
  <c r="G209" i="12"/>
  <c r="M209" i="12" s="1"/>
  <c r="I209" i="12"/>
  <c r="K209" i="12"/>
  <c r="O209" i="12"/>
  <c r="Q209" i="12"/>
  <c r="U209" i="12"/>
  <c r="G211" i="12"/>
  <c r="M211" i="12" s="1"/>
  <c r="I211" i="12"/>
  <c r="K211" i="12"/>
  <c r="O211" i="12"/>
  <c r="Q211" i="12"/>
  <c r="U211" i="12"/>
  <c r="G213" i="12"/>
  <c r="I213" i="12"/>
  <c r="K213" i="12"/>
  <c r="M213" i="12"/>
  <c r="O213" i="12"/>
  <c r="Q213" i="12"/>
  <c r="U213" i="12"/>
  <c r="G214" i="12"/>
  <c r="M214" i="12" s="1"/>
  <c r="I214" i="12"/>
  <c r="K214" i="12"/>
  <c r="O214" i="12"/>
  <c r="Q214" i="12"/>
  <c r="U214" i="12"/>
  <c r="G215" i="12"/>
  <c r="M215" i="12" s="1"/>
  <c r="I215" i="12"/>
  <c r="K215" i="12"/>
  <c r="O215" i="12"/>
  <c r="Q215" i="12"/>
  <c r="U215" i="12"/>
  <c r="G216" i="12"/>
  <c r="M216" i="12" s="1"/>
  <c r="I216" i="12"/>
  <c r="K216" i="12"/>
  <c r="O216" i="12"/>
  <c r="Q216" i="12"/>
  <c r="U216" i="12"/>
  <c r="G217" i="12"/>
  <c r="M217" i="12" s="1"/>
  <c r="I217" i="12"/>
  <c r="K217" i="12"/>
  <c r="O217" i="12"/>
  <c r="Q217" i="12"/>
  <c r="U217" i="12"/>
  <c r="G218" i="12"/>
  <c r="M218" i="12" s="1"/>
  <c r="I218" i="12"/>
  <c r="K218" i="12"/>
  <c r="O218" i="12"/>
  <c r="Q218" i="12"/>
  <c r="U218" i="12"/>
  <c r="G220" i="12"/>
  <c r="G219" i="12" s="1"/>
  <c r="I59" i="1" s="1"/>
  <c r="I220" i="12"/>
  <c r="I219" i="12" s="1"/>
  <c r="K220" i="12"/>
  <c r="K219" i="12" s="1"/>
  <c r="O220" i="12"/>
  <c r="O219" i="12" s="1"/>
  <c r="Q220" i="12"/>
  <c r="Q219" i="12" s="1"/>
  <c r="U220" i="12"/>
  <c r="U219" i="12" s="1"/>
  <c r="G223" i="12"/>
  <c r="I223" i="12"/>
  <c r="K223" i="12"/>
  <c r="O223" i="12"/>
  <c r="Q223" i="12"/>
  <c r="U223" i="12"/>
  <c r="G235" i="12"/>
  <c r="M235" i="12" s="1"/>
  <c r="I235" i="12"/>
  <c r="K235" i="12"/>
  <c r="O235" i="12"/>
  <c r="Q235" i="12"/>
  <c r="U235" i="12"/>
  <c r="G250" i="12"/>
  <c r="M250" i="12" s="1"/>
  <c r="I250" i="12"/>
  <c r="K250" i="12"/>
  <c r="O250" i="12"/>
  <c r="Q250" i="12"/>
  <c r="U250" i="12"/>
  <c r="Q251" i="12"/>
  <c r="G252" i="12"/>
  <c r="G251" i="12" s="1"/>
  <c r="I61" i="1" s="1"/>
  <c r="I252" i="12"/>
  <c r="I251" i="12" s="1"/>
  <c r="K252" i="12"/>
  <c r="K251" i="12" s="1"/>
  <c r="O252" i="12"/>
  <c r="O251" i="12" s="1"/>
  <c r="Q252" i="12"/>
  <c r="U252" i="12"/>
  <c r="U251" i="12" s="1"/>
  <c r="G254" i="12"/>
  <c r="G253" i="12" s="1"/>
  <c r="I62" i="1" s="1"/>
  <c r="I254" i="12"/>
  <c r="I253" i="12" s="1"/>
  <c r="K254" i="12"/>
  <c r="K253" i="12" s="1"/>
  <c r="O254" i="12"/>
  <c r="O253" i="12" s="1"/>
  <c r="Q254" i="12"/>
  <c r="Q253" i="12" s="1"/>
  <c r="U254" i="12"/>
  <c r="U253" i="12" s="1"/>
  <c r="G256" i="12"/>
  <c r="I256" i="12"/>
  <c r="K256" i="12"/>
  <c r="O256" i="12"/>
  <c r="Q256" i="12"/>
  <c r="U256" i="12"/>
  <c r="G257" i="12"/>
  <c r="M257" i="12" s="1"/>
  <c r="I257" i="12"/>
  <c r="K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M259" i="12" s="1"/>
  <c r="I259" i="12"/>
  <c r="K259" i="12"/>
  <c r="O259" i="12"/>
  <c r="Q259" i="12"/>
  <c r="U259" i="12"/>
  <c r="G261" i="12"/>
  <c r="M261" i="12" s="1"/>
  <c r="I261" i="12"/>
  <c r="K261" i="12"/>
  <c r="O261" i="12"/>
  <c r="Q261" i="12"/>
  <c r="U261" i="12"/>
  <c r="G262" i="12"/>
  <c r="I262" i="12"/>
  <c r="K262" i="12"/>
  <c r="M262" i="12"/>
  <c r="O262" i="12"/>
  <c r="Q262" i="12"/>
  <c r="U262" i="12"/>
  <c r="G263" i="12"/>
  <c r="M263" i="12" s="1"/>
  <c r="I263" i="12"/>
  <c r="K263" i="12"/>
  <c r="O263" i="12"/>
  <c r="Q263" i="12"/>
  <c r="U263" i="12"/>
  <c r="G264" i="12"/>
  <c r="M264" i="12" s="1"/>
  <c r="I264" i="12"/>
  <c r="K264" i="12"/>
  <c r="O264" i="12"/>
  <c r="Q264" i="12"/>
  <c r="U264" i="12"/>
  <c r="G265" i="12"/>
  <c r="M265" i="12" s="1"/>
  <c r="I265" i="12"/>
  <c r="K265" i="12"/>
  <c r="O265" i="12"/>
  <c r="Q265" i="12"/>
  <c r="U265" i="12"/>
  <c r="G266" i="12"/>
  <c r="M266" i="12" s="1"/>
  <c r="I266" i="12"/>
  <c r="K266" i="12"/>
  <c r="O266" i="12"/>
  <c r="Q266" i="12"/>
  <c r="U266" i="12"/>
  <c r="G267" i="12"/>
  <c r="M267" i="12" s="1"/>
  <c r="I267" i="12"/>
  <c r="K267" i="12"/>
  <c r="O267" i="12"/>
  <c r="Q267" i="12"/>
  <c r="U267" i="12"/>
  <c r="G268" i="12"/>
  <c r="M268" i="12" s="1"/>
  <c r="I268" i="12"/>
  <c r="K268" i="12"/>
  <c r="O268" i="12"/>
  <c r="Q268" i="12"/>
  <c r="U268" i="12"/>
  <c r="G269" i="12"/>
  <c r="M269" i="12" s="1"/>
  <c r="I269" i="12"/>
  <c r="K269" i="12"/>
  <c r="O269" i="12"/>
  <c r="Q269" i="12"/>
  <c r="U269" i="12"/>
  <c r="G270" i="12"/>
  <c r="I270" i="12"/>
  <c r="K270" i="12"/>
  <c r="M270" i="12"/>
  <c r="O270" i="12"/>
  <c r="Q270" i="12"/>
  <c r="U270" i="12"/>
  <c r="G271" i="12"/>
  <c r="M271" i="12" s="1"/>
  <c r="I271" i="12"/>
  <c r="K271" i="12"/>
  <c r="O271" i="12"/>
  <c r="Q271" i="12"/>
  <c r="U271" i="12"/>
  <c r="G272" i="12"/>
  <c r="M272" i="12" s="1"/>
  <c r="I272" i="12"/>
  <c r="K272" i="12"/>
  <c r="O272" i="12"/>
  <c r="Q272" i="12"/>
  <c r="U272" i="12"/>
  <c r="G273" i="12"/>
  <c r="M273" i="12" s="1"/>
  <c r="I273" i="12"/>
  <c r="K273" i="12"/>
  <c r="O273" i="12"/>
  <c r="Q273" i="12"/>
  <c r="U273" i="12"/>
  <c r="G274" i="12"/>
  <c r="M274" i="12" s="1"/>
  <c r="I274" i="12"/>
  <c r="K274" i="12"/>
  <c r="O274" i="12"/>
  <c r="Q274" i="12"/>
  <c r="U274" i="12"/>
  <c r="G276" i="12"/>
  <c r="M276" i="12" s="1"/>
  <c r="I276" i="12"/>
  <c r="K276" i="12"/>
  <c r="O276" i="12"/>
  <c r="Q276" i="12"/>
  <c r="U276" i="12"/>
  <c r="G279" i="12"/>
  <c r="M279" i="12" s="1"/>
  <c r="I279" i="12"/>
  <c r="K279" i="12"/>
  <c r="O279" i="12"/>
  <c r="Q279" i="12"/>
  <c r="U279" i="12"/>
  <c r="G280" i="12"/>
  <c r="I280" i="12"/>
  <c r="K280" i="12"/>
  <c r="M280" i="12"/>
  <c r="O280" i="12"/>
  <c r="Q280" i="12"/>
  <c r="U280" i="12"/>
  <c r="G281" i="12"/>
  <c r="M281" i="12" s="1"/>
  <c r="I281" i="12"/>
  <c r="K281" i="12"/>
  <c r="O281" i="12"/>
  <c r="Q281" i="12"/>
  <c r="U281" i="12"/>
  <c r="G283" i="12"/>
  <c r="M283" i="12" s="1"/>
  <c r="I283" i="12"/>
  <c r="K283" i="12"/>
  <c r="O283" i="12"/>
  <c r="Q283" i="12"/>
  <c r="U283" i="12"/>
  <c r="G285" i="12"/>
  <c r="M285" i="12" s="1"/>
  <c r="I285" i="12"/>
  <c r="K285" i="12"/>
  <c r="O285" i="12"/>
  <c r="Q285" i="12"/>
  <c r="U285" i="12"/>
  <c r="G286" i="12"/>
  <c r="M286" i="12" s="1"/>
  <c r="I286" i="12"/>
  <c r="K286" i="12"/>
  <c r="O286" i="12"/>
  <c r="Q286" i="12"/>
  <c r="U286" i="12"/>
  <c r="G288" i="12"/>
  <c r="M288" i="12" s="1"/>
  <c r="I288" i="12"/>
  <c r="K288" i="12"/>
  <c r="O288" i="12"/>
  <c r="Q288" i="12"/>
  <c r="U288" i="12"/>
  <c r="G302" i="12"/>
  <c r="M302" i="12" s="1"/>
  <c r="I302" i="12"/>
  <c r="K302" i="12"/>
  <c r="O302" i="12"/>
  <c r="Q302" i="12"/>
  <c r="U302" i="12"/>
  <c r="G304" i="12"/>
  <c r="I304" i="12"/>
  <c r="K304" i="12"/>
  <c r="M304" i="12"/>
  <c r="O304" i="12"/>
  <c r="Q304" i="12"/>
  <c r="U304" i="12"/>
  <c r="G310" i="12"/>
  <c r="M310" i="12" s="1"/>
  <c r="I310" i="12"/>
  <c r="K310" i="12"/>
  <c r="O310" i="12"/>
  <c r="Q310" i="12"/>
  <c r="U310" i="12"/>
  <c r="G312" i="12"/>
  <c r="M312" i="12" s="1"/>
  <c r="I312" i="12"/>
  <c r="K312" i="12"/>
  <c r="O312" i="12"/>
  <c r="Q312" i="12"/>
  <c r="U312" i="12"/>
  <c r="G317" i="12"/>
  <c r="M317" i="12" s="1"/>
  <c r="I317" i="12"/>
  <c r="K317" i="12"/>
  <c r="O317" i="12"/>
  <c r="Q317" i="12"/>
  <c r="U317" i="12"/>
  <c r="G319" i="12"/>
  <c r="M319" i="12" s="1"/>
  <c r="I319" i="12"/>
  <c r="K319" i="12"/>
  <c r="O319" i="12"/>
  <c r="Q319" i="12"/>
  <c r="U319" i="12"/>
  <c r="G354" i="12"/>
  <c r="M354" i="12" s="1"/>
  <c r="I354" i="12"/>
  <c r="K354" i="12"/>
  <c r="O354" i="12"/>
  <c r="Q354" i="12"/>
  <c r="U354" i="12"/>
  <c r="G356" i="12"/>
  <c r="M356" i="12" s="1"/>
  <c r="I356" i="12"/>
  <c r="K356" i="12"/>
  <c r="O356" i="12"/>
  <c r="Q356" i="12"/>
  <c r="U356" i="12"/>
  <c r="G357" i="12"/>
  <c r="M357" i="12" s="1"/>
  <c r="I357" i="12"/>
  <c r="K357" i="12"/>
  <c r="O357" i="12"/>
  <c r="Q357" i="12"/>
  <c r="U357" i="12"/>
  <c r="G359" i="12"/>
  <c r="I359" i="12"/>
  <c r="K359" i="12"/>
  <c r="O359" i="12"/>
  <c r="Q359" i="12"/>
  <c r="U359" i="12"/>
  <c r="G379" i="12"/>
  <c r="I379" i="12"/>
  <c r="K379" i="12"/>
  <c r="M379" i="12"/>
  <c r="O379" i="12"/>
  <c r="Q379" i="12"/>
  <c r="U379" i="12"/>
  <c r="G380" i="12"/>
  <c r="M380" i="12" s="1"/>
  <c r="I380" i="12"/>
  <c r="K380" i="12"/>
  <c r="O380" i="12"/>
  <c r="Q380" i="12"/>
  <c r="U380" i="12"/>
  <c r="G381" i="12"/>
  <c r="M381" i="12" s="1"/>
  <c r="I381" i="12"/>
  <c r="K381" i="12"/>
  <c r="O381" i="12"/>
  <c r="Q381" i="12"/>
  <c r="U381" i="12"/>
  <c r="G383" i="12"/>
  <c r="M383" i="12" s="1"/>
  <c r="I383" i="12"/>
  <c r="K383" i="12"/>
  <c r="O383" i="12"/>
  <c r="Q383" i="12"/>
  <c r="U383" i="12"/>
  <c r="G389" i="12"/>
  <c r="M389" i="12" s="1"/>
  <c r="I389" i="12"/>
  <c r="K389" i="12"/>
  <c r="O389" i="12"/>
  <c r="Q389" i="12"/>
  <c r="U389" i="12"/>
  <c r="G390" i="12"/>
  <c r="M390" i="12" s="1"/>
  <c r="I390" i="12"/>
  <c r="K390" i="12"/>
  <c r="O390" i="12"/>
  <c r="Q390" i="12"/>
  <c r="U390" i="12"/>
  <c r="G391" i="12"/>
  <c r="M391" i="12" s="1"/>
  <c r="I391" i="12"/>
  <c r="K391" i="12"/>
  <c r="O391" i="12"/>
  <c r="Q391" i="12"/>
  <c r="U391" i="12"/>
  <c r="G393" i="12"/>
  <c r="M393" i="12" s="1"/>
  <c r="I393" i="12"/>
  <c r="K393" i="12"/>
  <c r="O393" i="12"/>
  <c r="Q393" i="12"/>
  <c r="U393" i="12"/>
  <c r="G395" i="12"/>
  <c r="I395" i="12"/>
  <c r="K395" i="12"/>
  <c r="M395" i="12"/>
  <c r="O395" i="12"/>
  <c r="Q395" i="12"/>
  <c r="U395" i="12"/>
  <c r="G396" i="12"/>
  <c r="M396" i="12" s="1"/>
  <c r="I396" i="12"/>
  <c r="K396" i="12"/>
  <c r="O396" i="12"/>
  <c r="Q396" i="12"/>
  <c r="U396" i="12"/>
  <c r="G398" i="12"/>
  <c r="I398" i="12"/>
  <c r="K398" i="12"/>
  <c r="O398" i="12"/>
  <c r="Q398" i="12"/>
  <c r="U398" i="12"/>
  <c r="G399" i="12"/>
  <c r="M399" i="12" s="1"/>
  <c r="I399" i="12"/>
  <c r="K399" i="12"/>
  <c r="O399" i="12"/>
  <c r="Q399" i="12"/>
  <c r="U399" i="12"/>
  <c r="G400" i="12"/>
  <c r="M400" i="12" s="1"/>
  <c r="I400" i="12"/>
  <c r="K400" i="12"/>
  <c r="O400" i="12"/>
  <c r="Q400" i="12"/>
  <c r="U400" i="12"/>
  <c r="G402" i="12"/>
  <c r="I402" i="12"/>
  <c r="K402" i="12"/>
  <c r="O402" i="12"/>
  <c r="Q402" i="12"/>
  <c r="U402" i="12"/>
  <c r="G404" i="12"/>
  <c r="M404" i="12" s="1"/>
  <c r="I404" i="12"/>
  <c r="K404" i="12"/>
  <c r="O404" i="12"/>
  <c r="Q404" i="12"/>
  <c r="U404" i="12"/>
  <c r="G405" i="12"/>
  <c r="M405" i="12" s="1"/>
  <c r="I405" i="12"/>
  <c r="K405" i="12"/>
  <c r="O405" i="12"/>
  <c r="Q405" i="12"/>
  <c r="U405" i="12"/>
  <c r="G407" i="12"/>
  <c r="M407" i="12" s="1"/>
  <c r="I407" i="12"/>
  <c r="K407" i="12"/>
  <c r="O407" i="12"/>
  <c r="Q407" i="12"/>
  <c r="U407" i="12"/>
  <c r="U408" i="12"/>
  <c r="G409" i="12"/>
  <c r="G408" i="12" s="1"/>
  <c r="I69" i="1" s="1"/>
  <c r="I18" i="1" s="1"/>
  <c r="I409" i="12"/>
  <c r="I408" i="12" s="1"/>
  <c r="K409" i="12"/>
  <c r="K408" i="12" s="1"/>
  <c r="M409" i="12"/>
  <c r="M408" i="12" s="1"/>
  <c r="O409" i="12"/>
  <c r="O408" i="12" s="1"/>
  <c r="Q409" i="12"/>
  <c r="Q408" i="12" s="1"/>
  <c r="U409" i="12"/>
  <c r="I20" i="1"/>
  <c r="I19" i="1"/>
  <c r="AZ43" i="1"/>
  <c r="G27" i="1"/>
  <c r="F40" i="1"/>
  <c r="G23" i="1" s="1"/>
  <c r="G40" i="1"/>
  <c r="G25" i="1" s="1"/>
  <c r="G26" i="1" s="1"/>
  <c r="H40" i="1"/>
  <c r="I40" i="1"/>
  <c r="J40" i="1"/>
  <c r="J39" i="1"/>
  <c r="J28" i="1"/>
  <c r="J26" i="1"/>
  <c r="G38" i="1"/>
  <c r="F38" i="1"/>
  <c r="J23" i="1"/>
  <c r="J24" i="1"/>
  <c r="J25" i="1"/>
  <c r="J27" i="1"/>
  <c r="E24" i="1"/>
  <c r="E26" i="1"/>
  <c r="I401" i="12" l="1"/>
  <c r="I121" i="12"/>
  <c r="Q401" i="12"/>
  <c r="U401" i="12"/>
  <c r="O401" i="12"/>
  <c r="K397" i="12"/>
  <c r="G397" i="12"/>
  <c r="I67" i="1" s="1"/>
  <c r="Q358" i="12"/>
  <c r="I358" i="12"/>
  <c r="U358" i="12"/>
  <c r="O358" i="12"/>
  <c r="K303" i="12"/>
  <c r="Q303" i="12"/>
  <c r="I303" i="12"/>
  <c r="U275" i="12"/>
  <c r="O275" i="12"/>
  <c r="K222" i="12"/>
  <c r="G222" i="12"/>
  <c r="I60" i="1" s="1"/>
  <c r="K172" i="12"/>
  <c r="G172" i="12"/>
  <c r="I58" i="1" s="1"/>
  <c r="K134" i="12"/>
  <c r="Q134" i="12"/>
  <c r="K34" i="12"/>
  <c r="Q34" i="12"/>
  <c r="K401" i="12"/>
  <c r="G401" i="12"/>
  <c r="I68" i="1" s="1"/>
  <c r="Q397" i="12"/>
  <c r="Q255" i="12"/>
  <c r="I255" i="12"/>
  <c r="U255" i="12"/>
  <c r="O255" i="12"/>
  <c r="U150" i="12"/>
  <c r="O150" i="12"/>
  <c r="G140" i="12"/>
  <c r="I55" i="1" s="1"/>
  <c r="Q121" i="12"/>
  <c r="U121" i="12"/>
  <c r="O121" i="12"/>
  <c r="K68" i="12"/>
  <c r="Q68" i="12"/>
  <c r="I68" i="12"/>
  <c r="K8" i="12"/>
  <c r="M13" i="12"/>
  <c r="AD411" i="12"/>
  <c r="G39" i="1" s="1"/>
  <c r="H39" i="1" s="1"/>
  <c r="I39" i="1" s="1"/>
  <c r="Q8" i="12"/>
  <c r="I8" i="12"/>
  <c r="I397" i="12"/>
  <c r="U397" i="12"/>
  <c r="O397" i="12"/>
  <c r="K358" i="12"/>
  <c r="G358" i="12"/>
  <c r="I66" i="1" s="1"/>
  <c r="U303" i="12"/>
  <c r="O303" i="12"/>
  <c r="K275" i="12"/>
  <c r="Q275" i="12"/>
  <c r="I275" i="12"/>
  <c r="K255" i="12"/>
  <c r="G255" i="12"/>
  <c r="I63" i="1" s="1"/>
  <c r="Q222" i="12"/>
  <c r="I222" i="12"/>
  <c r="U222" i="12"/>
  <c r="O222" i="12"/>
  <c r="Q172" i="12"/>
  <c r="I172" i="12"/>
  <c r="U172" i="12"/>
  <c r="O172" i="12"/>
  <c r="K150" i="12"/>
  <c r="Q150" i="12"/>
  <c r="I150" i="12"/>
  <c r="U134" i="12"/>
  <c r="O134" i="12"/>
  <c r="K121" i="12"/>
  <c r="G121" i="12"/>
  <c r="I53" i="1" s="1"/>
  <c r="U68" i="12"/>
  <c r="O68" i="12"/>
  <c r="K54" i="12"/>
  <c r="Q54" i="12"/>
  <c r="I54" i="12"/>
  <c r="U34" i="12"/>
  <c r="O34" i="12"/>
  <c r="U8" i="12"/>
  <c r="O8" i="12"/>
  <c r="G24" i="1"/>
  <c r="G29" i="1" s="1"/>
  <c r="G28" i="1"/>
  <c r="M275" i="12"/>
  <c r="M150" i="12"/>
  <c r="M54" i="12"/>
  <c r="M303" i="12"/>
  <c r="M134" i="12"/>
  <c r="M68" i="12"/>
  <c r="M34" i="12"/>
  <c r="M8" i="12"/>
  <c r="G303" i="12"/>
  <c r="I65" i="1" s="1"/>
  <c r="G275" i="12"/>
  <c r="I64" i="1" s="1"/>
  <c r="G150" i="12"/>
  <c r="I57" i="1" s="1"/>
  <c r="G134" i="12"/>
  <c r="I54" i="1" s="1"/>
  <c r="G68" i="12"/>
  <c r="I52" i="1" s="1"/>
  <c r="G54" i="12"/>
  <c r="I51" i="1" s="1"/>
  <c r="G34" i="12"/>
  <c r="I50" i="1" s="1"/>
  <c r="G8" i="12"/>
  <c r="M402" i="12"/>
  <c r="M401" i="12" s="1"/>
  <c r="M398" i="12"/>
  <c r="M397" i="12" s="1"/>
  <c r="M359" i="12"/>
  <c r="M358" i="12" s="1"/>
  <c r="M256" i="12"/>
  <c r="M255" i="12" s="1"/>
  <c r="M254" i="12"/>
  <c r="M253" i="12" s="1"/>
  <c r="M252" i="12"/>
  <c r="M251" i="12" s="1"/>
  <c r="M223" i="12"/>
  <c r="M222" i="12" s="1"/>
  <c r="M220" i="12"/>
  <c r="M219" i="12" s="1"/>
  <c r="M173" i="12"/>
  <c r="M172" i="12" s="1"/>
  <c r="M122" i="12"/>
  <c r="M121" i="12" s="1"/>
  <c r="I49" i="1" l="1"/>
  <c r="G411" i="12"/>
  <c r="I17" i="1"/>
  <c r="I70" i="1" l="1"/>
  <c r="I16" i="1"/>
  <c r="I21" i="1" s="1"/>
</calcChain>
</file>

<file path=xl/sharedStrings.xml><?xml version="1.0" encoding="utf-8"?>
<sst xmlns="http://schemas.openxmlformats.org/spreadsheetml/2006/main" count="1287" uniqueCount="641">
  <si>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</si>
  <si>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</si>
  <si>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</si>
  <si>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</si>
  <si>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</si>
  <si>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</si>
  <si>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</si>
  <si>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</si>
  <si>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</si>
  <si>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</si>
  <si>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</si>
  <si>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</si>
  <si>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</si>
  <si>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</si>
  <si>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</si>
  <si>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</si>
  <si>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</si>
  <si>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</si>
  <si>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</si>
  <si>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</si>
  <si>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</si>
  <si>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</si>
  <si>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</si>
  <si>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</si>
  <si>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</si>
  <si>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</si>
  <si>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</si>
  <si>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</si>
  <si>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</si>
  <si>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</si>
  <si>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</si>
  <si>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</si>
  <si>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</si>
  <si>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</si>
  <si>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</si>
  <si>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</si>
  <si>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</si>
  <si>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</si>
  <si>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</si>
  <si>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</si>
  <si>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</si>
  <si>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</si>
  <si>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</si>
  <si>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Žerotínova 736, 757 01 Valašské Meziříčí</t>
  </si>
  <si>
    <t>Rozpočet:</t>
  </si>
  <si>
    <t>Misto</t>
  </si>
  <si>
    <t>Stavební úpravy a zateplení objektu Ubytovny č. p. 736, ul. Žerotínova, Valašské</t>
  </si>
  <si>
    <t>Město Valašské Meziříčí</t>
  </si>
  <si>
    <t>Náměstí 7/5</t>
  </si>
  <si>
    <t>Valašské Meziříčí</t>
  </si>
  <si>
    <t>757 01</t>
  </si>
  <si>
    <t>Rozpočet</t>
  </si>
  <si>
    <t>Celkem za stavbu</t>
  </si>
  <si>
    <t>CZK</t>
  </si>
  <si>
    <t xml:space="preserve">Popis rozpočtu:  - </t>
  </si>
  <si>
    <t>SO 02 - vnitřní úpravy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</si>
  <si>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</si>
  <si>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</si>
  <si>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</si>
  <si>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</si>
  <si>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</si>
  <si>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</si>
  <si>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</si>
  <si>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</si>
  <si>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</si>
  <si>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</si>
  <si>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</si>
  <si>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</si>
  <si>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</si>
  <si>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</si>
  <si>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</si>
  <si>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</si>
  <si>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</si>
  <si>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</si>
  <si>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</si>
  <si>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</si>
  <si>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</si>
  <si>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</si>
  <si>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</si>
  <si>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</si>
  <si>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</si>
  <si>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</si>
  <si>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</si>
  <si>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</si>
  <si>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</si>
  <si>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</si>
  <si>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</si>
  <si>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</si>
  <si>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</si>
  <si>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</si>
  <si>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</si>
  <si>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</si>
  <si>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</si>
  <si>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</si>
  <si>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</si>
  <si>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</si>
  <si>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</si>
  <si>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</si>
  <si>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</si>
  <si>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</si>
  <si>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</si>
  <si>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</si>
  <si>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</si>
  <si>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</si>
  <si>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</si>
  <si>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</si>
  <si>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</si>
  <si>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</si>
  <si>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</si>
  <si>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</si>
  <si>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</si>
  <si>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</si>
  <si>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</si>
  <si>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</si>
  <si>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</si>
  <si>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</si>
  <si>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</si>
  <si>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</si>
  <si>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</si>
  <si>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</si>
  <si>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</si>
  <si>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</si>
  <si>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</si>
  <si>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</si>
  <si>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</si>
  <si>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</si>
  <si>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</si>
  <si>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</si>
  <si>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</si>
  <si>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342255024RT1</t>
  </si>
  <si>
    <t>Příčky z desek porobetonových tl. 10 cm, desky P 2 - 500, 599 x 249 x 100 mm</t>
  </si>
  <si>
    <t>m2</t>
  </si>
  <si>
    <t>POL1_0</t>
  </si>
  <si>
    <t>sprchové boxy:1,0*2,25*3+3,3*2,25</t>
  </si>
  <si>
    <t>VV</t>
  </si>
  <si>
    <t>u schodiště:2,42*2,8-1,4*2,0</t>
  </si>
  <si>
    <t>apartmán:2,765*2,80</t>
  </si>
  <si>
    <t>342255022RT1</t>
  </si>
  <si>
    <t>Příčky z desek porobetonových tl. 7,5 cm, desky P 2 - 500, 599 x 249 x 75 mm</t>
  </si>
  <si>
    <t>u WC:1,05*1,50</t>
  </si>
  <si>
    <t>kabiny:3,68*2,8-0,7*2,0*4+1,55*2,8*3</t>
  </si>
  <si>
    <t>3,075*2,8-0,7*2,0*3+1,6*2,8*2</t>
  </si>
  <si>
    <t>340271615R00</t>
  </si>
  <si>
    <t>Zazdívka otvorů pl.do 4 m2, pórobet.tvár.,tl.15 cm</t>
  </si>
  <si>
    <t>m3</t>
  </si>
  <si>
    <t>zazdívka dveří:(0,9*2,1)*0,15</t>
  </si>
  <si>
    <t>340270000VL</t>
  </si>
  <si>
    <t>Obezdění WC systému, pórobet.tvár.,tl. 5 cm</t>
  </si>
  <si>
    <t>obezdívky geberitů:0,9*1,50+1,6*1,5*2+0,875*1,5*2</t>
  </si>
  <si>
    <t>0,845*1,5*4+0,845*1,5*3</t>
  </si>
  <si>
    <t>342012221RT2</t>
  </si>
  <si>
    <t>Příčka SDK tl.100 mm,ocel.kce,1x oplášť.,RB 12,5mm, izolace tloušťky 60 mm, EI 60</t>
  </si>
  <si>
    <t>koupelny:2,65*2,80*2+1,615*2,80*2</t>
  </si>
  <si>
    <t>342091011R00</t>
  </si>
  <si>
    <t>Příplatek za otvor 4 m2 v SDK příčce 1x CW,1x opl.</t>
  </si>
  <si>
    <t>kus</t>
  </si>
  <si>
    <t>342091031R00</t>
  </si>
  <si>
    <t>Osazení systémových zárubní</t>
  </si>
  <si>
    <t>342091061R00</t>
  </si>
  <si>
    <t>Příplatek za vložení vrstvy tepelné izolace</t>
  </si>
  <si>
    <t>23,884-(0,7*2,05*2)</t>
  </si>
  <si>
    <t>317940911RAA</t>
  </si>
  <si>
    <t>Osazení válcovaných profilů dodatečně, vysekání drážky, dodávka profilů</t>
  </si>
  <si>
    <t>t</t>
  </si>
  <si>
    <t>POL2_0</t>
  </si>
  <si>
    <t>překlad 3 I č 18:0,0219*3*3</t>
  </si>
  <si>
    <t>346481111RT2</t>
  </si>
  <si>
    <t>Zaplentování rýh, nosníků rabicovým pletivem, s použitím suché maltové směsi</t>
  </si>
  <si>
    <t>dle rozpočtu TZB- vysekání dráž:62,0*0,12+92*0,17</t>
  </si>
  <si>
    <t>346244300RVL</t>
  </si>
  <si>
    <t>Plentování drážek ve zdivu do 20 cm, s použitím suché maltové směsi</t>
  </si>
  <si>
    <t>150*0,2</t>
  </si>
  <si>
    <t>416021123R00</t>
  </si>
  <si>
    <t>Podhledy SDK, kovová.kce CD. 1x deska RBI 12,5 mm</t>
  </si>
  <si>
    <t>m.č. 235:6,48</t>
  </si>
  <si>
    <t>m.č. 237, 239:4,12*2</t>
  </si>
  <si>
    <t>m. č. 241:2,40</t>
  </si>
  <si>
    <t>m. č. 242:2,75</t>
  </si>
  <si>
    <t>m. č. 243, 244:1,36*2</t>
  </si>
  <si>
    <t>m. č. 245:5,49</t>
  </si>
  <si>
    <t>416091083R00</t>
  </si>
  <si>
    <t>Příplatek k podhledu sádrokart. za plochu do 10 m2</t>
  </si>
  <si>
    <t>6,48+5,49</t>
  </si>
  <si>
    <t>416091082R00</t>
  </si>
  <si>
    <t>Příplatek k podhledu sádrokart. za plochu do 5 m2</t>
  </si>
  <si>
    <t>4,12*2+2,4+2,75</t>
  </si>
  <si>
    <t>416091081R00</t>
  </si>
  <si>
    <t>Příplatek k podhledu sádrokart. za plochu do 2 m2</t>
  </si>
  <si>
    <t>1,36*2</t>
  </si>
  <si>
    <t>954120000VL</t>
  </si>
  <si>
    <t>Obklad VZT zařízení, kastl 500 x 500 mm, kovový rastr, 1x RFI tl.12,5</t>
  </si>
  <si>
    <t>m</t>
  </si>
  <si>
    <t>kastlíky kolem VZT:</t>
  </si>
  <si>
    <t>201:1,55*4</t>
  </si>
  <si>
    <t>204,205,207:2,02*4</t>
  </si>
  <si>
    <t>205, 208:3,68*4</t>
  </si>
  <si>
    <t>svislé:2,8*9</t>
  </si>
  <si>
    <t>602016193R00</t>
  </si>
  <si>
    <t xml:space="preserve">Penetrace hloubková stěn </t>
  </si>
  <si>
    <t>601016193R00</t>
  </si>
  <si>
    <t xml:space="preserve">Penetrace hloubková stropů </t>
  </si>
  <si>
    <t>34,33+18,23+31,50+5,17+14,64+2,85+6,13+10,91+16,5+12,48</t>
  </si>
  <si>
    <t>22,26+11,73+11,44+11,69+11,48+11,6*2+11,68+11,77</t>
  </si>
  <si>
    <t>11,52+11,66+22,68+14,32+16,43+16,48+16,77+16,14*2</t>
  </si>
  <si>
    <t>16,71+16,03+15,91+18,82+22,58+3,13+6,48+11,77+4,12</t>
  </si>
  <si>
    <t>11,68+4,12+6,46+2,4+2,75+1,36*2+5,49</t>
  </si>
  <si>
    <t>602011112RT3</t>
  </si>
  <si>
    <t>Omítka jádrová, ručně, tloušťka vrstvy 15 mm</t>
  </si>
  <si>
    <t>zazděný otvor:0,9*2,1*2</t>
  </si>
  <si>
    <t>vybouraný otv špalety:0,3*3+2,2*0,3*2</t>
  </si>
  <si>
    <t>po zbouraných příčkách:0,15*2,8*5</t>
  </si>
  <si>
    <t>601021143RT2</t>
  </si>
  <si>
    <t>Štuk na stropech, ručně, tloušťka vrstvy 3 mm</t>
  </si>
  <si>
    <t>602015173R00</t>
  </si>
  <si>
    <t>Štuk stěn vnitřních, ručně, tl.3 mm</t>
  </si>
  <si>
    <t>612451071R00</t>
  </si>
  <si>
    <t>Vyspravení povrchu vnitřních stěn maltou MC</t>
  </si>
  <si>
    <t>202:(4,12*2+0,35*2+17,68*2+1,55*2)*2,8</t>
  </si>
  <si>
    <t>-0,9*2,0*14-1,4*2,0-1,5*2,0</t>
  </si>
  <si>
    <t>203:(2,56*2+2,02*2)*1,3</t>
  </si>
  <si>
    <t>204:(3,68*2+2,57*2+1,55*2)*1,3-1,76*0,9</t>
  </si>
  <si>
    <t>205:(1,41*2+2,02*2)*1,3-0,7*0,5</t>
  </si>
  <si>
    <t>206:(3,68*2+3,1*2+2,8)*1,3</t>
  </si>
  <si>
    <t>(1,45*0,5*6+0,845*0,5*6)-0,5*0,7*3</t>
  </si>
  <si>
    <t>(2,02*2+3,1*2)*1,3-0,9*0,5*2</t>
  </si>
  <si>
    <t>207:(5,7*2+2,48*2)*2,8-0,9*2,0</t>
  </si>
  <si>
    <t>208:(5,7*2+2,85*2)*2,8-0,9*2,0</t>
  </si>
  <si>
    <t>209:(5,7*2+2,86*2)*2,8-0,9*2</t>
  </si>
  <si>
    <t>210:(5,7*2+2,91*2)*2,8-0,9*2</t>
  </si>
  <si>
    <t>211:(5,7*2+2,8*2)*2,8-0,9*2</t>
  </si>
  <si>
    <t>212:(5,7*2+2,8*2)*2,8-0,9*2</t>
  </si>
  <si>
    <t>213:(5,7*2+2,9*2)*2,8-0,9*2</t>
  </si>
  <si>
    <t>214:(5,7*2+2,78*2)*2,8-0,9*2</t>
  </si>
  <si>
    <t>215:(5,7*2+2,76*2)*2,8-0,9*2</t>
  </si>
  <si>
    <t>216:(5,7*2+3,27*2)*2,8-0,9*2</t>
  </si>
  <si>
    <t>217:(5,7*2+2,42*2)*2,8</t>
  </si>
  <si>
    <t>218:(2,9*2+4,37*2)*2,8-0,9*2</t>
  </si>
  <si>
    <t>219:(1,18*2+2,5*2)*2,8-0,9*2,0*3</t>
  </si>
  <si>
    <t>220:(5,7*2+2,765*2)*2,8-0,9*2</t>
  </si>
  <si>
    <t>221:(5,7+2,765)*2,8</t>
  </si>
  <si>
    <t>222:(2,75+5,7)*2,8</t>
  </si>
  <si>
    <t>Mezisoučet</t>
  </si>
  <si>
    <t>226:(4,1+2,965)*2,8</t>
  </si>
  <si>
    <t>228:(4,1*2+2,83*2)*2-0,9*2,0</t>
  </si>
  <si>
    <t>229:(4,1*2+2,845*2)*2,8-0,9*2</t>
  </si>
  <si>
    <t>230:(4,1*2+2,81*2)*2,8-0,9*2</t>
  </si>
  <si>
    <t>231:(4,1*2+2,87*2)*2,8-0,9*2</t>
  </si>
  <si>
    <t>232:(4,1*2+2,85*2)*2,8-0,9*2</t>
  </si>
  <si>
    <t>233:(4,1*2+2,83*2)*2,8-0,9*2</t>
  </si>
  <si>
    <t>234:(4,1*2+2,83*2)*2,8-0,9*2</t>
  </si>
  <si>
    <t>235:(4,1*2+2,8*2)*2,8-0,9*2</t>
  </si>
  <si>
    <t>236:(4,1*2+2,85*2)*2,8-0,9*2</t>
  </si>
  <si>
    <t>237:(4,1*2+2,79*2)*2,8-0,9*2</t>
  </si>
  <si>
    <t>238:(4,1*2+2,86*2)*2,8-0,9*2</t>
  </si>
  <si>
    <t>239:(4,1*2+2,85*2)*2,8-0,9*2</t>
  </si>
  <si>
    <t>240:(4,1*2+2,43*2)*2,8-0,9*2</t>
  </si>
  <si>
    <t>241:(4,1*2+3,15*2)*2,8-0,9*2</t>
  </si>
  <si>
    <t>odpočet oken:-(2,08*1,5*33+2,08*0,9+1,75*0,9)</t>
  </si>
  <si>
    <t>611423231R00</t>
  </si>
  <si>
    <t>Oprava omítek stropů do 10% pl-štukových</t>
  </si>
  <si>
    <t>611481113R00</t>
  </si>
  <si>
    <t>Potažení stropů sklotextilní výztužnou síťkou</t>
  </si>
  <si>
    <t>612481113R00</t>
  </si>
  <si>
    <t>Potažení vnitř. stěn sklotex. pletivem s vypnutím</t>
  </si>
  <si>
    <t>612409991RT2</t>
  </si>
  <si>
    <t>Začištění omítek kolem oken,dveří apod., ostění do 200 mm, s použitím suché maltové směsi</t>
  </si>
  <si>
    <t>okna 2 NP-ostění+nadpraží:2,08*34+1,15+1,75+1,65+2,1*2+0,9*6+33*1,5*2</t>
  </si>
  <si>
    <t>622421491R00</t>
  </si>
  <si>
    <t>Doplňky zatepl. systémů, rohová lišta s perlinkou</t>
  </si>
  <si>
    <t>611100013RA0</t>
  </si>
  <si>
    <t>Oprava omítek stropů vnitřních vápenocem.štukových</t>
  </si>
  <si>
    <t>po prostupech VZT a ZTI:15,0</t>
  </si>
  <si>
    <t>632451034R00</t>
  </si>
  <si>
    <t>Vyrovnávací potěr MC 15, v ploše, tl. 50 mm</t>
  </si>
  <si>
    <t>WC:5,17+14,64+6,13+10,91+2,75+1,36*2</t>
  </si>
  <si>
    <t>nové koupelny:6,48+4,12*2</t>
  </si>
  <si>
    <t>6324510VL002</t>
  </si>
  <si>
    <t>Potěr MC 15, ve spádu, tl. 30mm - 50 mm</t>
  </si>
  <si>
    <t>sprchy:16,50+12,48+5,49</t>
  </si>
  <si>
    <t>632451441R00</t>
  </si>
  <si>
    <t>Doplnění potěru v ploše do 1 m2, tl.30-40 mm</t>
  </si>
  <si>
    <t>vyspravení potěrů v plochách:30</t>
  </si>
  <si>
    <t>632411106RT2</t>
  </si>
  <si>
    <t>Samonivelační stěrka, ruč.zpracování tl.do 6 mm, samonivelační polymercementová stěrka 30 MPa</t>
  </si>
  <si>
    <t>pod PVC podlahy:34,33+18,23+31,50+22,26+11,73+11,44+11,69+11,48</t>
  </si>
  <si>
    <t>11,6*2+11,68+11,77+11,52+11,66+22,68+14,32+16,43</t>
  </si>
  <si>
    <t>16,48+16,77+16,14*2+16,71+16,03+15,91+18,82+22,58</t>
  </si>
  <si>
    <t>3,13+11,77+11,68+6,46</t>
  </si>
  <si>
    <t>642942221RT2</t>
  </si>
  <si>
    <t>Osazení zárubní dveřních ocelových, pl. do 4,5 m2, včetně dodávky zárubně 125 x 197 x 11 cm</t>
  </si>
  <si>
    <t>59590874R</t>
  </si>
  <si>
    <t xml:space="preserve">Zárubeň pro sádrokarton  </t>
  </si>
  <si>
    <t>POL3_0</t>
  </si>
  <si>
    <t>642945112R00</t>
  </si>
  <si>
    <t>Osazení zárubní ocel. požár.2křídl., pl. do 6,5 m2</t>
  </si>
  <si>
    <t>5533300157R</t>
  </si>
  <si>
    <t>Zárubeň ocelová ZHtm 110/1970/1250 D, EI, EW 45, pro cihelné zdivo, s těsněním, se šroubovanými závěsy</t>
  </si>
  <si>
    <t>642942111RT2</t>
  </si>
  <si>
    <t>Osazení zárubní dveřních ocelových, pl. do 2,5 m2, včetně dodávky zárubně  60 x 197 x 11 cm</t>
  </si>
  <si>
    <t>941955001R00</t>
  </si>
  <si>
    <t>Lešení lehké pomocné, výška podlahy do 1,2 m</t>
  </si>
  <si>
    <t>952901111R00</t>
  </si>
  <si>
    <t>Vyčištění budov o výšce podlaží do 4 m</t>
  </si>
  <si>
    <t>podlahová plocha 2 NP:34,33+18,23+31,50+5,17+14,64+2,85+6,13+10,91</t>
  </si>
  <si>
    <t>16,50+12,48+22,26+11,73+11,44+11,69+11,48+11,60</t>
  </si>
  <si>
    <t>11,60+11,68+11,77+11,52+11,66+22,68+14,32+16,43</t>
  </si>
  <si>
    <t>16,48+16,77+16,14+16,14+16,71+16,03+15,91+18,82</t>
  </si>
  <si>
    <t>22,58+3,13+6,48+11,77+4,12+11,68+4,12+6,46+2,40</t>
  </si>
  <si>
    <t>2,75+1,36+1,36+5,49</t>
  </si>
  <si>
    <t>962031133R00</t>
  </si>
  <si>
    <t>Bourání příček cihelných tl. 15 cm</t>
  </si>
  <si>
    <t>příčky:4,1*2,85+4,37*2,85+0,9*2,85</t>
  </si>
  <si>
    <t>WC kabiny:1,45*2,5*6+3,86*2,5+2,8*2,5</t>
  </si>
  <si>
    <t>962032231R00</t>
  </si>
  <si>
    <t>Bourání zdiva z cihel pálených na MVC</t>
  </si>
  <si>
    <t>otvor kuchyňka:2,7*2,2*0,3</t>
  </si>
  <si>
    <t>965081713RT2</t>
  </si>
  <si>
    <t>Bourání dlažeb keramických tl.10 mm, nad 1 m2, sbíječka, dlaždice keramické</t>
  </si>
  <si>
    <t>dle legendy místností 2 NP:5,15+15,15+2,85+17,67+2,40+5,73+5,49+16,39</t>
  </si>
  <si>
    <t>965043341R00</t>
  </si>
  <si>
    <t>Bourání podkladů bet., potěr tl. 10 cm</t>
  </si>
  <si>
    <t>sprchové boxy:(0,87*0,87*0,08)*3+0,87*1,19*0,08</t>
  </si>
  <si>
    <t>(1,235*0,82*0,08)*2</t>
  </si>
  <si>
    <t>965048515R00</t>
  </si>
  <si>
    <t>Broušení betonových povrchů do tl. 5 mm</t>
  </si>
  <si>
    <t>po demontáži PVC:69,95+14,15+16,25+16,30+16,60+15,95*2+16,55</t>
  </si>
  <si>
    <t>15,85+15,73+18,64+14,55+12,65+2,70+16,33+16,31</t>
  </si>
  <si>
    <t>16,23+6,25+11,73+11,60+11,66+11,52+11,77+11,68</t>
  </si>
  <si>
    <t>11,60+11,60+11,48+11,69+11,44+11,73+11,69+9,96+12,91</t>
  </si>
  <si>
    <t>968061125R00</t>
  </si>
  <si>
    <t>Vyvěšení dřevěných dveřních křídel pl. do 2 m2</t>
  </si>
  <si>
    <t>968062455R00</t>
  </si>
  <si>
    <t>Vybourání dřevěných dveřních zárubní pl. do 2 m2</t>
  </si>
  <si>
    <t>0,9*2,1+0,7*2,0*7</t>
  </si>
  <si>
    <t>967031734R00</t>
  </si>
  <si>
    <t xml:space="preserve">Přisekání plošné zdiva cihelného na MVC </t>
  </si>
  <si>
    <t>po zárubních:0,15*2,1*2+0,9*0,15</t>
  </si>
  <si>
    <t>otvor kuchyňka:0,3*2,2*2+2,7*0,2</t>
  </si>
  <si>
    <t>978012121R00</t>
  </si>
  <si>
    <t>Otlučení omítek vnitřních stropů v rozsahu do 10 %</t>
  </si>
  <si>
    <t>dle podlahových ploch 2 NP:10,31+69,95+5,15+15,15+2,85+17,67+14,15+16,25</t>
  </si>
  <si>
    <t>16,30+16,60+15,95*2+16,55+15,85+15,73+18,64+14,55</t>
  </si>
  <si>
    <t>12,65+2,70+16,33+16,31+16,23+2,4+6,25+5,73+11,73</t>
  </si>
  <si>
    <t>5,49+11,60+11,66+11,52+11,77+11,68+11,60*2</t>
  </si>
  <si>
    <t>11,48+11,69+11,44+11,73+11,69+9,96+12,91+16,39</t>
  </si>
  <si>
    <t>978013141R00</t>
  </si>
  <si>
    <t>Otlučení omítek vnitřních stěn v rozsahu do 30 %</t>
  </si>
  <si>
    <t>978059531R00</t>
  </si>
  <si>
    <t>Odsekání vnitřních obkladů stěn nad 2 m2</t>
  </si>
  <si>
    <t>203:2,02*2,0*2+2,56*2,0*2-0,7*2,0-0,9*2,0</t>
  </si>
  <si>
    <t>204:3,68*2,0*2+2,56*2,0*2-1,75*0,9-0,7*2,0*8</t>
  </si>
  <si>
    <t>1,41*2,0*8+0,845*2,0*8</t>
  </si>
  <si>
    <t>205:1,41*2,0*2+2,02*2,0*2-0,7*2,0</t>
  </si>
  <si>
    <t>206:3,1*2,0*4+5,7*2,0*2+1,4*2,0*6+0,845*2,0*6</t>
  </si>
  <si>
    <t>-0,7*2,0*6-0,9*2,0*3-2,08*1,15</t>
  </si>
  <si>
    <t>242:4,1*2,0*2+3,15*2,0*2+0,87*2,0*9+1,19*2,0*2+0,87*2,0*2</t>
  </si>
  <si>
    <t>-2,08*0,2-0,9*2,0*0,6*2,0*4</t>
  </si>
  <si>
    <t>223:1,55*1,5*2+1,55*1,5*2-0,7*2,0</t>
  </si>
  <si>
    <t>225:0,875*1,5*4+1,55*1,5*4+1,5*1,5*4</t>
  </si>
  <si>
    <t>-0,7*2,0*5-0,9*2,0</t>
  </si>
  <si>
    <t>227:2,55*2,0*2+1,235*2,0*4+0,820*2,0*4</t>
  </si>
  <si>
    <t>-0,7*2,0*3-2,08*0,5</t>
  </si>
  <si>
    <t>979011311R00</t>
  </si>
  <si>
    <t>Svislá doprava suti a vybouraných hmot shozem</t>
  </si>
  <si>
    <t>0,715+20,31+29,93+0,501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</si>
  <si>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</si>
  <si>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</si>
  <si>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</si>
  <si>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</si>
  <si>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</si>
  <si>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</si>
  <si>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</si>
  <si>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</si>
  <si>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5,15*45</t>
  </si>
  <si>
    <t>979011332R00</t>
  </si>
  <si>
    <t>Pronájem násypky  (za kus)</t>
  </si>
  <si>
    <t>2*45</t>
  </si>
  <si>
    <t>979082111R00</t>
  </si>
  <si>
    <t>Vnitrostaveništní doprava suti do 10 m</t>
  </si>
  <si>
    <t>979082121R00</t>
  </si>
  <si>
    <t>Příplatek k vnitrost. dopravě suti za dalších 5 m</t>
  </si>
  <si>
    <t>51,456*5</t>
  </si>
  <si>
    <t>979081111R00</t>
  </si>
  <si>
    <t>Odvoz suti a vybour. hmot na skládku do 1 km</t>
  </si>
  <si>
    <t>979081121R00</t>
  </si>
  <si>
    <t>Příplatek k odvozu za každý další 1 km</t>
  </si>
  <si>
    <t>51,456*8</t>
  </si>
  <si>
    <t>979990102R00</t>
  </si>
  <si>
    <t>Poplatek za skládku suti - směs betonu a cihel</t>
  </si>
  <si>
    <t>970051250R00</t>
  </si>
  <si>
    <t>Vrtání jádrové do ŽB do D 250 mm</t>
  </si>
  <si>
    <t>0,25*9</t>
  </si>
  <si>
    <t>970051300R00</t>
  </si>
  <si>
    <t>Vrtání jádrové do ŽB do D 300 mm</t>
  </si>
  <si>
    <t>0,25*13</t>
  </si>
  <si>
    <t>970056250R00</t>
  </si>
  <si>
    <t>Příplatek za jádr. vrt. stropu v ŽB do D 250 mm</t>
  </si>
  <si>
    <t>970056300R00</t>
  </si>
  <si>
    <t>Příplatek za jádr. vrt. stropu v ŽB do D 300 mm</t>
  </si>
  <si>
    <t>970057250R00</t>
  </si>
  <si>
    <t>Příp. za časté přem. str. jád. vrt. ŽB do D 250 mm</t>
  </si>
  <si>
    <t>970057300R00</t>
  </si>
  <si>
    <t>Příp. za časté přem. str. jád. vrt. ŽB do D 300 mm</t>
  </si>
  <si>
    <t>970058250R00</t>
  </si>
  <si>
    <t>Příp.za tl. armat.nad 15mm jádr.vrt. ŽB do D 250mm</t>
  </si>
  <si>
    <t>970058300R00</t>
  </si>
  <si>
    <t>Příp.za tl. armat.nad 15mm jádr.vrt. ŽB do D 300mm</t>
  </si>
  <si>
    <t>998011002R00</t>
  </si>
  <si>
    <t>Přesun hmot pro budovy zděné výšky do 12 m</t>
  </si>
  <si>
    <t>12,33+1,429+8,699+13,32+18,63+0,332</t>
  </si>
  <si>
    <t>711402121R00</t>
  </si>
  <si>
    <t>Páska k napojení na stěnu š. 100 mm</t>
  </si>
  <si>
    <t>204:2,56*2+2,02*2-0,9-0,7</t>
  </si>
  <si>
    <t>206:1,41*2+2,02*2-0,7</t>
  </si>
  <si>
    <t>207:3,1*2+2,02*2-0,9*2</t>
  </si>
  <si>
    <t>209:3,15*2+4,1*2+0,87*14+1,19*2-0,9</t>
  </si>
  <si>
    <t>210:4,1+3,15+0,8+3,3+2,05-0,9+1,0*4*3</t>
  </si>
  <si>
    <t>235:1,18+0,4+2,765+2,2+3,165-0,9</t>
  </si>
  <si>
    <t>237:2,55*2+1,615*2-0,7</t>
  </si>
  <si>
    <t>239:2,55*2+1,615*2-0,7</t>
  </si>
  <si>
    <t>241:1,55*2+1,55*2-0,7</t>
  </si>
  <si>
    <t>245:2,55*2+1,32*2+0,82*4+1,235*4-0,7</t>
  </si>
  <si>
    <t>711212002RT1</t>
  </si>
  <si>
    <t>Hydroizolační povlak - nátěr nebo stěrka, proti vlhkosti a vodě, tl. 2mm</t>
  </si>
  <si>
    <t>podlahy:5,17+2,85+16,50+12,48+6,48+4,12*2+2,4+5,49</t>
  </si>
  <si>
    <t>stěny 204:2,56*1,5*2+2,05*1,5*2-0,9*1,5-0,7*1,5</t>
  </si>
  <si>
    <t>206:1,41*1,5*2+2,02*1,5*2-0,7*1,5</t>
  </si>
  <si>
    <t>207:2,02*1,5*2+3,1*1,5*2-0,9*1,5*2</t>
  </si>
  <si>
    <t>209:3,15*2,0*2+4,1*2,0*2+0,78*2,0*14+1,19*2,0*2</t>
  </si>
  <si>
    <t>-0,6*2,0*8-0,9*2,0</t>
  </si>
  <si>
    <t>210:4,1*2,0+3,15*2,0+0,8*2,0+1,1*2,0+3,3*2,0+2,05*2,0</t>
  </si>
  <si>
    <t>1,0*2,0*12-0,9*2,0*6-0,9*2,0</t>
  </si>
  <si>
    <t>235:1,18*2,0+2,765*2,0+2,0*2,0+3,165*2,0+0,4*2,0+1,02*2</t>
  </si>
  <si>
    <t>-0,9*2,0+1,5*1,5*2+1,5*0,075</t>
  </si>
  <si>
    <t>237,239:(2,55*2,0*2+1,615*2,0*2)*2-0,7*2,0*2</t>
  </si>
  <si>
    <t>241:1,55*1,5*4-0,7*1,5</t>
  </si>
  <si>
    <t>245:2,55*2,0*2+1,235*2,0*4+0,82*2,0*2+1,32*2,0*2</t>
  </si>
  <si>
    <t>-0,6*2,0*4-0,7*2,0</t>
  </si>
  <si>
    <t>998711103R00</t>
  </si>
  <si>
    <t>Přesun hmot pro izolace proti vodě, výšky do 12 m</t>
  </si>
  <si>
    <t>900      R01</t>
  </si>
  <si>
    <t>HZS, stavební dělník v tarifní třídě 4</t>
  </si>
  <si>
    <t>h</t>
  </si>
  <si>
    <t>766661112R00</t>
  </si>
  <si>
    <t>Montáž dveří do zárubně,otevíravých 1kř.do 0,8 m</t>
  </si>
  <si>
    <t>766661132R00</t>
  </si>
  <si>
    <t>Montáž dveří do zárubně,otevíravých 2kř.do 1,45 m</t>
  </si>
  <si>
    <t>766670021VL</t>
  </si>
  <si>
    <t>Montáž kliky a štítku a zámků</t>
  </si>
  <si>
    <t>soubor</t>
  </si>
  <si>
    <t>54926002R</t>
  </si>
  <si>
    <t>Zámek zadlabací vložk. bezp. K 102 P/L PP</t>
  </si>
  <si>
    <t>51-12</t>
  </si>
  <si>
    <t>54926002VL</t>
  </si>
  <si>
    <t xml:space="preserve">Zámek zadlabací vložk.WC P/L </t>
  </si>
  <si>
    <t>549146400VL</t>
  </si>
  <si>
    <t>Kování dveřní , Klika-klika, Cr</t>
  </si>
  <si>
    <t>54914600VL</t>
  </si>
  <si>
    <t>Bezpečnostní zámek zadlabávací pro panikové kování, D+M</t>
  </si>
  <si>
    <t>54914601VL</t>
  </si>
  <si>
    <t>Paniková hrazda pro otevírání dveří, D+M</t>
  </si>
  <si>
    <t>611601201R</t>
  </si>
  <si>
    <t>Dveře vnitřní CPL 0,2 KLASIK plné 1kř. 60x197 cm, javor, D1</t>
  </si>
  <si>
    <t>Dveře vnitřní CPL 0,2 KLASIK plné 1kř. 70x197 cm, javor, D1, D3</t>
  </si>
  <si>
    <t>611601203R</t>
  </si>
  <si>
    <t>Dveře vnitřní CPL 0,2 KLASIK plné 1kř. 80x197 cm, javor, D4</t>
  </si>
  <si>
    <t>61168503.AR</t>
  </si>
  <si>
    <t>Dveře dřevěné vnitřní hladké EI30 125/197 cm, protipožár</t>
  </si>
  <si>
    <t>766662811R00</t>
  </si>
  <si>
    <t>Demontáž prahů dveří 1křídlových</t>
  </si>
  <si>
    <t>766695212R00</t>
  </si>
  <si>
    <t>Montáž prahů dveří jednokřídlových š. do 10 cm</t>
  </si>
  <si>
    <t>61187116R</t>
  </si>
  <si>
    <t>Prah dubový délka 60 cm šířka 10 cm tl. 2 cm</t>
  </si>
  <si>
    <t>61187156R</t>
  </si>
  <si>
    <t>Prah dubový délka 80 cm šířka 10 cm tl. 2 cm</t>
  </si>
  <si>
    <t>766810010RAE</t>
  </si>
  <si>
    <t>Kuchyňské linky dodávka a montáž, linka 240 cm</t>
  </si>
  <si>
    <t>998766103R00</t>
  </si>
  <si>
    <t>Přesun hmot pro truhlářské konstr., výšky do 12 m</t>
  </si>
  <si>
    <t>771100010RAB</t>
  </si>
  <si>
    <t>Vyrovnání podk.samoniv.hmotou , nivelační hmota tl. 6 mm, penetrace</t>
  </si>
  <si>
    <t>dlažby:5,17+14,64+2,85+6,13+10,91+16,50+12,48</t>
  </si>
  <si>
    <t>6,48+4,12+4,12+2,40+2,75+1,36*2+5,49</t>
  </si>
  <si>
    <t>771101210R00</t>
  </si>
  <si>
    <t>Penetrace podkladu pod dlažby</t>
  </si>
  <si>
    <t>771575109RT6</t>
  </si>
  <si>
    <t>Montáž podlah keram.,hladké, tmel, 30x30 cm, lepidlo,spár.hmota</t>
  </si>
  <si>
    <t>771579792R00</t>
  </si>
  <si>
    <t>Příplatek za podlahy keram.v omezeném prostoru</t>
  </si>
  <si>
    <t>5,17+2,85+4,12+4,12+2,4+2,75+1,36*2</t>
  </si>
  <si>
    <t>771579791R00</t>
  </si>
  <si>
    <t>Příplatek za plochu podlah keram. do 5 m2 jednotl.</t>
  </si>
  <si>
    <t>2,85+4,12+4,12+2,4+2,75+1,36*2</t>
  </si>
  <si>
    <t>771579793R00</t>
  </si>
  <si>
    <t>Příplatek za spárovací hmotu - plošně</t>
  </si>
  <si>
    <t>597642030R</t>
  </si>
  <si>
    <t>Dlažba matná 300x300x9 mm</t>
  </si>
  <si>
    <t>96,76*1,08</t>
  </si>
  <si>
    <t>771578011RT3</t>
  </si>
  <si>
    <t>Spára podlaha - stěna, silikonem</t>
  </si>
  <si>
    <t>204:2,56*2+2,02*2-0,7-0,9</t>
  </si>
  <si>
    <t>205:3,68*2+2,56*2+1,45*8+0,845*4+0,6-0,7*9</t>
  </si>
  <si>
    <t>207:2,02*2+3,1*2-0,9*2</t>
  </si>
  <si>
    <t>208:3,1*2+3,68*2+1,45*5+2,8-0,7*3-0,9</t>
  </si>
  <si>
    <t>209:4,0*2+3,15*2+0,87*14+1,19*2-0,7*8-0,9</t>
  </si>
  <si>
    <t>210:4,1*2+1,0*12+3,15*2-0,7*3-0,9</t>
  </si>
  <si>
    <t>235:1,18+0,4+1,02+2,765+2,2+0,9+1,18*2+2,3-0,9</t>
  </si>
  <si>
    <t>237,239:(2,55*2+1,615*2-0,7)*2</t>
  </si>
  <si>
    <t>241:1,55*4-0,7</t>
  </si>
  <si>
    <t>242:1,5*2+1,9*2-0,9-0,7*3</t>
  </si>
  <si>
    <t>243,244:(1,55*2+0,875*2-0,7)*2</t>
  </si>
  <si>
    <t>245:1,32*2+2,55*2+1,235*4+0,82*4-0,6*2-0,7</t>
  </si>
  <si>
    <t>998771102R00</t>
  </si>
  <si>
    <t>Přesun hmot pro podlahy z dlaždic, výšky do 12 m</t>
  </si>
  <si>
    <t>776511810RT1</t>
  </si>
  <si>
    <t>Odstranění PVC a koberců lepených bez podložky, z ploch nad 20 m2</t>
  </si>
  <si>
    <t>10,31+69,95+14,15+16,25+16,30+16,60+15,95+15,95</t>
  </si>
  <si>
    <t>16,55+15,85+15,73+18,64+14,55+12,65+2,70+16,33</t>
  </si>
  <si>
    <t>16,31+16,23+6,25+11,73+11,60+11,66+11,52+11,77</t>
  </si>
  <si>
    <t>11,68+11,60+11,60+11,48+11,69+11,44+11,73+11,69</t>
  </si>
  <si>
    <t>9,96+12,91</t>
  </si>
  <si>
    <t>776220110RT1</t>
  </si>
  <si>
    <t>Lepení podlah z PVC na stupnice rovné, pouze lepení - PVC ve specifikaci</t>
  </si>
  <si>
    <t>1,21*18</t>
  </si>
  <si>
    <t>776521110R00</t>
  </si>
  <si>
    <t>Lepení povlak.podlah z pásů PVC na lepidlo V7508</t>
  </si>
  <si>
    <t>34,33+18,23+31,50+22,26+11,73+11,44+11,69+11,48</t>
  </si>
  <si>
    <t>11,60*2+11,68+11,77+11,52+11,66+22,68+14,32+16,43</t>
  </si>
  <si>
    <t>22,58+3,13+11,77+11,68+6,46</t>
  </si>
  <si>
    <t>28412231R</t>
  </si>
  <si>
    <t>Podlahovina PVC  tl. 2,4 mm, nášlapná vrstva 0,25 mm, oblast použití 23,31</t>
  </si>
  <si>
    <t>464,540*1,08</t>
  </si>
  <si>
    <t>776421100RT1</t>
  </si>
  <si>
    <t>Lepení podlahových soklíků z PVC a vinylu, pouze lepení - soklík ve specifikaci</t>
  </si>
  <si>
    <t>201:4,12*2+0,35*2+17,68*2-0,7-0,9*13</t>
  </si>
  <si>
    <t>202:11,76*2+0,4-0,9*8</t>
  </si>
  <si>
    <t>203:11,655*2+0,5*2+0,4-1,3-0,9*6</t>
  </si>
  <si>
    <t>211:5,43*2+4,1*2-0,9</t>
  </si>
  <si>
    <t>212:2,86*2+4,1*2-0,9</t>
  </si>
  <si>
    <t>213:2,79*2+4,1*2-0,9</t>
  </si>
  <si>
    <t>214:2,85*2+4,1*2-0,9</t>
  </si>
  <si>
    <t>215:2,80*2+4,1*2-0,9</t>
  </si>
  <si>
    <t>216:2,83*2+4,1*2-0,9</t>
  </si>
  <si>
    <t>217:2,83*2+4,1*2-0,9</t>
  </si>
  <si>
    <t>218:2,85*2+4,1*2-0,9</t>
  </si>
  <si>
    <t>219:2,87*2+4,1*2-0,9</t>
  </si>
  <si>
    <t>220:2,81*2+4,1*2-0,9</t>
  </si>
  <si>
    <t>221:2,845*2+4,1*2-0,9</t>
  </si>
  <si>
    <t>222:2,83+0,15+2,965+2,22+0,6+1,88+1,5-0,9+1,2+0,3</t>
  </si>
  <si>
    <t>1,2+2,83-0,9+4,1</t>
  </si>
  <si>
    <t>223:2,48*2+5,7*2-0,9</t>
  </si>
  <si>
    <t>224:2,85*2+5,7*2-0,9</t>
  </si>
  <si>
    <t>225:2,86*2+5,7*2-0,9</t>
  </si>
  <si>
    <t>226:2,91*2+5,7*2-0,9</t>
  </si>
  <si>
    <t>227:2,8*2+5,7*2-0,9</t>
  </si>
  <si>
    <t>228:2,8*2+5,7*2-0,9</t>
  </si>
  <si>
    <t>229:2,9*2+5,7*2-0,5</t>
  </si>
  <si>
    <t>230:2,78*2+5,7*2-0,9</t>
  </si>
  <si>
    <t>231:2,76*2+5,7*2-0,9</t>
  </si>
  <si>
    <t>232:3,27*2+5,7*2-0,9</t>
  </si>
  <si>
    <t>233:5,815+4,37+2,9-0,9+0,97+2,915+3,4</t>
  </si>
  <si>
    <t>234:2,5*2+1,18*2-0,9*2-0,7</t>
  </si>
  <si>
    <t>236,238:(3,25+2,765+5,7+1,05*2,65+1,715-0,9-0,7)*2</t>
  </si>
  <si>
    <t>240:4,035*2+1,55*2-0,9*2-1,3-0,9-0,7</t>
  </si>
  <si>
    <t>ostění dveří:0,2*26</t>
  </si>
  <si>
    <t>výstupní podesta:1,86*2+2,42-1,4</t>
  </si>
  <si>
    <t>28416080.AR</t>
  </si>
  <si>
    <t>Lišta soklová PVC, výška 60mm</t>
  </si>
  <si>
    <t>466,62*1,08</t>
  </si>
  <si>
    <t>775981115RT1</t>
  </si>
  <si>
    <t>Lišta hliníková podlahová ukončující, samolepicí, š. 24 mm, v. 12 mm</t>
  </si>
  <si>
    <t>998776102R00</t>
  </si>
  <si>
    <t>Přesun hmot pro podlahy povlakové, výšky do 12 m</t>
  </si>
  <si>
    <t>781101210R00</t>
  </si>
  <si>
    <t>Penetrace podkladu pod obklady</t>
  </si>
  <si>
    <t>204:2,02*1,5*2+2,56*1,5*2-0,7*1,5-0,9*1,5</t>
  </si>
  <si>
    <t>205:3,68*1,5*2+2,56*1,5*2+1,45*1,45*8+0,845*1,5*8</t>
  </si>
  <si>
    <t>-(0,7*1,5*9)</t>
  </si>
  <si>
    <t>207:2,02*1,5*2+3,1*1,5*2+0,2*1,5*2-0,9*1,5*2</t>
  </si>
  <si>
    <t>208:3,68*1,5+3,1*1,5+0,845*1,5+2,835*1,5+1,45*1,5*6+1,7*1,5</t>
  </si>
  <si>
    <t>0,2*0,55*2-2,08*0,55-0,7*1,5*6-0,9*1,5+0,845*1,5*6</t>
  </si>
  <si>
    <t>209:4,1*2,0*2+3,15*2,0*2+0,87*2,0*12+0,87*2,0*2+1,19*2,0*2</t>
  </si>
  <si>
    <t>-0,9*2,0-2,08*0,2+0,2*0,2*2-0,6*2,0*8</t>
  </si>
  <si>
    <t>210:4,1*2,0*2+3,15*2+1,0*2*12+3,1*2,0-0,9*2,0-0,6*2,0*6</t>
  </si>
  <si>
    <t>0,55*0,2*2</t>
  </si>
  <si>
    <t>235:1,18*2,0-0,9*2,0+0,4*2,0+2,765*2,0+2,2*2,0+0,9*2,0</t>
  </si>
  <si>
    <t>1,18*1,5*2+0,075*1,5+2,3*2,0</t>
  </si>
  <si>
    <t>237,239:(1,615*2,0*2+2,55*2,0*2-0,7*2)*2</t>
  </si>
  <si>
    <t>242:1,55*1,5*2+1,5*1,5*2-0,7*1,5*3-0,9*1,5</t>
  </si>
  <si>
    <t>243, 244:(1,55*1,5*2+0,875*1,5*2-0,7*1,5)*2</t>
  </si>
  <si>
    <t>245:2,55*2,0*2+1,32*2,0*2+1,235*2,0*4+0,82*2,0*4</t>
  </si>
  <si>
    <t>-0,7-2,0-0,6*2,0*4-2,08*0,55+0,55*0,2*2</t>
  </si>
  <si>
    <t>319201311R00</t>
  </si>
  <si>
    <t>Vyrovnání povrchu zdiva maltou tl.do 2 cm</t>
  </si>
  <si>
    <t>781415015R00</t>
  </si>
  <si>
    <t>Montáž obkladů stěn, porovin.,do tmele</t>
  </si>
  <si>
    <t>781670016RA0</t>
  </si>
  <si>
    <t>Obklad parapetu keramický šířka 30 cm</t>
  </si>
  <si>
    <t>2,08*4</t>
  </si>
  <si>
    <t>781419711R00</t>
  </si>
  <si>
    <t>Příplatek k obkladu stěn za plochu do 10 m2 jedntl</t>
  </si>
  <si>
    <t>0,845*1,5*8-0,7*1,5*4+1,41*1,5*2-0,9*1,5+2,02*1,5*2</t>
  </si>
  <si>
    <t>0,845*1,5*6+1,45*1,5*6+0,845*1,5-0,7*1,5*3</t>
  </si>
  <si>
    <t>0,87*2,0*14+1,18*2,0*2-0,6*2,0*4</t>
  </si>
  <si>
    <t>0,875*1,5*4+1,55*1,5*6+1,5*1,5*2-0,7*1,5*3</t>
  </si>
  <si>
    <t>1,235*2,0*4+0,82*2,0*4-0,6*2,0*2</t>
  </si>
  <si>
    <t>781419701R00</t>
  </si>
  <si>
    <t>Příplatek za práci v omezeném prostoru</t>
  </si>
  <si>
    <t>781419705RT3</t>
  </si>
  <si>
    <t>781497111R00</t>
  </si>
  <si>
    <t>Lišta ukončovací a rohová PVC k obkladům , D+M</t>
  </si>
  <si>
    <t>2,0*46+0,7*17+0,9*5+2,0*28+0,7*15+0,9</t>
  </si>
  <si>
    <t>5978136386R</t>
  </si>
  <si>
    <t>Obkládačka 300x300x8 mm</t>
  </si>
  <si>
    <t>(291,6305+8,32*0,2)*1,08</t>
  </si>
  <si>
    <t>615290098R</t>
  </si>
  <si>
    <t>Zrcadlo lepené, 90x60 cm, silikon, D+M</t>
  </si>
  <si>
    <t>998781102R00</t>
  </si>
  <si>
    <t>Přesun hmot pro obklady keramické, výšky do 12 m</t>
  </si>
  <si>
    <t>783200000RVL</t>
  </si>
  <si>
    <t>Odstranění nátěrů z kovových zárubní broušením, vč. odmaštění</t>
  </si>
  <si>
    <t>783210000RVL</t>
  </si>
  <si>
    <t>Nátěr syntetický kovových zárubní 2 x</t>
  </si>
  <si>
    <t>783220000RVL</t>
  </si>
  <si>
    <t>Nátěr kovových konstrukcí sytetický 2x email, zábradlí schodiště vnitřního</t>
  </si>
  <si>
    <t>784402801R00</t>
  </si>
  <si>
    <t>Odstranění malby oškrábáním v místnosti H do 3,8 m</t>
  </si>
  <si>
    <t>stěny+stropy:1253,52+561,30</t>
  </si>
  <si>
    <t>784390001VL</t>
  </si>
  <si>
    <t>Oprášení podkladu v místnostech do 3,8 m</t>
  </si>
  <si>
    <t>784411301R00</t>
  </si>
  <si>
    <t>Pačokování 1x, obrus, sádra, místnosti H do 3,8 m</t>
  </si>
  <si>
    <t>1253,52+561,3+(54,2*0,4*5)</t>
  </si>
  <si>
    <t>784195212R00</t>
  </si>
  <si>
    <t>Malba interiérová bílá, bez penetrace, 2 x</t>
  </si>
  <si>
    <t/>
  </si>
  <si>
    <t>SUM</t>
  </si>
  <si>
    <t>POPUZIV</t>
  </si>
  <si>
    <t>END</t>
  </si>
  <si>
    <t>Stavební úpravy objektu Ubytovny č. p. 736, ul. Žerotínova, Valašské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</si>
</sst>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3" xfId="0" quotePrefix="1" applyNumberFormat="1" applyFont="1" applyBorder="1" applyAlignment="1" applyProtection="1">
      <alignment horizontal="left" vertical="top" wrapText="1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164" fontId="16" fillId="0" borderId="33" xfId="0" applyNumberFormat="1" applyFont="1" applyBorder="1" applyAlignment="1" applyProtection="1">
      <alignment vertical="top" shrinkToFit="1"/>
    </xf>
    <xf numFmtId="0" fontId="17" fillId="0" borderId="34" xfId="0" applyNumberFormat="1" applyFont="1" applyBorder="1" applyAlignment="1" applyProtection="1">
      <alignment vertical="top" wrapText="1" shrinkToFit="1"/>
    </xf>
    <xf numFmtId="164" fontId="17" fillId="0" borderId="33" xfId="0" applyNumberFormat="1" applyFont="1" applyBorder="1" applyAlignment="1" applyProtection="1">
      <alignment vertical="top" wrapText="1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0" fontId="18" fillId="0" borderId="33" xfId="0" quotePrefix="1" applyNumberFormat="1" applyFont="1" applyBorder="1" applyAlignment="1" applyProtection="1">
      <alignment horizontal="left" vertical="top" wrapText="1"/>
    </xf>
    <xf numFmtId="0" fontId="18" fillId="0" borderId="34" xfId="0" applyNumberFormat="1" applyFont="1" applyBorder="1" applyAlignment="1" applyProtection="1">
      <alignment vertical="top" wrapText="1" shrinkToFit="1"/>
    </xf>
    <xf numFmtId="164" fontId="18" fillId="0" borderId="33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22-file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AZ73"/>
  <sheetViews>
    <sheetView showGridLines="0" topLeftCell="B1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81" t="s">
        <v>40</v>
      </c>
      <c r="C2" s="82"/>
      <c r="D2" s="233" t="s">
        <v>46</v>
      </c>
      <c r="E2" s="234"/>
      <c r="F2" s="234"/>
      <c r="G2" s="234"/>
      <c r="H2" s="234"/>
      <c r="I2" s="234"/>
      <c r="J2" s="235"/>
      <c r="O2" s="2"/>
    </row>
    <row r="3" spans="1:15" ht="23.25" customHeight="1" x14ac:dyDescent="0.2">
      <c r="A3" s="4"/>
      <c r="B3" s="83" t="s">
        <v>45</v>
      </c>
      <c r="C3" s="84"/>
      <c r="D3" s="226" t="s">
        <v>43</v>
      </c>
      <c r="E3" s="227"/>
      <c r="F3" s="227"/>
      <c r="G3" s="227"/>
      <c r="H3" s="227"/>
      <c r="I3" s="227"/>
      <c r="J3" s="22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7"/>
      <c r="E11" s="237"/>
      <c r="F11" s="237"/>
      <c r="G11" s="23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4"/>
      <c r="E12" s="224"/>
      <c r="F12" s="224"/>
      <c r="G12" s="22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5"/>
      <c r="E13" s="225"/>
      <c r="F13" s="225"/>
      <c r="G13" s="2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6"/>
      <c r="F15" s="236"/>
      <c r="G15" s="221"/>
      <c r="H15" s="221"/>
      <c r="I15" s="221" t="s">
        <v>28</v>
      </c>
      <c r="J15" s="222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6"/>
      <c r="F16" s="223"/>
      <c r="G16" s="216"/>
      <c r="H16" s="223"/>
      <c r="I16" s="216">
        <f>SUMIF(F49:F69,A16,I49:I69)+SUMIF(F49:F69,"PSU",I49:I69)</f>
        <v>0</v>
      </c>
      <c r="J16" s="217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6"/>
      <c r="F17" s="223"/>
      <c r="G17" s="216"/>
      <c r="H17" s="223"/>
      <c r="I17" s="216">
        <f>SUMIF(F49:F69,A17,I49:I69)</f>
        <v>0</v>
      </c>
      <c r="J17" s="217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6"/>
      <c r="F18" s="223"/>
      <c r="G18" s="216"/>
      <c r="H18" s="223"/>
      <c r="I18" s="216">
        <f>SUMIF(F49:F69,A18,I49:I69)</f>
        <v>0</v>
      </c>
      <c r="J18" s="217"/>
    </row>
    <row r="19" spans="1:10" ht="23.25" customHeight="1" x14ac:dyDescent="0.2">
      <c r="A19" s="142" t="s">
        <v>100</v>
      </c>
      <c r="B19" s="143" t="s">
        <v>26</v>
      </c>
      <c r="C19" s="58"/>
      <c r="D19" s="59"/>
      <c r="E19" s="216"/>
      <c r="F19" s="223"/>
      <c r="G19" s="216"/>
      <c r="H19" s="223"/>
      <c r="I19" s="216">
        <f>SUMIF(F49:F69,A19,I49:I69)</f>
        <v>0</v>
      </c>
      <c r="J19" s="217"/>
    </row>
    <row r="20" spans="1:10" ht="23.25" customHeight="1" x14ac:dyDescent="0.2">
      <c r="A20" s="142" t="s">
        <v>101</v>
      </c>
      <c r="B20" s="143" t="s">
        <v>27</v>
      </c>
      <c r="C20" s="58"/>
      <c r="D20" s="59"/>
      <c r="E20" s="216"/>
      <c r="F20" s="223"/>
      <c r="G20" s="216"/>
      <c r="H20" s="223"/>
      <c r="I20" s="216">
        <f>SUMIF(F49:F69,A20,I49:I69)</f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18"/>
      <c r="F21" s="219"/>
      <c r="G21" s="218"/>
      <c r="H21" s="219"/>
      <c r="I21" s="218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0">
        <f>ZakladDPHZakl*SazbaDPH2/100</f>
        <v>0</v>
      </c>
      <c r="H26" s="211"/>
      <c r="I26" s="21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2">
        <f>0</f>
        <v>0</v>
      </c>
      <c r="H27" s="212"/>
      <c r="I27" s="21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0">
        <f>ZakladDPHSniVypocet+ZakladDPHZaklVypocet</f>
        <v>0</v>
      </c>
      <c r="H28" s="220"/>
      <c r="I28" s="22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3">
        <f>ZakladDPHSni+DPHSni+ZakladDPHZakl+DPHZakl+Zaokrouhleni</f>
        <v>0</v>
      </c>
      <c r="H29" s="213"/>
      <c r="I29" s="213"/>
      <c r="J29" s="11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51</v>
      </c>
      <c r="C39" s="238" t="s">
        <v>46</v>
      </c>
      <c r="D39" s="239"/>
      <c r="E39" s="239"/>
      <c r="F39" s="108">
        <f>'Rozpočet Pol'!AC411</f>
        <v>0</v>
      </c>
      <c r="G39" s="109">
        <f>'Rozpočet Pol'!AD411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40" t="s">
        <v>52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54</v>
      </c>
    </row>
    <row r="43" spans="1:52" x14ac:dyDescent="0.2">
      <c r="B43" s="243" t="s">
        <v>55</v>
      </c>
      <c r="C43" s="243"/>
      <c r="D43" s="243"/>
      <c r="E43" s="243"/>
      <c r="F43" s="243"/>
      <c r="G43" s="243"/>
      <c r="H43" s="243"/>
      <c r="I43" s="243"/>
      <c r="J43" s="243"/>
      <c r="AZ43" s="120" t="str">
        <f>B43</f>
        <v>SO 02 - vnitřní úpravy</v>
      </c>
    </row>
    <row r="46" spans="1:52" ht="15.75" x14ac:dyDescent="0.25">
      <c r="B46" s="121" t="s">
        <v>56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57</v>
      </c>
      <c r="G48" s="130"/>
      <c r="H48" s="130"/>
      <c r="I48" s="244" t="s">
        <v>28</v>
      </c>
      <c r="J48" s="244"/>
    </row>
    <row r="49" spans="1:10" ht="25.5" customHeight="1" x14ac:dyDescent="0.2">
      <c r="A49" s="123"/>
      <c r="B49" s="131" t="s">
        <v>58</v>
      </c>
      <c r="C49" s="246" t="s">
        <v>59</v>
      </c>
      <c r="D49" s="247"/>
      <c r="E49" s="247"/>
      <c r="F49" s="133" t="s">
        <v>23</v>
      </c>
      <c r="G49" s="134"/>
      <c r="H49" s="134"/>
      <c r="I49" s="245">
        <f>'Rozpočet Pol'!G8</f>
        <v>0</v>
      </c>
      <c r="J49" s="245"/>
    </row>
    <row r="50" spans="1:10" ht="25.5" customHeight="1" x14ac:dyDescent="0.2">
      <c r="A50" s="123"/>
      <c r="B50" s="125" t="s">
        <v>60</v>
      </c>
      <c r="C50" s="249" t="s">
        <v>61</v>
      </c>
      <c r="D50" s="250"/>
      <c r="E50" s="250"/>
      <c r="F50" s="135" t="s">
        <v>23</v>
      </c>
      <c r="G50" s="136"/>
      <c r="H50" s="136"/>
      <c r="I50" s="248">
        <f>'Rozpočet Pol'!G34</f>
        <v>0</v>
      </c>
      <c r="J50" s="248"/>
    </row>
    <row r="51" spans="1:10" ht="25.5" customHeight="1" x14ac:dyDescent="0.2">
      <c r="A51" s="123"/>
      <c r="B51" s="125" t="s">
        <v>62</v>
      </c>
      <c r="C51" s="249" t="s">
        <v>63</v>
      </c>
      <c r="D51" s="250"/>
      <c r="E51" s="250"/>
      <c r="F51" s="135" t="s">
        <v>23</v>
      </c>
      <c r="G51" s="136"/>
      <c r="H51" s="136"/>
      <c r="I51" s="248">
        <f>'Rozpočet Pol'!G54</f>
        <v>0</v>
      </c>
      <c r="J51" s="248"/>
    </row>
    <row r="52" spans="1:10" ht="25.5" customHeight="1" x14ac:dyDescent="0.2">
      <c r="A52" s="123"/>
      <c r="B52" s="125" t="s">
        <v>64</v>
      </c>
      <c r="C52" s="249" t="s">
        <v>65</v>
      </c>
      <c r="D52" s="250"/>
      <c r="E52" s="250"/>
      <c r="F52" s="135" t="s">
        <v>23</v>
      </c>
      <c r="G52" s="136"/>
      <c r="H52" s="136"/>
      <c r="I52" s="248">
        <f>'Rozpočet Pol'!G68</f>
        <v>0</v>
      </c>
      <c r="J52" s="248"/>
    </row>
    <row r="53" spans="1:10" ht="25.5" customHeight="1" x14ac:dyDescent="0.2">
      <c r="A53" s="123"/>
      <c r="B53" s="125" t="s">
        <v>66</v>
      </c>
      <c r="C53" s="249" t="s">
        <v>67</v>
      </c>
      <c r="D53" s="250"/>
      <c r="E53" s="250"/>
      <c r="F53" s="135" t="s">
        <v>23</v>
      </c>
      <c r="G53" s="136"/>
      <c r="H53" s="136"/>
      <c r="I53" s="248">
        <f>'Rozpočet Pol'!G121</f>
        <v>0</v>
      </c>
      <c r="J53" s="248"/>
    </row>
    <row r="54" spans="1:10" ht="25.5" customHeight="1" x14ac:dyDescent="0.2">
      <c r="A54" s="123"/>
      <c r="B54" s="125" t="s">
        <v>68</v>
      </c>
      <c r="C54" s="249" t="s">
        <v>69</v>
      </c>
      <c r="D54" s="250"/>
      <c r="E54" s="250"/>
      <c r="F54" s="135" t="s">
        <v>23</v>
      </c>
      <c r="G54" s="136"/>
      <c r="H54" s="136"/>
      <c r="I54" s="248">
        <f>'Rozpočet Pol'!G134</f>
        <v>0</v>
      </c>
      <c r="J54" s="248"/>
    </row>
    <row r="55" spans="1:10" ht="25.5" customHeight="1" x14ac:dyDescent="0.2">
      <c r="A55" s="123"/>
      <c r="B55" s="125" t="s">
        <v>70</v>
      </c>
      <c r="C55" s="249" t="s">
        <v>71</v>
      </c>
      <c r="D55" s="250"/>
      <c r="E55" s="250"/>
      <c r="F55" s="135" t="s">
        <v>23</v>
      </c>
      <c r="G55" s="136"/>
      <c r="H55" s="136"/>
      <c r="I55" s="248">
        <f>'Rozpočet Pol'!G140</f>
        <v>0</v>
      </c>
      <c r="J55" s="248"/>
    </row>
    <row r="56" spans="1:10" ht="25.5" customHeight="1" x14ac:dyDescent="0.2">
      <c r="A56" s="123"/>
      <c r="B56" s="125" t="s">
        <v>72</v>
      </c>
      <c r="C56" s="249" t="s">
        <v>73</v>
      </c>
      <c r="D56" s="250"/>
      <c r="E56" s="250"/>
      <c r="F56" s="135" t="s">
        <v>23</v>
      </c>
      <c r="G56" s="136"/>
      <c r="H56" s="136"/>
      <c r="I56" s="248">
        <f>'Rozpočet Pol'!G142</f>
        <v>0</v>
      </c>
      <c r="J56" s="248"/>
    </row>
    <row r="57" spans="1:10" ht="25.5" customHeight="1" x14ac:dyDescent="0.2">
      <c r="A57" s="123"/>
      <c r="B57" s="125" t="s">
        <v>74</v>
      </c>
      <c r="C57" s="249" t="s">
        <v>75</v>
      </c>
      <c r="D57" s="250"/>
      <c r="E57" s="250"/>
      <c r="F57" s="135" t="s">
        <v>23</v>
      </c>
      <c r="G57" s="136"/>
      <c r="H57" s="136"/>
      <c r="I57" s="248">
        <f>'Rozpočet Pol'!G150</f>
        <v>0</v>
      </c>
      <c r="J57" s="248"/>
    </row>
    <row r="58" spans="1:10" ht="25.5" customHeight="1" x14ac:dyDescent="0.2">
      <c r="A58" s="123"/>
      <c r="B58" s="125" t="s">
        <v>76</v>
      </c>
      <c r="C58" s="249" t="s">
        <v>77</v>
      </c>
      <c r="D58" s="250"/>
      <c r="E58" s="250"/>
      <c r="F58" s="135" t="s">
        <v>23</v>
      </c>
      <c r="G58" s="136"/>
      <c r="H58" s="136"/>
      <c r="I58" s="248">
        <f>'Rozpočet Pol'!G172</f>
        <v>0</v>
      </c>
      <c r="J58" s="248"/>
    </row>
    <row r="59" spans="1:10" ht="25.5" customHeight="1" x14ac:dyDescent="0.2">
      <c r="A59" s="123"/>
      <c r="B59" s="125" t="s">
        <v>78</v>
      </c>
      <c r="C59" s="249" t="s">
        <v>79</v>
      </c>
      <c r="D59" s="250"/>
      <c r="E59" s="250"/>
      <c r="F59" s="135" t="s">
        <v>23</v>
      </c>
      <c r="G59" s="136"/>
      <c r="H59" s="136"/>
      <c r="I59" s="248">
        <f>'Rozpočet Pol'!G219</f>
        <v>0</v>
      </c>
      <c r="J59" s="248"/>
    </row>
    <row r="60" spans="1:10" ht="25.5" customHeight="1" x14ac:dyDescent="0.2">
      <c r="A60" s="123"/>
      <c r="B60" s="125" t="s">
        <v>80</v>
      </c>
      <c r="C60" s="249" t="s">
        <v>81</v>
      </c>
      <c r="D60" s="250"/>
      <c r="E60" s="250"/>
      <c r="F60" s="135" t="s">
        <v>24</v>
      </c>
      <c r="G60" s="136"/>
      <c r="H60" s="136"/>
      <c r="I60" s="248">
        <f>'Rozpočet Pol'!G222</f>
        <v>0</v>
      </c>
      <c r="J60" s="248"/>
    </row>
    <row r="61" spans="1:10" ht="25.5" customHeight="1" x14ac:dyDescent="0.2">
      <c r="A61" s="123"/>
      <c r="B61" s="125" t="s">
        <v>82</v>
      </c>
      <c r="C61" s="249" t="s">
        <v>83</v>
      </c>
      <c r="D61" s="250"/>
      <c r="E61" s="250"/>
      <c r="F61" s="135" t="s">
        <v>24</v>
      </c>
      <c r="G61" s="136"/>
      <c r="H61" s="136"/>
      <c r="I61" s="248">
        <f>'Rozpočet Pol'!G251</f>
        <v>0</v>
      </c>
      <c r="J61" s="248"/>
    </row>
    <row r="62" spans="1:10" ht="25.5" customHeight="1" x14ac:dyDescent="0.2">
      <c r="A62" s="123"/>
      <c r="B62" s="125" t="s">
        <v>84</v>
      </c>
      <c r="C62" s="249" t="s">
        <v>85</v>
      </c>
      <c r="D62" s="250"/>
      <c r="E62" s="250"/>
      <c r="F62" s="135" t="s">
        <v>24</v>
      </c>
      <c r="G62" s="136"/>
      <c r="H62" s="136"/>
      <c r="I62" s="248">
        <f>'Rozpočet Pol'!G253</f>
        <v>0</v>
      </c>
      <c r="J62" s="248"/>
    </row>
    <row r="63" spans="1:10" ht="25.5" customHeight="1" x14ac:dyDescent="0.2">
      <c r="A63" s="123"/>
      <c r="B63" s="125" t="s">
        <v>86</v>
      </c>
      <c r="C63" s="249" t="s">
        <v>87</v>
      </c>
      <c r="D63" s="250"/>
      <c r="E63" s="250"/>
      <c r="F63" s="135" t="s">
        <v>24</v>
      </c>
      <c r="G63" s="136"/>
      <c r="H63" s="136"/>
      <c r="I63" s="248">
        <f>'Rozpočet Pol'!G255</f>
        <v>0</v>
      </c>
      <c r="J63" s="248"/>
    </row>
    <row r="64" spans="1:10" ht="25.5" customHeight="1" x14ac:dyDescent="0.2">
      <c r="A64" s="123"/>
      <c r="B64" s="125" t="s">
        <v>88</v>
      </c>
      <c r="C64" s="249" t="s">
        <v>89</v>
      </c>
      <c r="D64" s="250"/>
      <c r="E64" s="250"/>
      <c r="F64" s="135" t="s">
        <v>24</v>
      </c>
      <c r="G64" s="136"/>
      <c r="H64" s="136"/>
      <c r="I64" s="248">
        <f>'Rozpočet Pol'!G275</f>
        <v>0</v>
      </c>
      <c r="J64" s="248"/>
    </row>
    <row r="65" spans="1:10" ht="25.5" customHeight="1" x14ac:dyDescent="0.2">
      <c r="A65" s="123"/>
      <c r="B65" s="125" t="s">
        <v>90</v>
      </c>
      <c r="C65" s="249" t="s">
        <v>91</v>
      </c>
      <c r="D65" s="250"/>
      <c r="E65" s="250"/>
      <c r="F65" s="135" t="s">
        <v>24</v>
      </c>
      <c r="G65" s="136"/>
      <c r="H65" s="136"/>
      <c r="I65" s="248">
        <f>'Rozpočet Pol'!G303</f>
        <v>0</v>
      </c>
      <c r="J65" s="248"/>
    </row>
    <row r="66" spans="1:10" ht="25.5" customHeight="1" x14ac:dyDescent="0.2">
      <c r="A66" s="123"/>
      <c r="B66" s="125" t="s">
        <v>92</v>
      </c>
      <c r="C66" s="249" t="s">
        <v>93</v>
      </c>
      <c r="D66" s="250"/>
      <c r="E66" s="250"/>
      <c r="F66" s="135" t="s">
        <v>24</v>
      </c>
      <c r="G66" s="136"/>
      <c r="H66" s="136"/>
      <c r="I66" s="248">
        <f>'Rozpočet Pol'!G358</f>
        <v>0</v>
      </c>
      <c r="J66" s="248"/>
    </row>
    <row r="67" spans="1:10" ht="25.5" customHeight="1" x14ac:dyDescent="0.2">
      <c r="A67" s="123"/>
      <c r="B67" s="125" t="s">
        <v>94</v>
      </c>
      <c r="C67" s="249" t="s">
        <v>95</v>
      </c>
      <c r="D67" s="250"/>
      <c r="E67" s="250"/>
      <c r="F67" s="135" t="s">
        <v>24</v>
      </c>
      <c r="G67" s="136"/>
      <c r="H67" s="136"/>
      <c r="I67" s="248">
        <f>'Rozpočet Pol'!G397</f>
        <v>0</v>
      </c>
      <c r="J67" s="248"/>
    </row>
    <row r="68" spans="1:10" ht="25.5" customHeight="1" x14ac:dyDescent="0.2">
      <c r="A68" s="123"/>
      <c r="B68" s="125" t="s">
        <v>96</v>
      </c>
      <c r="C68" s="249" t="s">
        <v>97</v>
      </c>
      <c r="D68" s="250"/>
      <c r="E68" s="250"/>
      <c r="F68" s="135" t="s">
        <v>24</v>
      </c>
      <c r="G68" s="136"/>
      <c r="H68" s="136"/>
      <c r="I68" s="248">
        <f>'Rozpočet Pol'!G401</f>
        <v>0</v>
      </c>
      <c r="J68" s="248"/>
    </row>
    <row r="69" spans="1:10" ht="25.5" customHeight="1" x14ac:dyDescent="0.2">
      <c r="A69" s="123"/>
      <c r="B69" s="132" t="s">
        <v>98</v>
      </c>
      <c r="C69" s="252" t="s">
        <v>99</v>
      </c>
      <c r="D69" s="253"/>
      <c r="E69" s="253"/>
      <c r="F69" s="137" t="s">
        <v>25</v>
      </c>
      <c r="G69" s="138"/>
      <c r="H69" s="138"/>
      <c r="I69" s="251">
        <f>'Rozpočet Pol'!G408</f>
        <v>0</v>
      </c>
      <c r="J69" s="251"/>
    </row>
    <row r="70" spans="1:10" ht="25.5" customHeight="1" x14ac:dyDescent="0.2">
      <c r="A70" s="124"/>
      <c r="B70" s="128" t="s">
        <v>1</v>
      </c>
      <c r="C70" s="128"/>
      <c r="D70" s="129"/>
      <c r="E70" s="129"/>
      <c r="F70" s="139"/>
      <c r="G70" s="140"/>
      <c r="H70" s="140"/>
      <c r="I70" s="254">
        <f>SUM(I49:I69)</f>
        <v>0</v>
      </c>
      <c r="J70" s="254"/>
    </row>
    <row r="71" spans="1:10" x14ac:dyDescent="0.2">
      <c r="F71" s="141"/>
      <c r="G71" s="96"/>
      <c r="H71" s="141"/>
      <c r="I71" s="96"/>
      <c r="J71" s="96"/>
    </row>
    <row r="72" spans="1:10" x14ac:dyDescent="0.2">
      <c r="F72" s="141"/>
      <c r="G72" s="96"/>
      <c r="H72" s="141"/>
      <c r="I72" s="96"/>
      <c r="J72" s="96"/>
    </row>
    <row r="73" spans="1:10" x14ac:dyDescent="0.2">
      <c r="F73" s="141"/>
      <c r="G73" s="96"/>
      <c r="H73" s="141"/>
      <c r="I73" s="96"/>
      <c r="J7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I68:J68"/>
    <mergeCell ref="C68:E68"/>
    <mergeCell ref="I69:J69"/>
    <mergeCell ref="C69:E69"/>
    <mergeCell ref="I70:J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1"/>
  <sheetViews>
    <sheetView tabSelected="1"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E1" t="s">
        <v>103</v>
      </c>
    </row>
    <row r="2" spans="1:60" ht="24.95" customHeight="1" x14ac:dyDescent="0.2">
      <c r="A2" s="146" t="s">
        <v>102</v>
      </c>
      <c r="B2" s="144"/>
      <c r="C2" s="272" t="s">
        <v>640</v>
      </c>
      <c r="D2" s="273"/>
      <c r="E2" s="273"/>
      <c r="F2" s="273"/>
      <c r="G2" s="274"/>
      <c r="AE2" t="s">
        <v>104</v>
      </c>
    </row>
    <row r="3" spans="1:60" ht="24.95" customHeight="1" x14ac:dyDescent="0.2">
      <c r="A3" s="147" t="s">
        <v>7</v>
      </c>
      <c r="B3" s="145"/>
      <c r="C3" s="275" t="s">
        <v>43</v>
      </c>
      <c r="D3" s="276"/>
      <c r="E3" s="276"/>
      <c r="F3" s="276"/>
      <c r="G3" s="277"/>
      <c r="AE3" t="s">
        <v>105</v>
      </c>
    </row>
    <row r="4" spans="1:60" ht="24.95" hidden="1" customHeight="1" x14ac:dyDescent="0.2">
      <c r="A4" s="147" t="s">
        <v>8</v>
      </c>
      <c r="B4" s="145"/>
      <c r="C4" s="275"/>
      <c r="D4" s="276"/>
      <c r="E4" s="276"/>
      <c r="F4" s="276"/>
      <c r="G4" s="277"/>
      <c r="AE4" t="s">
        <v>106</v>
      </c>
    </row>
    <row r="5" spans="1:60" hidden="1" x14ac:dyDescent="0.2">
      <c r="A5" s="148" t="s">
        <v>107</v>
      </c>
      <c r="B5" s="149"/>
      <c r="C5" s="150"/>
      <c r="D5" s="151"/>
      <c r="E5" s="151"/>
      <c r="F5" s="151"/>
      <c r="G5" s="152"/>
      <c r="AE5" t="s">
        <v>108</v>
      </c>
    </row>
    <row r="7" spans="1:60" ht="38.25" x14ac:dyDescent="0.2">
      <c r="A7" s="155" t="s">
        <v>109</v>
      </c>
      <c r="B7" s="156" t="s">
        <v>110</v>
      </c>
      <c r="C7" s="156" t="s">
        <v>111</v>
      </c>
      <c r="D7" s="155" t="s">
        <v>112</v>
      </c>
      <c r="E7" s="155" t="s">
        <v>113</v>
      </c>
      <c r="F7" s="153" t="s">
        <v>114</v>
      </c>
      <c r="G7" s="166" t="s">
        <v>28</v>
      </c>
      <c r="H7" s="167" t="s">
        <v>29</v>
      </c>
      <c r="I7" s="167" t="s">
        <v>115</v>
      </c>
      <c r="J7" s="167" t="s">
        <v>30</v>
      </c>
      <c r="K7" s="167" t="s">
        <v>116</v>
      </c>
      <c r="L7" s="167" t="s">
        <v>117</v>
      </c>
      <c r="M7" s="167" t="s">
        <v>118</v>
      </c>
      <c r="N7" s="167" t="s">
        <v>119</v>
      </c>
      <c r="O7" s="167" t="s">
        <v>120</v>
      </c>
      <c r="P7" s="167" t="s">
        <v>121</v>
      </c>
      <c r="Q7" s="167" t="s">
        <v>122</v>
      </c>
      <c r="R7" s="167" t="s">
        <v>123</v>
      </c>
      <c r="S7" s="167" t="s">
        <v>124</v>
      </c>
      <c r="T7" s="167" t="s">
        <v>125</v>
      </c>
      <c r="U7" s="158" t="s">
        <v>126</v>
      </c>
    </row>
    <row r="8" spans="1:60" x14ac:dyDescent="0.2">
      <c r="A8" s="168" t="s">
        <v>127</v>
      </c>
      <c r="B8" s="169" t="s">
        <v>58</v>
      </c>
      <c r="C8" s="170" t="s">
        <v>59</v>
      </c>
      <c r="D8" s="171"/>
      <c r="E8" s="172"/>
      <c r="F8" s="173"/>
      <c r="G8" s="173">
        <f>SUMIF(AE9:AE33,"&lt;&gt;NOR",G9:G33)</f>
        <v>0</v>
      </c>
      <c r="H8" s="173"/>
      <c r="I8" s="173">
        <f>SUM(I9:I33)</f>
        <v>0</v>
      </c>
      <c r="J8" s="173"/>
      <c r="K8" s="173">
        <f>SUM(K9:K33)</f>
        <v>0</v>
      </c>
      <c r="L8" s="173"/>
      <c r="M8" s="173">
        <f>SUM(M9:M33)</f>
        <v>0</v>
      </c>
      <c r="N8" s="157"/>
      <c r="O8" s="157">
        <f>SUM(O9:O33)</f>
        <v>18.530839999999998</v>
      </c>
      <c r="P8" s="157"/>
      <c r="Q8" s="157">
        <f>SUM(Q9:Q33)</f>
        <v>0.71565000000000001</v>
      </c>
      <c r="R8" s="157"/>
      <c r="S8" s="157"/>
      <c r="T8" s="168"/>
      <c r="U8" s="157">
        <f>SUM(U9:U33)</f>
        <v>213.84000000000003</v>
      </c>
      <c r="AE8" t="s">
        <v>128</v>
      </c>
    </row>
    <row r="9" spans="1:60" ht="22.5" outlineLevel="1" x14ac:dyDescent="0.2">
      <c r="A9" s="186">
        <v>1</v>
      </c>
      <c r="B9" s="187" t="s">
        <v>129</v>
      </c>
      <c r="C9" s="188" t="s">
        <v>130</v>
      </c>
      <c r="D9" s="189" t="s">
        <v>131</v>
      </c>
      <c r="E9" s="190">
        <v>25.893000000000001</v>
      </c>
      <c r="F9" s="163">
        <v>0</v>
      </c>
      <c r="G9" s="164">
        <f>ROUND(E9*F9,2)</f>
        <v>0</v>
      </c>
      <c r="H9" s="163"/>
      <c r="I9" s="164">
        <f>ROUND(E9*H9,2)</f>
        <v>0</v>
      </c>
      <c r="J9" s="163"/>
      <c r="K9" s="164">
        <f>ROUND(E9*J9,2)</f>
        <v>0</v>
      </c>
      <c r="L9" s="164">
        <v>21</v>
      </c>
      <c r="M9" s="164">
        <f>G9*(1+L9/100)</f>
        <v>0</v>
      </c>
      <c r="N9" s="159">
        <v>5.2510000000000001E-2</v>
      </c>
      <c r="O9" s="159">
        <f>ROUND(E9*N9,5)</f>
        <v>1.35964</v>
      </c>
      <c r="P9" s="159">
        <v>0</v>
      </c>
      <c r="Q9" s="159">
        <f>ROUND(E9*P9,5)</f>
        <v>0</v>
      </c>
      <c r="R9" s="159"/>
      <c r="S9" s="159"/>
      <c r="T9" s="160">
        <v>0.52915000000000001</v>
      </c>
      <c r="U9" s="159">
        <f>ROUND(E9*T9,2)</f>
        <v>13.7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132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86"/>
      <c r="B10" s="187"/>
      <c r="C10" s="185" t="s">
        <v>133</v>
      </c>
      <c r="D10" s="191"/>
      <c r="E10" s="192">
        <v>14.175000000000001</v>
      </c>
      <c r="F10" s="164"/>
      <c r="G10" s="164"/>
      <c r="H10" s="164"/>
      <c r="I10" s="164"/>
      <c r="J10" s="164"/>
      <c r="K10" s="164"/>
      <c r="L10" s="164"/>
      <c r="M10" s="164"/>
      <c r="N10" s="159"/>
      <c r="O10" s="159"/>
      <c r="P10" s="159"/>
      <c r="Q10" s="159"/>
      <c r="R10" s="159"/>
      <c r="S10" s="159"/>
      <c r="T10" s="160"/>
      <c r="U10" s="159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134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86"/>
      <c r="B11" s="187"/>
      <c r="C11" s="185" t="s">
        <v>135</v>
      </c>
      <c r="D11" s="191"/>
      <c r="E11" s="192">
        <v>3.976</v>
      </c>
      <c r="F11" s="164"/>
      <c r="G11" s="164"/>
      <c r="H11" s="164"/>
      <c r="I11" s="164"/>
      <c r="J11" s="164"/>
      <c r="K11" s="164"/>
      <c r="L11" s="164"/>
      <c r="M11" s="164"/>
      <c r="N11" s="159"/>
      <c r="O11" s="159"/>
      <c r="P11" s="159"/>
      <c r="Q11" s="159"/>
      <c r="R11" s="159"/>
      <c r="S11" s="159"/>
      <c r="T11" s="160"/>
      <c r="U11" s="159"/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134</v>
      </c>
      <c r="AF11" s="154">
        <v>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86"/>
      <c r="B12" s="187"/>
      <c r="C12" s="185" t="s">
        <v>136</v>
      </c>
      <c r="D12" s="191"/>
      <c r="E12" s="192">
        <v>7.742</v>
      </c>
      <c r="F12" s="164"/>
      <c r="G12" s="164"/>
      <c r="H12" s="164"/>
      <c r="I12" s="164"/>
      <c r="J12" s="164"/>
      <c r="K12" s="164"/>
      <c r="L12" s="164"/>
      <c r="M12" s="164"/>
      <c r="N12" s="159"/>
      <c r="O12" s="159"/>
      <c r="P12" s="159"/>
      <c r="Q12" s="159"/>
      <c r="R12" s="159"/>
      <c r="S12" s="159"/>
      <c r="T12" s="160"/>
      <c r="U12" s="159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134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86">
        <v>2</v>
      </c>
      <c r="B13" s="187" t="s">
        <v>137</v>
      </c>
      <c r="C13" s="188" t="s">
        <v>138</v>
      </c>
      <c r="D13" s="189" t="s">
        <v>131</v>
      </c>
      <c r="E13" s="190">
        <v>32.668999999999997</v>
      </c>
      <c r="F13" s="163"/>
      <c r="G13" s="164">
        <f>ROUND(E13*F13,2)</f>
        <v>0</v>
      </c>
      <c r="H13" s="163"/>
      <c r="I13" s="164">
        <f>ROUND(E13*H13,2)</f>
        <v>0</v>
      </c>
      <c r="J13" s="163"/>
      <c r="K13" s="164">
        <f>ROUND(E13*J13,2)</f>
        <v>0</v>
      </c>
      <c r="L13" s="164">
        <v>21</v>
      </c>
      <c r="M13" s="164">
        <f>G13*(1+L13/100)</f>
        <v>0</v>
      </c>
      <c r="N13" s="159">
        <v>3.9629999999999999E-2</v>
      </c>
      <c r="O13" s="159">
        <f>ROUND(E13*N13,5)</f>
        <v>1.29467</v>
      </c>
      <c r="P13" s="159">
        <v>0</v>
      </c>
      <c r="Q13" s="159">
        <f>ROUND(E13*P13,5)</f>
        <v>0</v>
      </c>
      <c r="R13" s="159"/>
      <c r="S13" s="159"/>
      <c r="T13" s="160">
        <v>0.46899999999999997</v>
      </c>
      <c r="U13" s="159">
        <f>ROUND(E13*T13,2)</f>
        <v>15.32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132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86"/>
      <c r="B14" s="187"/>
      <c r="C14" s="185" t="s">
        <v>139</v>
      </c>
      <c r="D14" s="191"/>
      <c r="E14" s="192">
        <v>1.575</v>
      </c>
      <c r="F14" s="164"/>
      <c r="G14" s="164"/>
      <c r="H14" s="164"/>
      <c r="I14" s="164"/>
      <c r="J14" s="164"/>
      <c r="K14" s="164"/>
      <c r="L14" s="164"/>
      <c r="M14" s="164"/>
      <c r="N14" s="159"/>
      <c r="O14" s="159"/>
      <c r="P14" s="159"/>
      <c r="Q14" s="159"/>
      <c r="R14" s="159"/>
      <c r="S14" s="159"/>
      <c r="T14" s="160"/>
      <c r="U14" s="159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134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86"/>
      <c r="B15" s="187"/>
      <c r="C15" s="185" t="s">
        <v>140</v>
      </c>
      <c r="D15" s="191"/>
      <c r="E15" s="192">
        <v>17.724</v>
      </c>
      <c r="F15" s="164"/>
      <c r="G15" s="164"/>
      <c r="H15" s="164"/>
      <c r="I15" s="164"/>
      <c r="J15" s="164"/>
      <c r="K15" s="164"/>
      <c r="L15" s="164"/>
      <c r="M15" s="164"/>
      <c r="N15" s="159"/>
      <c r="O15" s="159"/>
      <c r="P15" s="159"/>
      <c r="Q15" s="159"/>
      <c r="R15" s="159"/>
      <c r="S15" s="159"/>
      <c r="T15" s="160"/>
      <c r="U15" s="159"/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134</v>
      </c>
      <c r="AF15" s="154"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86"/>
      <c r="B16" s="187"/>
      <c r="C16" s="185" t="s">
        <v>141</v>
      </c>
      <c r="D16" s="191"/>
      <c r="E16" s="192">
        <v>13.37</v>
      </c>
      <c r="F16" s="164"/>
      <c r="G16" s="164"/>
      <c r="H16" s="164"/>
      <c r="I16" s="164"/>
      <c r="J16" s="164"/>
      <c r="K16" s="164"/>
      <c r="L16" s="164"/>
      <c r="M16" s="164"/>
      <c r="N16" s="159"/>
      <c r="O16" s="159"/>
      <c r="P16" s="159"/>
      <c r="Q16" s="159"/>
      <c r="R16" s="159"/>
      <c r="S16" s="159"/>
      <c r="T16" s="160"/>
      <c r="U16" s="159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134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86">
        <v>3</v>
      </c>
      <c r="B17" s="187" t="s">
        <v>142</v>
      </c>
      <c r="C17" s="188" t="s">
        <v>143</v>
      </c>
      <c r="D17" s="189" t="s">
        <v>144</v>
      </c>
      <c r="E17" s="190">
        <v>0.28349999999999997</v>
      </c>
      <c r="F17" s="163"/>
      <c r="G17" s="164">
        <f>ROUND(E17*F17,2)</f>
        <v>0</v>
      </c>
      <c r="H17" s="163"/>
      <c r="I17" s="164">
        <f>ROUND(E17*H17,2)</f>
        <v>0</v>
      </c>
      <c r="J17" s="163"/>
      <c r="K17" s="164">
        <f>ROUND(E17*J17,2)</f>
        <v>0</v>
      </c>
      <c r="L17" s="164">
        <v>21</v>
      </c>
      <c r="M17" s="164">
        <f>G17*(1+L17/100)</f>
        <v>0</v>
      </c>
      <c r="N17" s="159">
        <v>0.55373000000000006</v>
      </c>
      <c r="O17" s="159">
        <f>ROUND(E17*N17,5)</f>
        <v>0.15698000000000001</v>
      </c>
      <c r="P17" s="159">
        <v>0</v>
      </c>
      <c r="Q17" s="159">
        <f>ROUND(E17*P17,5)</f>
        <v>0</v>
      </c>
      <c r="R17" s="159"/>
      <c r="S17" s="159"/>
      <c r="T17" s="160">
        <v>3.3231899999999999</v>
      </c>
      <c r="U17" s="159">
        <f>ROUND(E17*T17,2)</f>
        <v>0.94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132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86"/>
      <c r="B18" s="187"/>
      <c r="C18" s="185" t="s">
        <v>145</v>
      </c>
      <c r="D18" s="191"/>
      <c r="E18" s="192">
        <v>0.28349999999999997</v>
      </c>
      <c r="F18" s="164"/>
      <c r="G18" s="164"/>
      <c r="H18" s="164"/>
      <c r="I18" s="164"/>
      <c r="J18" s="164"/>
      <c r="K18" s="164"/>
      <c r="L18" s="164"/>
      <c r="M18" s="164"/>
      <c r="N18" s="159"/>
      <c r="O18" s="159"/>
      <c r="P18" s="159"/>
      <c r="Q18" s="159"/>
      <c r="R18" s="159"/>
      <c r="S18" s="159"/>
      <c r="T18" s="160"/>
      <c r="U18" s="159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134</v>
      </c>
      <c r="AF18" s="154">
        <v>0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86">
        <v>4</v>
      </c>
      <c r="B19" s="187" t="s">
        <v>146</v>
      </c>
      <c r="C19" s="188" t="s">
        <v>147</v>
      </c>
      <c r="D19" s="189" t="s">
        <v>131</v>
      </c>
      <c r="E19" s="190">
        <v>17.647500000000001</v>
      </c>
      <c r="F19" s="163"/>
      <c r="G19" s="164">
        <f>ROUND(E19*F19,2)</f>
        <v>0</v>
      </c>
      <c r="H19" s="163"/>
      <c r="I19" s="164">
        <f>ROUND(E19*H19,2)</f>
        <v>0</v>
      </c>
      <c r="J19" s="163"/>
      <c r="K19" s="164">
        <f>ROUND(E19*J19,2)</f>
        <v>0</v>
      </c>
      <c r="L19" s="164">
        <v>21</v>
      </c>
      <c r="M19" s="164">
        <f>G19*(1+L19/100)</f>
        <v>0</v>
      </c>
      <c r="N19" s="159">
        <v>0.55203000000000002</v>
      </c>
      <c r="O19" s="159">
        <f>ROUND(E19*N19,5)</f>
        <v>9.7419499999999992</v>
      </c>
      <c r="P19" s="159">
        <v>0</v>
      </c>
      <c r="Q19" s="159">
        <f>ROUND(E19*P19,5)</f>
        <v>0</v>
      </c>
      <c r="R19" s="159"/>
      <c r="S19" s="159"/>
      <c r="T19" s="160">
        <v>3.9291900000000002</v>
      </c>
      <c r="U19" s="159">
        <f>ROUND(E19*T19,2)</f>
        <v>69.34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132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86"/>
      <c r="B20" s="187"/>
      <c r="C20" s="185" t="s">
        <v>148</v>
      </c>
      <c r="D20" s="191"/>
      <c r="E20" s="192">
        <v>8.7750000000000004</v>
      </c>
      <c r="F20" s="164"/>
      <c r="G20" s="164"/>
      <c r="H20" s="164"/>
      <c r="I20" s="164"/>
      <c r="J20" s="164"/>
      <c r="K20" s="164"/>
      <c r="L20" s="164"/>
      <c r="M20" s="164"/>
      <c r="N20" s="159"/>
      <c r="O20" s="159"/>
      <c r="P20" s="159"/>
      <c r="Q20" s="159"/>
      <c r="R20" s="159"/>
      <c r="S20" s="159"/>
      <c r="T20" s="160"/>
      <c r="U20" s="159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134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86"/>
      <c r="B21" s="187"/>
      <c r="C21" s="185" t="s">
        <v>149</v>
      </c>
      <c r="D21" s="191"/>
      <c r="E21" s="192">
        <v>8.8725000000000005</v>
      </c>
      <c r="F21" s="164"/>
      <c r="G21" s="164"/>
      <c r="H21" s="164"/>
      <c r="I21" s="164"/>
      <c r="J21" s="164"/>
      <c r="K21" s="164"/>
      <c r="L21" s="164"/>
      <c r="M21" s="164"/>
      <c r="N21" s="159"/>
      <c r="O21" s="159"/>
      <c r="P21" s="159"/>
      <c r="Q21" s="159"/>
      <c r="R21" s="159"/>
      <c r="S21" s="159"/>
      <c r="T21" s="160"/>
      <c r="U21" s="159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134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86">
        <v>5</v>
      </c>
      <c r="B22" s="187" t="s">
        <v>150</v>
      </c>
      <c r="C22" s="188" t="s">
        <v>151</v>
      </c>
      <c r="D22" s="189" t="s">
        <v>131</v>
      </c>
      <c r="E22" s="190">
        <v>23.884</v>
      </c>
      <c r="F22" s="163"/>
      <c r="G22" s="164">
        <f>ROUND(E22*F22,2)</f>
        <v>0</v>
      </c>
      <c r="H22" s="163"/>
      <c r="I22" s="164">
        <f>ROUND(E22*H22,2)</f>
        <v>0</v>
      </c>
      <c r="J22" s="163"/>
      <c r="K22" s="164">
        <f>ROUND(E22*J22,2)</f>
        <v>0</v>
      </c>
      <c r="L22" s="164">
        <v>21</v>
      </c>
      <c r="M22" s="164">
        <f>G22*(1+L22/100)</f>
        <v>0</v>
      </c>
      <c r="N22" s="159">
        <v>2.7980000000000001E-2</v>
      </c>
      <c r="O22" s="159">
        <f>ROUND(E22*N22,5)</f>
        <v>0.66827000000000003</v>
      </c>
      <c r="P22" s="159">
        <v>0</v>
      </c>
      <c r="Q22" s="159">
        <f>ROUND(E22*P22,5)</f>
        <v>0</v>
      </c>
      <c r="R22" s="159"/>
      <c r="S22" s="159"/>
      <c r="T22" s="160">
        <v>0.99</v>
      </c>
      <c r="U22" s="159">
        <f>ROUND(E22*T22,2)</f>
        <v>23.65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132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86"/>
      <c r="B23" s="187"/>
      <c r="C23" s="185" t="s">
        <v>152</v>
      </c>
      <c r="D23" s="191"/>
      <c r="E23" s="192">
        <v>23.884</v>
      </c>
      <c r="F23" s="164"/>
      <c r="G23" s="164"/>
      <c r="H23" s="164"/>
      <c r="I23" s="164"/>
      <c r="J23" s="164"/>
      <c r="K23" s="164"/>
      <c r="L23" s="164"/>
      <c r="M23" s="164"/>
      <c r="N23" s="159"/>
      <c r="O23" s="159"/>
      <c r="P23" s="159"/>
      <c r="Q23" s="159"/>
      <c r="R23" s="159"/>
      <c r="S23" s="159"/>
      <c r="T23" s="160"/>
      <c r="U23" s="159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134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86">
        <v>6</v>
      </c>
      <c r="B24" s="187" t="s">
        <v>153</v>
      </c>
      <c r="C24" s="188" t="s">
        <v>154</v>
      </c>
      <c r="D24" s="189" t="s">
        <v>155</v>
      </c>
      <c r="E24" s="190">
        <v>2</v>
      </c>
      <c r="F24" s="163"/>
      <c r="G24" s="164">
        <f>ROUND(E24*F24,2)</f>
        <v>0</v>
      </c>
      <c r="H24" s="163"/>
      <c r="I24" s="164">
        <f>ROUND(E24*H24,2)</f>
        <v>0</v>
      </c>
      <c r="J24" s="163"/>
      <c r="K24" s="164">
        <f>ROUND(E24*J24,2)</f>
        <v>0</v>
      </c>
      <c r="L24" s="164">
        <v>21</v>
      </c>
      <c r="M24" s="164">
        <f>G24*(1+L24/100)</f>
        <v>0</v>
      </c>
      <c r="N24" s="159">
        <v>0</v>
      </c>
      <c r="O24" s="159">
        <f>ROUND(E24*N24,5)</f>
        <v>0</v>
      </c>
      <c r="P24" s="159">
        <v>0</v>
      </c>
      <c r="Q24" s="159">
        <f>ROUND(E24*P24,5)</f>
        <v>0</v>
      </c>
      <c r="R24" s="159"/>
      <c r="S24" s="159"/>
      <c r="T24" s="160">
        <v>3.8</v>
      </c>
      <c r="U24" s="159">
        <f>ROUND(E24*T24,2)</f>
        <v>7.6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132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86">
        <v>7</v>
      </c>
      <c r="B25" s="187" t="s">
        <v>156</v>
      </c>
      <c r="C25" s="188" t="s">
        <v>157</v>
      </c>
      <c r="D25" s="189" t="s">
        <v>155</v>
      </c>
      <c r="E25" s="190">
        <v>9</v>
      </c>
      <c r="F25" s="163"/>
      <c r="G25" s="164">
        <f>ROUND(E25*F25,2)</f>
        <v>0</v>
      </c>
      <c r="H25" s="163"/>
      <c r="I25" s="164">
        <f>ROUND(E25*H25,2)</f>
        <v>0</v>
      </c>
      <c r="J25" s="163"/>
      <c r="K25" s="164">
        <f>ROUND(E25*J25,2)</f>
        <v>0</v>
      </c>
      <c r="L25" s="164">
        <v>21</v>
      </c>
      <c r="M25" s="164">
        <f>G25*(1+L25/100)</f>
        <v>0</v>
      </c>
      <c r="N25" s="159">
        <v>0</v>
      </c>
      <c r="O25" s="159">
        <f>ROUND(E25*N25,5)</f>
        <v>0</v>
      </c>
      <c r="P25" s="159">
        <v>0</v>
      </c>
      <c r="Q25" s="159">
        <f>ROUND(E25*P25,5)</f>
        <v>0</v>
      </c>
      <c r="R25" s="159"/>
      <c r="S25" s="159"/>
      <c r="T25" s="160">
        <v>0.85</v>
      </c>
      <c r="U25" s="159">
        <f>ROUND(E25*T25,2)</f>
        <v>7.65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132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86">
        <v>8</v>
      </c>
      <c r="B26" s="187" t="s">
        <v>158</v>
      </c>
      <c r="C26" s="188" t="s">
        <v>159</v>
      </c>
      <c r="D26" s="189" t="s">
        <v>131</v>
      </c>
      <c r="E26" s="190">
        <v>21.013999999999999</v>
      </c>
      <c r="F26" s="163"/>
      <c r="G26" s="164">
        <f>ROUND(E26*F26,2)</f>
        <v>0</v>
      </c>
      <c r="H26" s="163"/>
      <c r="I26" s="164">
        <f>ROUND(E26*H26,2)</f>
        <v>0</v>
      </c>
      <c r="J26" s="163"/>
      <c r="K26" s="164">
        <f>ROUND(E26*J26,2)</f>
        <v>0</v>
      </c>
      <c r="L26" s="164">
        <v>21</v>
      </c>
      <c r="M26" s="164">
        <f>G26*(1+L26/100)</f>
        <v>0</v>
      </c>
      <c r="N26" s="159">
        <v>0</v>
      </c>
      <c r="O26" s="159">
        <f>ROUND(E26*N26,5)</f>
        <v>0</v>
      </c>
      <c r="P26" s="159">
        <v>0</v>
      </c>
      <c r="Q26" s="159">
        <f>ROUND(E26*P26,5)</f>
        <v>0</v>
      </c>
      <c r="R26" s="159"/>
      <c r="S26" s="159"/>
      <c r="T26" s="160">
        <v>0.11</v>
      </c>
      <c r="U26" s="159">
        <f>ROUND(E26*T26,2)</f>
        <v>2.31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132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86"/>
      <c r="B27" s="187"/>
      <c r="C27" s="185" t="s">
        <v>160</v>
      </c>
      <c r="D27" s="191"/>
      <c r="E27" s="192">
        <v>21.013999999999999</v>
      </c>
      <c r="F27" s="164"/>
      <c r="G27" s="164"/>
      <c r="H27" s="164"/>
      <c r="I27" s="164"/>
      <c r="J27" s="164"/>
      <c r="K27" s="164"/>
      <c r="L27" s="164"/>
      <c r="M27" s="164"/>
      <c r="N27" s="159"/>
      <c r="O27" s="159"/>
      <c r="P27" s="159"/>
      <c r="Q27" s="159"/>
      <c r="R27" s="159"/>
      <c r="S27" s="159"/>
      <c r="T27" s="160"/>
      <c r="U27" s="159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134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86">
        <v>9</v>
      </c>
      <c r="B28" s="187" t="s">
        <v>161</v>
      </c>
      <c r="C28" s="188" t="s">
        <v>162</v>
      </c>
      <c r="D28" s="189" t="s">
        <v>163</v>
      </c>
      <c r="E28" s="190">
        <v>0.1971</v>
      </c>
      <c r="F28" s="163"/>
      <c r="G28" s="164">
        <f>ROUND(E28*F28,2)</f>
        <v>0</v>
      </c>
      <c r="H28" s="163"/>
      <c r="I28" s="164">
        <f>ROUND(E28*H28,2)</f>
        <v>0</v>
      </c>
      <c r="J28" s="163"/>
      <c r="K28" s="164">
        <f>ROUND(E28*J28,2)</f>
        <v>0</v>
      </c>
      <c r="L28" s="164">
        <v>21</v>
      </c>
      <c r="M28" s="164">
        <f>G28*(1+L28/100)</f>
        <v>0</v>
      </c>
      <c r="N28" s="159">
        <v>1.0970899999999999</v>
      </c>
      <c r="O28" s="159">
        <f>ROUND(E28*N28,5)</f>
        <v>0.21623999999999999</v>
      </c>
      <c r="P28" s="159">
        <v>3.6309</v>
      </c>
      <c r="Q28" s="159">
        <f>ROUND(E28*P28,5)</f>
        <v>0.71565000000000001</v>
      </c>
      <c r="R28" s="159"/>
      <c r="S28" s="159"/>
      <c r="T28" s="160">
        <v>81.472070000000002</v>
      </c>
      <c r="U28" s="159">
        <f>ROUND(E28*T28,2)</f>
        <v>16.059999999999999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164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86"/>
      <c r="B29" s="187"/>
      <c r="C29" s="185" t="s">
        <v>165</v>
      </c>
      <c r="D29" s="191"/>
      <c r="E29" s="192">
        <v>0.1971</v>
      </c>
      <c r="F29" s="164"/>
      <c r="G29" s="164"/>
      <c r="H29" s="164"/>
      <c r="I29" s="164"/>
      <c r="J29" s="164"/>
      <c r="K29" s="164"/>
      <c r="L29" s="164"/>
      <c r="M29" s="164"/>
      <c r="N29" s="159"/>
      <c r="O29" s="159"/>
      <c r="P29" s="159"/>
      <c r="Q29" s="159"/>
      <c r="R29" s="159"/>
      <c r="S29" s="159"/>
      <c r="T29" s="160"/>
      <c r="U29" s="159"/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134</v>
      </c>
      <c r="AF29" s="154">
        <v>0</v>
      </c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 x14ac:dyDescent="0.2">
      <c r="A30" s="186">
        <v>10</v>
      </c>
      <c r="B30" s="187" t="s">
        <v>166</v>
      </c>
      <c r="C30" s="188" t="s">
        <v>167</v>
      </c>
      <c r="D30" s="189" t="s">
        <v>131</v>
      </c>
      <c r="E30" s="190">
        <v>23.08</v>
      </c>
      <c r="F30" s="163"/>
      <c r="G30" s="164">
        <f>ROUND(E30*F30,2)</f>
        <v>0</v>
      </c>
      <c r="H30" s="163"/>
      <c r="I30" s="164">
        <f>ROUND(E30*H30,2)</f>
        <v>0</v>
      </c>
      <c r="J30" s="163"/>
      <c r="K30" s="164">
        <f>ROUND(E30*J30,2)</f>
        <v>0</v>
      </c>
      <c r="L30" s="164">
        <v>21</v>
      </c>
      <c r="M30" s="164">
        <f>G30*(1+L30/100)</f>
        <v>0</v>
      </c>
      <c r="N30" s="159">
        <v>5.4200000000000003E-3</v>
      </c>
      <c r="O30" s="159">
        <f>ROUND(E30*N30,5)</f>
        <v>0.12509000000000001</v>
      </c>
      <c r="P30" s="159">
        <v>0</v>
      </c>
      <c r="Q30" s="159">
        <f>ROUND(E30*P30,5)</f>
        <v>0</v>
      </c>
      <c r="R30" s="159"/>
      <c r="S30" s="159"/>
      <c r="T30" s="160">
        <v>0.89205000000000001</v>
      </c>
      <c r="U30" s="159">
        <f>ROUND(E30*T30,2)</f>
        <v>20.59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132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86"/>
      <c r="B31" s="187"/>
      <c r="C31" s="185" t="s">
        <v>168</v>
      </c>
      <c r="D31" s="191"/>
      <c r="E31" s="192">
        <v>23.08</v>
      </c>
      <c r="F31" s="164"/>
      <c r="G31" s="164"/>
      <c r="H31" s="164"/>
      <c r="I31" s="164"/>
      <c r="J31" s="164"/>
      <c r="K31" s="164"/>
      <c r="L31" s="164"/>
      <c r="M31" s="164"/>
      <c r="N31" s="159"/>
      <c r="O31" s="159"/>
      <c r="P31" s="159"/>
      <c r="Q31" s="159"/>
      <c r="R31" s="159"/>
      <c r="S31" s="159"/>
      <c r="T31" s="160"/>
      <c r="U31" s="159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134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 x14ac:dyDescent="0.2">
      <c r="A32" s="186">
        <v>11</v>
      </c>
      <c r="B32" s="187" t="s">
        <v>169</v>
      </c>
      <c r="C32" s="188" t="s">
        <v>170</v>
      </c>
      <c r="D32" s="189" t="s">
        <v>131</v>
      </c>
      <c r="E32" s="190">
        <v>30</v>
      </c>
      <c r="F32" s="163"/>
      <c r="G32" s="164">
        <f>ROUND(E32*F32,2)</f>
        <v>0</v>
      </c>
      <c r="H32" s="163"/>
      <c r="I32" s="164">
        <f>ROUND(E32*H32,2)</f>
        <v>0</v>
      </c>
      <c r="J32" s="163"/>
      <c r="K32" s="164">
        <f>ROUND(E32*J32,2)</f>
        <v>0</v>
      </c>
      <c r="L32" s="164">
        <v>21</v>
      </c>
      <c r="M32" s="164">
        <f>G32*(1+L32/100)</f>
        <v>0</v>
      </c>
      <c r="N32" s="159">
        <v>0.1656</v>
      </c>
      <c r="O32" s="159">
        <f>ROUND(E32*N32,5)</f>
        <v>4.968</v>
      </c>
      <c r="P32" s="159">
        <v>0</v>
      </c>
      <c r="Q32" s="159">
        <f>ROUND(E32*P32,5)</f>
        <v>0</v>
      </c>
      <c r="R32" s="159"/>
      <c r="S32" s="159"/>
      <c r="T32" s="160">
        <v>1.2225999999999999</v>
      </c>
      <c r="U32" s="159">
        <f>ROUND(E32*T32,2)</f>
        <v>36.68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132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86"/>
      <c r="B33" s="187"/>
      <c r="C33" s="185" t="s">
        <v>171</v>
      </c>
      <c r="D33" s="191"/>
      <c r="E33" s="192">
        <v>30</v>
      </c>
      <c r="F33" s="164"/>
      <c r="G33" s="164"/>
      <c r="H33" s="164"/>
      <c r="I33" s="164"/>
      <c r="J33" s="164"/>
      <c r="K33" s="164"/>
      <c r="L33" s="164"/>
      <c r="M33" s="164"/>
      <c r="N33" s="159"/>
      <c r="O33" s="159"/>
      <c r="P33" s="159"/>
      <c r="Q33" s="159"/>
      <c r="R33" s="159"/>
      <c r="S33" s="159"/>
      <c r="T33" s="160"/>
      <c r="U33" s="159"/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134</v>
      </c>
      <c r="AF33" s="154">
        <v>0</v>
      </c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x14ac:dyDescent="0.2">
      <c r="A34" s="193" t="s">
        <v>127</v>
      </c>
      <c r="B34" s="194" t="s">
        <v>60</v>
      </c>
      <c r="C34" s="195" t="s">
        <v>61</v>
      </c>
      <c r="D34" s="196"/>
      <c r="E34" s="197"/>
      <c r="F34" s="165"/>
      <c r="G34" s="165">
        <f>SUMIF(AE35:AE53,"&lt;&gt;NOR",G35:G53)</f>
        <v>0</v>
      </c>
      <c r="H34" s="165"/>
      <c r="I34" s="165">
        <f>SUM(I35:I53)</f>
        <v>0</v>
      </c>
      <c r="J34" s="165"/>
      <c r="K34" s="165">
        <f>SUM(K35:K53)</f>
        <v>0</v>
      </c>
      <c r="L34" s="165"/>
      <c r="M34" s="165">
        <f>SUM(M35:M53)</f>
        <v>0</v>
      </c>
      <c r="N34" s="161"/>
      <c r="O34" s="161">
        <f>SUM(O35:O53)</f>
        <v>1.42988</v>
      </c>
      <c r="P34" s="161"/>
      <c r="Q34" s="161">
        <f>SUM(Q35:Q53)</f>
        <v>0</v>
      </c>
      <c r="R34" s="161"/>
      <c r="S34" s="161"/>
      <c r="T34" s="162"/>
      <c r="U34" s="161">
        <f>SUM(U35:U53)</f>
        <v>140.35</v>
      </c>
      <c r="AE34" t="s">
        <v>128</v>
      </c>
    </row>
    <row r="35" spans="1:60" ht="22.5" outlineLevel="1" x14ac:dyDescent="0.2">
      <c r="A35" s="186">
        <v>12</v>
      </c>
      <c r="B35" s="187" t="s">
        <v>172</v>
      </c>
      <c r="C35" s="188" t="s">
        <v>173</v>
      </c>
      <c r="D35" s="189" t="s">
        <v>131</v>
      </c>
      <c r="E35" s="190">
        <v>28.08</v>
      </c>
      <c r="F35" s="163"/>
      <c r="G35" s="164">
        <f>ROUND(E35*F35,2)</f>
        <v>0</v>
      </c>
      <c r="H35" s="163"/>
      <c r="I35" s="164">
        <f>ROUND(E35*H35,2)</f>
        <v>0</v>
      </c>
      <c r="J35" s="163"/>
      <c r="K35" s="164">
        <f>ROUND(E35*J35,2)</f>
        <v>0</v>
      </c>
      <c r="L35" s="164">
        <v>21</v>
      </c>
      <c r="M35" s="164">
        <f>G35*(1+L35/100)</f>
        <v>0</v>
      </c>
      <c r="N35" s="159">
        <v>1.197E-2</v>
      </c>
      <c r="O35" s="159">
        <f>ROUND(E35*N35,5)</f>
        <v>0.33611999999999997</v>
      </c>
      <c r="P35" s="159">
        <v>0</v>
      </c>
      <c r="Q35" s="159">
        <f>ROUND(E35*P35,5)</f>
        <v>0</v>
      </c>
      <c r="R35" s="159"/>
      <c r="S35" s="159"/>
      <c r="T35" s="160">
        <v>0.95</v>
      </c>
      <c r="U35" s="159">
        <f>ROUND(E35*T35,2)</f>
        <v>26.68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132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86"/>
      <c r="B36" s="187"/>
      <c r="C36" s="185" t="s">
        <v>174</v>
      </c>
      <c r="D36" s="191"/>
      <c r="E36" s="192">
        <v>6.48</v>
      </c>
      <c r="F36" s="164"/>
      <c r="G36" s="164"/>
      <c r="H36" s="164"/>
      <c r="I36" s="164"/>
      <c r="J36" s="164"/>
      <c r="K36" s="164"/>
      <c r="L36" s="164"/>
      <c r="M36" s="164"/>
      <c r="N36" s="159"/>
      <c r="O36" s="159"/>
      <c r="P36" s="159"/>
      <c r="Q36" s="159"/>
      <c r="R36" s="159"/>
      <c r="S36" s="159"/>
      <c r="T36" s="160"/>
      <c r="U36" s="159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134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86"/>
      <c r="B37" s="187"/>
      <c r="C37" s="185" t="s">
        <v>175</v>
      </c>
      <c r="D37" s="191"/>
      <c r="E37" s="192">
        <v>8.24</v>
      </c>
      <c r="F37" s="164"/>
      <c r="G37" s="164"/>
      <c r="H37" s="164"/>
      <c r="I37" s="164"/>
      <c r="J37" s="164"/>
      <c r="K37" s="164"/>
      <c r="L37" s="164"/>
      <c r="M37" s="164"/>
      <c r="N37" s="159"/>
      <c r="O37" s="159"/>
      <c r="P37" s="159"/>
      <c r="Q37" s="159"/>
      <c r="R37" s="159"/>
      <c r="S37" s="159"/>
      <c r="T37" s="160"/>
      <c r="U37" s="159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134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86"/>
      <c r="B38" s="187"/>
      <c r="C38" s="185" t="s">
        <v>176</v>
      </c>
      <c r="D38" s="191"/>
      <c r="E38" s="192">
        <v>2.4</v>
      </c>
      <c r="F38" s="164"/>
      <c r="G38" s="164"/>
      <c r="H38" s="164"/>
      <c r="I38" s="164"/>
      <c r="J38" s="164"/>
      <c r="K38" s="164"/>
      <c r="L38" s="164"/>
      <c r="M38" s="164"/>
      <c r="N38" s="159"/>
      <c r="O38" s="159"/>
      <c r="P38" s="159"/>
      <c r="Q38" s="159"/>
      <c r="R38" s="159"/>
      <c r="S38" s="159"/>
      <c r="T38" s="160"/>
      <c r="U38" s="159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134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86"/>
      <c r="B39" s="187"/>
      <c r="C39" s="185" t="s">
        <v>177</v>
      </c>
      <c r="D39" s="191"/>
      <c r="E39" s="192">
        <v>2.75</v>
      </c>
      <c r="F39" s="164"/>
      <c r="G39" s="164"/>
      <c r="H39" s="164"/>
      <c r="I39" s="164"/>
      <c r="J39" s="164"/>
      <c r="K39" s="164"/>
      <c r="L39" s="164"/>
      <c r="M39" s="164"/>
      <c r="N39" s="159"/>
      <c r="O39" s="159"/>
      <c r="P39" s="159"/>
      <c r="Q39" s="159"/>
      <c r="R39" s="159"/>
      <c r="S39" s="159"/>
      <c r="T39" s="160"/>
      <c r="U39" s="159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134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86"/>
      <c r="B40" s="187"/>
      <c r="C40" s="185" t="s">
        <v>178</v>
      </c>
      <c r="D40" s="191"/>
      <c r="E40" s="192">
        <v>2.72</v>
      </c>
      <c r="F40" s="164"/>
      <c r="G40" s="164"/>
      <c r="H40" s="164"/>
      <c r="I40" s="164"/>
      <c r="J40" s="164"/>
      <c r="K40" s="164"/>
      <c r="L40" s="164"/>
      <c r="M40" s="164"/>
      <c r="N40" s="159"/>
      <c r="O40" s="159"/>
      <c r="P40" s="159"/>
      <c r="Q40" s="159"/>
      <c r="R40" s="159"/>
      <c r="S40" s="159"/>
      <c r="T40" s="160"/>
      <c r="U40" s="159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134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86"/>
      <c r="B41" s="187"/>
      <c r="C41" s="185" t="s">
        <v>179</v>
      </c>
      <c r="D41" s="191"/>
      <c r="E41" s="192">
        <v>5.49</v>
      </c>
      <c r="F41" s="164"/>
      <c r="G41" s="164"/>
      <c r="H41" s="164"/>
      <c r="I41" s="164"/>
      <c r="J41" s="164"/>
      <c r="K41" s="164"/>
      <c r="L41" s="164"/>
      <c r="M41" s="164"/>
      <c r="N41" s="159"/>
      <c r="O41" s="159"/>
      <c r="P41" s="159"/>
      <c r="Q41" s="159"/>
      <c r="R41" s="159"/>
      <c r="S41" s="159"/>
      <c r="T41" s="160"/>
      <c r="U41" s="159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134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86">
        <v>13</v>
      </c>
      <c r="B42" s="187" t="s">
        <v>180</v>
      </c>
      <c r="C42" s="188" t="s">
        <v>181</v>
      </c>
      <c r="D42" s="189" t="s">
        <v>131</v>
      </c>
      <c r="E42" s="190">
        <v>11.97</v>
      </c>
      <c r="F42" s="163"/>
      <c r="G42" s="164">
        <f>ROUND(E42*F42,2)</f>
        <v>0</v>
      </c>
      <c r="H42" s="163"/>
      <c r="I42" s="164">
        <f>ROUND(E42*H42,2)</f>
        <v>0</v>
      </c>
      <c r="J42" s="163"/>
      <c r="K42" s="164">
        <f>ROUND(E42*J42,2)</f>
        <v>0</v>
      </c>
      <c r="L42" s="164">
        <v>21</v>
      </c>
      <c r="M42" s="164">
        <f>G42*(1+L42/100)</f>
        <v>0</v>
      </c>
      <c r="N42" s="159">
        <v>0</v>
      </c>
      <c r="O42" s="159">
        <f>ROUND(E42*N42,5)</f>
        <v>0</v>
      </c>
      <c r="P42" s="159">
        <v>0</v>
      </c>
      <c r="Q42" s="159">
        <f>ROUND(E42*P42,5)</f>
        <v>0</v>
      </c>
      <c r="R42" s="159"/>
      <c r="S42" s="159"/>
      <c r="T42" s="160">
        <v>0.28000000000000003</v>
      </c>
      <c r="U42" s="159">
        <f>ROUND(E42*T42,2)</f>
        <v>3.35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132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86"/>
      <c r="B43" s="187"/>
      <c r="C43" s="185" t="s">
        <v>182</v>
      </c>
      <c r="D43" s="191"/>
      <c r="E43" s="192">
        <v>11.97</v>
      </c>
      <c r="F43" s="164"/>
      <c r="G43" s="164"/>
      <c r="H43" s="164"/>
      <c r="I43" s="164"/>
      <c r="J43" s="164"/>
      <c r="K43" s="164"/>
      <c r="L43" s="164"/>
      <c r="M43" s="164"/>
      <c r="N43" s="159"/>
      <c r="O43" s="159"/>
      <c r="P43" s="159"/>
      <c r="Q43" s="159"/>
      <c r="R43" s="159"/>
      <c r="S43" s="159"/>
      <c r="T43" s="160"/>
      <c r="U43" s="159"/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134</v>
      </c>
      <c r="AF43" s="154">
        <v>0</v>
      </c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86">
        <v>14</v>
      </c>
      <c r="B44" s="187" t="s">
        <v>183</v>
      </c>
      <c r="C44" s="188" t="s">
        <v>184</v>
      </c>
      <c r="D44" s="189" t="s">
        <v>131</v>
      </c>
      <c r="E44" s="190">
        <v>13.39</v>
      </c>
      <c r="F44" s="163"/>
      <c r="G44" s="164">
        <f>ROUND(E44*F44,2)</f>
        <v>0</v>
      </c>
      <c r="H44" s="163"/>
      <c r="I44" s="164">
        <f>ROUND(E44*H44,2)</f>
        <v>0</v>
      </c>
      <c r="J44" s="163"/>
      <c r="K44" s="164">
        <f>ROUND(E44*J44,2)</f>
        <v>0</v>
      </c>
      <c r="L44" s="164">
        <v>21</v>
      </c>
      <c r="M44" s="164">
        <f>G44*(1+L44/100)</f>
        <v>0</v>
      </c>
      <c r="N44" s="159">
        <v>0</v>
      </c>
      <c r="O44" s="159">
        <f>ROUND(E44*N44,5)</f>
        <v>0</v>
      </c>
      <c r="P44" s="159">
        <v>0</v>
      </c>
      <c r="Q44" s="159">
        <f>ROUND(E44*P44,5)</f>
        <v>0</v>
      </c>
      <c r="R44" s="159"/>
      <c r="S44" s="159"/>
      <c r="T44" s="160">
        <v>0.43</v>
      </c>
      <c r="U44" s="159">
        <f>ROUND(E44*T44,2)</f>
        <v>5.76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132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86"/>
      <c r="B45" s="187"/>
      <c r="C45" s="185" t="s">
        <v>185</v>
      </c>
      <c r="D45" s="191"/>
      <c r="E45" s="192">
        <v>13.39</v>
      </c>
      <c r="F45" s="164"/>
      <c r="G45" s="164"/>
      <c r="H45" s="164"/>
      <c r="I45" s="164"/>
      <c r="J45" s="164"/>
      <c r="K45" s="164"/>
      <c r="L45" s="164"/>
      <c r="M45" s="164"/>
      <c r="N45" s="159"/>
      <c r="O45" s="159"/>
      <c r="P45" s="159"/>
      <c r="Q45" s="159"/>
      <c r="R45" s="159"/>
      <c r="S45" s="159"/>
      <c r="T45" s="160"/>
      <c r="U45" s="159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134</v>
      </c>
      <c r="AF45" s="154">
        <v>0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86">
        <v>15</v>
      </c>
      <c r="B46" s="187" t="s">
        <v>186</v>
      </c>
      <c r="C46" s="188" t="s">
        <v>187</v>
      </c>
      <c r="D46" s="189" t="s">
        <v>131</v>
      </c>
      <c r="E46" s="190">
        <v>2.72</v>
      </c>
      <c r="F46" s="163"/>
      <c r="G46" s="164">
        <f>ROUND(E46*F46,2)</f>
        <v>0</v>
      </c>
      <c r="H46" s="163"/>
      <c r="I46" s="164">
        <f>ROUND(E46*H46,2)</f>
        <v>0</v>
      </c>
      <c r="J46" s="163"/>
      <c r="K46" s="164">
        <f>ROUND(E46*J46,2)</f>
        <v>0</v>
      </c>
      <c r="L46" s="164">
        <v>21</v>
      </c>
      <c r="M46" s="164">
        <f>G46*(1+L46/100)</f>
        <v>0</v>
      </c>
      <c r="N46" s="159">
        <v>0</v>
      </c>
      <c r="O46" s="159">
        <f>ROUND(E46*N46,5)</f>
        <v>0</v>
      </c>
      <c r="P46" s="159">
        <v>0</v>
      </c>
      <c r="Q46" s="159">
        <f>ROUND(E46*P46,5)</f>
        <v>0</v>
      </c>
      <c r="R46" s="159"/>
      <c r="S46" s="159"/>
      <c r="T46" s="160">
        <v>0.57999999999999996</v>
      </c>
      <c r="U46" s="159">
        <f>ROUND(E46*T46,2)</f>
        <v>1.58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132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86"/>
      <c r="B47" s="187"/>
      <c r="C47" s="185" t="s">
        <v>188</v>
      </c>
      <c r="D47" s="191"/>
      <c r="E47" s="192">
        <v>2.72</v>
      </c>
      <c r="F47" s="164"/>
      <c r="G47" s="164"/>
      <c r="H47" s="164"/>
      <c r="I47" s="164"/>
      <c r="J47" s="164"/>
      <c r="K47" s="164"/>
      <c r="L47" s="164"/>
      <c r="M47" s="164"/>
      <c r="N47" s="159"/>
      <c r="O47" s="159"/>
      <c r="P47" s="159"/>
      <c r="Q47" s="159"/>
      <c r="R47" s="159"/>
      <c r="S47" s="159"/>
      <c r="T47" s="160"/>
      <c r="U47" s="159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134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 x14ac:dyDescent="0.2">
      <c r="A48" s="186">
        <v>16</v>
      </c>
      <c r="B48" s="187" t="s">
        <v>189</v>
      </c>
      <c r="C48" s="188" t="s">
        <v>190</v>
      </c>
      <c r="D48" s="189" t="s">
        <v>191</v>
      </c>
      <c r="E48" s="190">
        <v>54.2</v>
      </c>
      <c r="F48" s="163"/>
      <c r="G48" s="164">
        <f>ROUND(E48*F48,2)</f>
        <v>0</v>
      </c>
      <c r="H48" s="163"/>
      <c r="I48" s="164">
        <f>ROUND(E48*H48,2)</f>
        <v>0</v>
      </c>
      <c r="J48" s="163"/>
      <c r="K48" s="164">
        <f>ROUND(E48*J48,2)</f>
        <v>0</v>
      </c>
      <c r="L48" s="164">
        <v>21</v>
      </c>
      <c r="M48" s="164">
        <f>G48*(1+L48/100)</f>
        <v>0</v>
      </c>
      <c r="N48" s="159">
        <v>2.018E-2</v>
      </c>
      <c r="O48" s="159">
        <f>ROUND(E48*N48,5)</f>
        <v>1.0937600000000001</v>
      </c>
      <c r="P48" s="159">
        <v>0</v>
      </c>
      <c r="Q48" s="159">
        <f>ROUND(E48*P48,5)</f>
        <v>0</v>
      </c>
      <c r="R48" s="159"/>
      <c r="S48" s="159"/>
      <c r="T48" s="160">
        <v>1.9</v>
      </c>
      <c r="U48" s="159">
        <f>ROUND(E48*T48,2)</f>
        <v>102.98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132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86"/>
      <c r="B49" s="187"/>
      <c r="C49" s="185" t="s">
        <v>192</v>
      </c>
      <c r="D49" s="191"/>
      <c r="E49" s="192"/>
      <c r="F49" s="164"/>
      <c r="G49" s="164"/>
      <c r="H49" s="164"/>
      <c r="I49" s="164"/>
      <c r="J49" s="164"/>
      <c r="K49" s="164"/>
      <c r="L49" s="164"/>
      <c r="M49" s="164"/>
      <c r="N49" s="159"/>
      <c r="O49" s="159"/>
      <c r="P49" s="159"/>
      <c r="Q49" s="159"/>
      <c r="R49" s="159"/>
      <c r="S49" s="159"/>
      <c r="T49" s="160"/>
      <c r="U49" s="159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134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86"/>
      <c r="B50" s="187"/>
      <c r="C50" s="185" t="s">
        <v>193</v>
      </c>
      <c r="D50" s="191"/>
      <c r="E50" s="192">
        <v>6.2</v>
      </c>
      <c r="F50" s="164"/>
      <c r="G50" s="164"/>
      <c r="H50" s="164"/>
      <c r="I50" s="164"/>
      <c r="J50" s="164"/>
      <c r="K50" s="164"/>
      <c r="L50" s="164"/>
      <c r="M50" s="164"/>
      <c r="N50" s="159"/>
      <c r="O50" s="159"/>
      <c r="P50" s="159"/>
      <c r="Q50" s="159"/>
      <c r="R50" s="159"/>
      <c r="S50" s="159"/>
      <c r="T50" s="160"/>
      <c r="U50" s="159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134</v>
      </c>
      <c r="AF50" s="154">
        <v>0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86"/>
      <c r="B51" s="187"/>
      <c r="C51" s="185" t="s">
        <v>194</v>
      </c>
      <c r="D51" s="191"/>
      <c r="E51" s="192">
        <v>8.08</v>
      </c>
      <c r="F51" s="164"/>
      <c r="G51" s="164"/>
      <c r="H51" s="164"/>
      <c r="I51" s="164"/>
      <c r="J51" s="164"/>
      <c r="K51" s="164"/>
      <c r="L51" s="164"/>
      <c r="M51" s="164"/>
      <c r="N51" s="159"/>
      <c r="O51" s="159"/>
      <c r="P51" s="159"/>
      <c r="Q51" s="159"/>
      <c r="R51" s="159"/>
      <c r="S51" s="159"/>
      <c r="T51" s="160"/>
      <c r="U51" s="159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134</v>
      </c>
      <c r="AF51" s="154">
        <v>0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86"/>
      <c r="B52" s="187"/>
      <c r="C52" s="185" t="s">
        <v>195</v>
      </c>
      <c r="D52" s="191"/>
      <c r="E52" s="192">
        <v>14.72</v>
      </c>
      <c r="F52" s="164"/>
      <c r="G52" s="164"/>
      <c r="H52" s="164"/>
      <c r="I52" s="164"/>
      <c r="J52" s="164"/>
      <c r="K52" s="164"/>
      <c r="L52" s="164"/>
      <c r="M52" s="164"/>
      <c r="N52" s="159"/>
      <c r="O52" s="159"/>
      <c r="P52" s="159"/>
      <c r="Q52" s="159"/>
      <c r="R52" s="159"/>
      <c r="S52" s="159"/>
      <c r="T52" s="160"/>
      <c r="U52" s="159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134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86"/>
      <c r="B53" s="187"/>
      <c r="C53" s="185" t="s">
        <v>196</v>
      </c>
      <c r="D53" s="191"/>
      <c r="E53" s="192">
        <v>25.2</v>
      </c>
      <c r="F53" s="164"/>
      <c r="G53" s="164"/>
      <c r="H53" s="164"/>
      <c r="I53" s="164"/>
      <c r="J53" s="164"/>
      <c r="K53" s="164"/>
      <c r="L53" s="164"/>
      <c r="M53" s="164"/>
      <c r="N53" s="159"/>
      <c r="O53" s="159"/>
      <c r="P53" s="159"/>
      <c r="Q53" s="159"/>
      <c r="R53" s="159"/>
      <c r="S53" s="159"/>
      <c r="T53" s="160"/>
      <c r="U53" s="159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134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">
      <c r="A54" s="193" t="s">
        <v>127</v>
      </c>
      <c r="B54" s="194" t="s">
        <v>62</v>
      </c>
      <c r="C54" s="195" t="s">
        <v>63</v>
      </c>
      <c r="D54" s="196"/>
      <c r="E54" s="197"/>
      <c r="F54" s="165"/>
      <c r="G54" s="165">
        <f>SUMIF(AE55:AE67,"&lt;&gt;NOR",G55:G67)</f>
        <v>0</v>
      </c>
      <c r="H54" s="165"/>
      <c r="I54" s="165">
        <f>SUM(I55:I67)</f>
        <v>0</v>
      </c>
      <c r="J54" s="165"/>
      <c r="K54" s="165">
        <f>SUM(K55:K67)</f>
        <v>0</v>
      </c>
      <c r="L54" s="165"/>
      <c r="M54" s="165">
        <f>SUM(M55:M67)</f>
        <v>0</v>
      </c>
      <c r="N54" s="161"/>
      <c r="O54" s="161">
        <f>SUM(O55:O67)</f>
        <v>8.6992799999999999</v>
      </c>
      <c r="P54" s="161"/>
      <c r="Q54" s="161">
        <f>SUM(Q55:Q67)</f>
        <v>0</v>
      </c>
      <c r="R54" s="161"/>
      <c r="S54" s="161"/>
      <c r="T54" s="162"/>
      <c r="U54" s="161">
        <f>SUM(U55:U67)</f>
        <v>675.17000000000007</v>
      </c>
      <c r="AE54" t="s">
        <v>128</v>
      </c>
    </row>
    <row r="55" spans="1:60" outlineLevel="1" x14ac:dyDescent="0.2">
      <c r="A55" s="186">
        <v>17</v>
      </c>
      <c r="B55" s="187" t="s">
        <v>197</v>
      </c>
      <c r="C55" s="188" t="s">
        <v>198</v>
      </c>
      <c r="D55" s="189" t="s">
        <v>131</v>
      </c>
      <c r="E55" s="190">
        <v>1253.52</v>
      </c>
      <c r="F55" s="163"/>
      <c r="G55" s="164">
        <f>ROUND(E55*F55,2)</f>
        <v>0</v>
      </c>
      <c r="H55" s="163"/>
      <c r="I55" s="164">
        <f>ROUND(E55*H55,2)</f>
        <v>0</v>
      </c>
      <c r="J55" s="163"/>
      <c r="K55" s="164">
        <f>ROUND(E55*J55,2)</f>
        <v>0</v>
      </c>
      <c r="L55" s="164">
        <v>21</v>
      </c>
      <c r="M55" s="164">
        <f>G55*(1+L55/100)</f>
        <v>0</v>
      </c>
      <c r="N55" s="159">
        <v>3.2000000000000003E-4</v>
      </c>
      <c r="O55" s="159">
        <f>ROUND(E55*N55,5)</f>
        <v>0.40112999999999999</v>
      </c>
      <c r="P55" s="159">
        <v>0</v>
      </c>
      <c r="Q55" s="159">
        <f>ROUND(E55*P55,5)</f>
        <v>0</v>
      </c>
      <c r="R55" s="159"/>
      <c r="S55" s="159"/>
      <c r="T55" s="160">
        <v>7.0000000000000007E-2</v>
      </c>
      <c r="U55" s="159">
        <f>ROUND(E55*T55,2)</f>
        <v>87.75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132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86">
        <v>18</v>
      </c>
      <c r="B56" s="187" t="s">
        <v>199</v>
      </c>
      <c r="C56" s="188" t="s">
        <v>200</v>
      </c>
      <c r="D56" s="189" t="s">
        <v>131</v>
      </c>
      <c r="E56" s="190">
        <v>561.29999999999995</v>
      </c>
      <c r="F56" s="163"/>
      <c r="G56" s="164">
        <f>ROUND(E56*F56,2)</f>
        <v>0</v>
      </c>
      <c r="H56" s="163"/>
      <c r="I56" s="164">
        <f>ROUND(E56*H56,2)</f>
        <v>0</v>
      </c>
      <c r="J56" s="163"/>
      <c r="K56" s="164">
        <f>ROUND(E56*J56,2)</f>
        <v>0</v>
      </c>
      <c r="L56" s="164">
        <v>21</v>
      </c>
      <c r="M56" s="164">
        <f>G56*(1+L56/100)</f>
        <v>0</v>
      </c>
      <c r="N56" s="159">
        <v>3.3E-4</v>
      </c>
      <c r="O56" s="159">
        <f>ROUND(E56*N56,5)</f>
        <v>0.18523000000000001</v>
      </c>
      <c r="P56" s="159">
        <v>0</v>
      </c>
      <c r="Q56" s="159">
        <f>ROUND(E56*P56,5)</f>
        <v>0</v>
      </c>
      <c r="R56" s="159"/>
      <c r="S56" s="159"/>
      <c r="T56" s="160">
        <v>8.8999999999999996E-2</v>
      </c>
      <c r="U56" s="159">
        <f>ROUND(E56*T56,2)</f>
        <v>49.96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132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 x14ac:dyDescent="0.2">
      <c r="A57" s="186"/>
      <c r="B57" s="187"/>
      <c r="C57" s="185" t="s">
        <v>201</v>
      </c>
      <c r="D57" s="191"/>
      <c r="E57" s="192">
        <v>152.74</v>
      </c>
      <c r="F57" s="164"/>
      <c r="G57" s="164"/>
      <c r="H57" s="164"/>
      <c r="I57" s="164"/>
      <c r="J57" s="164"/>
      <c r="K57" s="164"/>
      <c r="L57" s="164"/>
      <c r="M57" s="164"/>
      <c r="N57" s="159"/>
      <c r="O57" s="159"/>
      <c r="P57" s="159"/>
      <c r="Q57" s="159"/>
      <c r="R57" s="159"/>
      <c r="S57" s="159"/>
      <c r="T57" s="160"/>
      <c r="U57" s="159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134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ht="22.5" outlineLevel="1" x14ac:dyDescent="0.2">
      <c r="A58" s="186"/>
      <c r="B58" s="187"/>
      <c r="C58" s="185" t="s">
        <v>202</v>
      </c>
      <c r="D58" s="191"/>
      <c r="E58" s="192">
        <v>115.25</v>
      </c>
      <c r="F58" s="164"/>
      <c r="G58" s="164"/>
      <c r="H58" s="164"/>
      <c r="I58" s="164"/>
      <c r="J58" s="164"/>
      <c r="K58" s="164"/>
      <c r="L58" s="164"/>
      <c r="M58" s="164"/>
      <c r="N58" s="159"/>
      <c r="O58" s="159"/>
      <c r="P58" s="159"/>
      <c r="Q58" s="159"/>
      <c r="R58" s="159"/>
      <c r="S58" s="159"/>
      <c r="T58" s="160"/>
      <c r="U58" s="159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134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 x14ac:dyDescent="0.2">
      <c r="A59" s="186"/>
      <c r="B59" s="187"/>
      <c r="C59" s="185" t="s">
        <v>203</v>
      </c>
      <c r="D59" s="191"/>
      <c r="E59" s="192">
        <v>142.13999999999999</v>
      </c>
      <c r="F59" s="164"/>
      <c r="G59" s="164"/>
      <c r="H59" s="164"/>
      <c r="I59" s="164"/>
      <c r="J59" s="164"/>
      <c r="K59" s="164"/>
      <c r="L59" s="164"/>
      <c r="M59" s="164"/>
      <c r="N59" s="159"/>
      <c r="O59" s="159"/>
      <c r="P59" s="159"/>
      <c r="Q59" s="159"/>
      <c r="R59" s="159"/>
      <c r="S59" s="159"/>
      <c r="T59" s="160"/>
      <c r="U59" s="159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134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ht="22.5" outlineLevel="1" x14ac:dyDescent="0.2">
      <c r="A60" s="186"/>
      <c r="B60" s="187"/>
      <c r="C60" s="185" t="s">
        <v>204</v>
      </c>
      <c r="D60" s="191"/>
      <c r="E60" s="192">
        <v>115.55</v>
      </c>
      <c r="F60" s="164"/>
      <c r="G60" s="164"/>
      <c r="H60" s="164"/>
      <c r="I60" s="164"/>
      <c r="J60" s="164"/>
      <c r="K60" s="164"/>
      <c r="L60" s="164"/>
      <c r="M60" s="164"/>
      <c r="N60" s="159"/>
      <c r="O60" s="159"/>
      <c r="P60" s="159"/>
      <c r="Q60" s="159"/>
      <c r="R60" s="159"/>
      <c r="S60" s="159"/>
      <c r="T60" s="160"/>
      <c r="U60" s="159"/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134</v>
      </c>
      <c r="AF60" s="154">
        <v>0</v>
      </c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86"/>
      <c r="B61" s="187"/>
      <c r="C61" s="185" t="s">
        <v>205</v>
      </c>
      <c r="D61" s="191"/>
      <c r="E61" s="192">
        <v>35.619999999999997</v>
      </c>
      <c r="F61" s="164"/>
      <c r="G61" s="164"/>
      <c r="H61" s="164"/>
      <c r="I61" s="164"/>
      <c r="J61" s="164"/>
      <c r="K61" s="164"/>
      <c r="L61" s="164"/>
      <c r="M61" s="164"/>
      <c r="N61" s="159"/>
      <c r="O61" s="159"/>
      <c r="P61" s="159"/>
      <c r="Q61" s="159"/>
      <c r="R61" s="159"/>
      <c r="S61" s="159"/>
      <c r="T61" s="160"/>
      <c r="U61" s="159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134</v>
      </c>
      <c r="AF61" s="154">
        <v>0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86">
        <v>19</v>
      </c>
      <c r="B62" s="187" t="s">
        <v>206</v>
      </c>
      <c r="C62" s="188" t="s">
        <v>207</v>
      </c>
      <c r="D62" s="189" t="s">
        <v>131</v>
      </c>
      <c r="E62" s="190">
        <v>8.1</v>
      </c>
      <c r="F62" s="163"/>
      <c r="G62" s="164">
        <f>ROUND(E62*F62,2)</f>
        <v>0</v>
      </c>
      <c r="H62" s="163"/>
      <c r="I62" s="164">
        <f>ROUND(E62*H62,2)</f>
        <v>0</v>
      </c>
      <c r="J62" s="163"/>
      <c r="K62" s="164">
        <f>ROUND(E62*J62,2)</f>
        <v>0</v>
      </c>
      <c r="L62" s="164">
        <v>21</v>
      </c>
      <c r="M62" s="164">
        <f>G62*(1+L62/100)</f>
        <v>0</v>
      </c>
      <c r="N62" s="159">
        <v>2.5999999999999999E-2</v>
      </c>
      <c r="O62" s="159">
        <f>ROUND(E62*N62,5)</f>
        <v>0.21060000000000001</v>
      </c>
      <c r="P62" s="159">
        <v>0</v>
      </c>
      <c r="Q62" s="159">
        <f>ROUND(E62*P62,5)</f>
        <v>0</v>
      </c>
      <c r="R62" s="159"/>
      <c r="S62" s="159"/>
      <c r="T62" s="160">
        <v>0.42</v>
      </c>
      <c r="U62" s="159">
        <f>ROUND(E62*T62,2)</f>
        <v>3.4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132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86"/>
      <c r="B63" s="187"/>
      <c r="C63" s="185" t="s">
        <v>208</v>
      </c>
      <c r="D63" s="191"/>
      <c r="E63" s="192">
        <v>3.78</v>
      </c>
      <c r="F63" s="164"/>
      <c r="G63" s="164"/>
      <c r="H63" s="164"/>
      <c r="I63" s="164"/>
      <c r="J63" s="164"/>
      <c r="K63" s="164"/>
      <c r="L63" s="164"/>
      <c r="M63" s="164"/>
      <c r="N63" s="159"/>
      <c r="O63" s="159"/>
      <c r="P63" s="159"/>
      <c r="Q63" s="159"/>
      <c r="R63" s="159"/>
      <c r="S63" s="159"/>
      <c r="T63" s="160"/>
      <c r="U63" s="159"/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134</v>
      </c>
      <c r="AF63" s="154">
        <v>0</v>
      </c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86"/>
      <c r="B64" s="187"/>
      <c r="C64" s="185" t="s">
        <v>209</v>
      </c>
      <c r="D64" s="191"/>
      <c r="E64" s="192">
        <v>2.2200000000000002</v>
      </c>
      <c r="F64" s="164"/>
      <c r="G64" s="164"/>
      <c r="H64" s="164"/>
      <c r="I64" s="164"/>
      <c r="J64" s="164"/>
      <c r="K64" s="164"/>
      <c r="L64" s="164"/>
      <c r="M64" s="164"/>
      <c r="N64" s="159"/>
      <c r="O64" s="159"/>
      <c r="P64" s="159"/>
      <c r="Q64" s="159"/>
      <c r="R64" s="159"/>
      <c r="S64" s="159"/>
      <c r="T64" s="160"/>
      <c r="U64" s="159"/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134</v>
      </c>
      <c r="AF64" s="154">
        <v>0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86"/>
      <c r="B65" s="187"/>
      <c r="C65" s="185" t="s">
        <v>210</v>
      </c>
      <c r="D65" s="191"/>
      <c r="E65" s="192">
        <v>2.1</v>
      </c>
      <c r="F65" s="164"/>
      <c r="G65" s="164"/>
      <c r="H65" s="164"/>
      <c r="I65" s="164"/>
      <c r="J65" s="164"/>
      <c r="K65" s="164"/>
      <c r="L65" s="164"/>
      <c r="M65" s="164"/>
      <c r="N65" s="159"/>
      <c r="O65" s="159"/>
      <c r="P65" s="159"/>
      <c r="Q65" s="159"/>
      <c r="R65" s="159"/>
      <c r="S65" s="159"/>
      <c r="T65" s="160"/>
      <c r="U65" s="159"/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134</v>
      </c>
      <c r="AF65" s="154">
        <v>0</v>
      </c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86">
        <v>20</v>
      </c>
      <c r="B66" s="187" t="s">
        <v>211</v>
      </c>
      <c r="C66" s="188" t="s">
        <v>212</v>
      </c>
      <c r="D66" s="189" t="s">
        <v>131</v>
      </c>
      <c r="E66" s="190">
        <v>561.29999999999995</v>
      </c>
      <c r="F66" s="163"/>
      <c r="G66" s="164">
        <f>ROUND(E66*F66,2)</f>
        <v>0</v>
      </c>
      <c r="H66" s="163"/>
      <c r="I66" s="164">
        <f>ROUND(E66*H66,2)</f>
        <v>0</v>
      </c>
      <c r="J66" s="163"/>
      <c r="K66" s="164">
        <f>ROUND(E66*J66,2)</f>
        <v>0</v>
      </c>
      <c r="L66" s="164">
        <v>21</v>
      </c>
      <c r="M66" s="164">
        <f>G66*(1+L66/100)</f>
        <v>0</v>
      </c>
      <c r="N66" s="159">
        <v>4.2300000000000003E-3</v>
      </c>
      <c r="O66" s="159">
        <f>ROUND(E66*N66,5)</f>
        <v>2.3742999999999999</v>
      </c>
      <c r="P66" s="159">
        <v>0</v>
      </c>
      <c r="Q66" s="159">
        <f>ROUND(E66*P66,5)</f>
        <v>0</v>
      </c>
      <c r="R66" s="159"/>
      <c r="S66" s="159"/>
      <c r="T66" s="160">
        <v>0.315</v>
      </c>
      <c r="U66" s="159">
        <f>ROUND(E66*T66,2)</f>
        <v>176.81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132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86">
        <v>21</v>
      </c>
      <c r="B67" s="187" t="s">
        <v>213</v>
      </c>
      <c r="C67" s="188" t="s">
        <v>214</v>
      </c>
      <c r="D67" s="189" t="s">
        <v>131</v>
      </c>
      <c r="E67" s="190">
        <v>1253.52</v>
      </c>
      <c r="F67" s="163"/>
      <c r="G67" s="164">
        <f>ROUND(E67*F67,2)</f>
        <v>0</v>
      </c>
      <c r="H67" s="163"/>
      <c r="I67" s="164">
        <f>ROUND(E67*H67,2)</f>
        <v>0</v>
      </c>
      <c r="J67" s="163"/>
      <c r="K67" s="164">
        <f>ROUND(E67*J67,2)</f>
        <v>0</v>
      </c>
      <c r="L67" s="164">
        <v>21</v>
      </c>
      <c r="M67" s="164">
        <f>G67*(1+L67/100)</f>
        <v>0</v>
      </c>
      <c r="N67" s="159">
        <v>4.4099999999999999E-3</v>
      </c>
      <c r="O67" s="159">
        <f>ROUND(E67*N67,5)</f>
        <v>5.5280199999999997</v>
      </c>
      <c r="P67" s="159">
        <v>0</v>
      </c>
      <c r="Q67" s="159">
        <f>ROUND(E67*P67,5)</f>
        <v>0</v>
      </c>
      <c r="R67" s="159"/>
      <c r="S67" s="159"/>
      <c r="T67" s="160">
        <v>0.28499999999999998</v>
      </c>
      <c r="U67" s="159">
        <f>ROUND(E67*T67,2)</f>
        <v>357.25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132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x14ac:dyDescent="0.2">
      <c r="A68" s="193" t="s">
        <v>127</v>
      </c>
      <c r="B68" s="194" t="s">
        <v>64</v>
      </c>
      <c r="C68" s="195" t="s">
        <v>65</v>
      </c>
      <c r="D68" s="196"/>
      <c r="E68" s="197"/>
      <c r="F68" s="165"/>
      <c r="G68" s="165">
        <f>SUMIF(AE69:AE120,"&lt;&gt;NOR",G69:G120)</f>
        <v>0</v>
      </c>
      <c r="H68" s="165"/>
      <c r="I68" s="165">
        <f>SUM(I69:I120)</f>
        <v>0</v>
      </c>
      <c r="J68" s="165"/>
      <c r="K68" s="165">
        <f>SUM(K69:K120)</f>
        <v>0</v>
      </c>
      <c r="L68" s="165"/>
      <c r="M68" s="165">
        <f>SUM(M69:M120)</f>
        <v>0</v>
      </c>
      <c r="N68" s="161"/>
      <c r="O68" s="161">
        <f>SUM(O69:O120)</f>
        <v>13.769259999999997</v>
      </c>
      <c r="P68" s="161"/>
      <c r="Q68" s="161">
        <f>SUM(Q69:Q120)</f>
        <v>0.3</v>
      </c>
      <c r="R68" s="161"/>
      <c r="S68" s="161"/>
      <c r="T68" s="162"/>
      <c r="U68" s="161">
        <f>SUM(U69:U120)</f>
        <v>846.22999999999979</v>
      </c>
      <c r="AE68" t="s">
        <v>128</v>
      </c>
    </row>
    <row r="69" spans="1:60" outlineLevel="1" x14ac:dyDescent="0.2">
      <c r="A69" s="186">
        <v>22</v>
      </c>
      <c r="B69" s="187" t="s">
        <v>215</v>
      </c>
      <c r="C69" s="188" t="s">
        <v>216</v>
      </c>
      <c r="D69" s="189" t="s">
        <v>131</v>
      </c>
      <c r="E69" s="190">
        <v>1253.52</v>
      </c>
      <c r="F69" s="163"/>
      <c r="G69" s="164">
        <f>ROUND(E69*F69,2)</f>
        <v>0</v>
      </c>
      <c r="H69" s="163"/>
      <c r="I69" s="164">
        <f>ROUND(E69*H69,2)</f>
        <v>0</v>
      </c>
      <c r="J69" s="163"/>
      <c r="K69" s="164">
        <f>ROUND(E69*J69,2)</f>
        <v>0</v>
      </c>
      <c r="L69" s="164">
        <v>21</v>
      </c>
      <c r="M69" s="164">
        <f>G69*(1+L69/100)</f>
        <v>0</v>
      </c>
      <c r="N69" s="159">
        <v>6.9300000000000004E-3</v>
      </c>
      <c r="O69" s="159">
        <f>ROUND(E69*N69,5)</f>
        <v>8.68689</v>
      </c>
      <c r="P69" s="159">
        <v>0</v>
      </c>
      <c r="Q69" s="159">
        <f>ROUND(E69*P69,5)</f>
        <v>0</v>
      </c>
      <c r="R69" s="159"/>
      <c r="S69" s="159"/>
      <c r="T69" s="160">
        <v>0.09</v>
      </c>
      <c r="U69" s="159">
        <f>ROUND(E69*T69,2)</f>
        <v>112.82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132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86"/>
      <c r="B70" s="187"/>
      <c r="C70" s="185" t="s">
        <v>217</v>
      </c>
      <c r="D70" s="191"/>
      <c r="E70" s="192">
        <v>132.72</v>
      </c>
      <c r="F70" s="164"/>
      <c r="G70" s="164"/>
      <c r="H70" s="164"/>
      <c r="I70" s="164"/>
      <c r="J70" s="164"/>
      <c r="K70" s="164"/>
      <c r="L70" s="164"/>
      <c r="M70" s="164"/>
      <c r="N70" s="159"/>
      <c r="O70" s="159"/>
      <c r="P70" s="159"/>
      <c r="Q70" s="159"/>
      <c r="R70" s="159"/>
      <c r="S70" s="159"/>
      <c r="T70" s="160"/>
      <c r="U70" s="159"/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134</v>
      </c>
      <c r="AF70" s="154">
        <v>0</v>
      </c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86"/>
      <c r="B71" s="187"/>
      <c r="C71" s="185" t="s">
        <v>218</v>
      </c>
      <c r="D71" s="191"/>
      <c r="E71" s="192">
        <v>-31</v>
      </c>
      <c r="F71" s="164"/>
      <c r="G71" s="164"/>
      <c r="H71" s="164"/>
      <c r="I71" s="164"/>
      <c r="J71" s="164"/>
      <c r="K71" s="164"/>
      <c r="L71" s="164"/>
      <c r="M71" s="164"/>
      <c r="N71" s="159"/>
      <c r="O71" s="159"/>
      <c r="P71" s="159"/>
      <c r="Q71" s="159"/>
      <c r="R71" s="159"/>
      <c r="S71" s="159"/>
      <c r="T71" s="160"/>
      <c r="U71" s="159"/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134</v>
      </c>
      <c r="AF71" s="154">
        <v>0</v>
      </c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86"/>
      <c r="B72" s="187"/>
      <c r="C72" s="185" t="s">
        <v>219</v>
      </c>
      <c r="D72" s="191"/>
      <c r="E72" s="192">
        <v>11.907999999999999</v>
      </c>
      <c r="F72" s="164"/>
      <c r="G72" s="164"/>
      <c r="H72" s="164"/>
      <c r="I72" s="164"/>
      <c r="J72" s="164"/>
      <c r="K72" s="164"/>
      <c r="L72" s="164"/>
      <c r="M72" s="164"/>
      <c r="N72" s="159"/>
      <c r="O72" s="159"/>
      <c r="P72" s="159"/>
      <c r="Q72" s="159"/>
      <c r="R72" s="159"/>
      <c r="S72" s="159"/>
      <c r="T72" s="160"/>
      <c r="U72" s="159"/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134</v>
      </c>
      <c r="AF72" s="154">
        <v>0</v>
      </c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86"/>
      <c r="B73" s="187"/>
      <c r="C73" s="185" t="s">
        <v>220</v>
      </c>
      <c r="D73" s="191"/>
      <c r="E73" s="192">
        <v>18.696000000000002</v>
      </c>
      <c r="F73" s="164"/>
      <c r="G73" s="164"/>
      <c r="H73" s="164"/>
      <c r="I73" s="164"/>
      <c r="J73" s="164"/>
      <c r="K73" s="164"/>
      <c r="L73" s="164"/>
      <c r="M73" s="164"/>
      <c r="N73" s="159"/>
      <c r="O73" s="159"/>
      <c r="P73" s="159"/>
      <c r="Q73" s="159"/>
      <c r="R73" s="159"/>
      <c r="S73" s="159"/>
      <c r="T73" s="160"/>
      <c r="U73" s="159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134</v>
      </c>
      <c r="AF73" s="154">
        <v>0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86"/>
      <c r="B74" s="187"/>
      <c r="C74" s="185" t="s">
        <v>221</v>
      </c>
      <c r="D74" s="191"/>
      <c r="E74" s="192">
        <v>8.5679999999999996</v>
      </c>
      <c r="F74" s="164"/>
      <c r="G74" s="164"/>
      <c r="H74" s="164"/>
      <c r="I74" s="164"/>
      <c r="J74" s="164"/>
      <c r="K74" s="164"/>
      <c r="L74" s="164"/>
      <c r="M74" s="164"/>
      <c r="N74" s="159"/>
      <c r="O74" s="159"/>
      <c r="P74" s="159"/>
      <c r="Q74" s="159"/>
      <c r="R74" s="159"/>
      <c r="S74" s="159"/>
      <c r="T74" s="160"/>
      <c r="U74" s="159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134</v>
      </c>
      <c r="AF74" s="154">
        <v>0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86"/>
      <c r="B75" s="187"/>
      <c r="C75" s="185" t="s">
        <v>222</v>
      </c>
      <c r="D75" s="191"/>
      <c r="E75" s="192">
        <v>21.268000000000001</v>
      </c>
      <c r="F75" s="164"/>
      <c r="G75" s="164"/>
      <c r="H75" s="164"/>
      <c r="I75" s="164"/>
      <c r="J75" s="164"/>
      <c r="K75" s="164"/>
      <c r="L75" s="164"/>
      <c r="M75" s="164"/>
      <c r="N75" s="159"/>
      <c r="O75" s="159"/>
      <c r="P75" s="159"/>
      <c r="Q75" s="159"/>
      <c r="R75" s="159"/>
      <c r="S75" s="159"/>
      <c r="T75" s="160"/>
      <c r="U75" s="159"/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134</v>
      </c>
      <c r="AF75" s="154">
        <v>0</v>
      </c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86"/>
      <c r="B76" s="187"/>
      <c r="C76" s="185" t="s">
        <v>223</v>
      </c>
      <c r="D76" s="191"/>
      <c r="E76" s="192">
        <v>5.835</v>
      </c>
      <c r="F76" s="164"/>
      <c r="G76" s="164"/>
      <c r="H76" s="164"/>
      <c r="I76" s="164"/>
      <c r="J76" s="164"/>
      <c r="K76" s="164"/>
      <c r="L76" s="164"/>
      <c r="M76" s="164"/>
      <c r="N76" s="159"/>
      <c r="O76" s="159"/>
      <c r="P76" s="159"/>
      <c r="Q76" s="159"/>
      <c r="R76" s="159"/>
      <c r="S76" s="159"/>
      <c r="T76" s="160"/>
      <c r="U76" s="159"/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134</v>
      </c>
      <c r="AF76" s="154">
        <v>0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86"/>
      <c r="B77" s="187"/>
      <c r="C77" s="185" t="s">
        <v>224</v>
      </c>
      <c r="D77" s="191"/>
      <c r="E77" s="192">
        <v>12.412000000000001</v>
      </c>
      <c r="F77" s="164"/>
      <c r="G77" s="164"/>
      <c r="H77" s="164"/>
      <c r="I77" s="164"/>
      <c r="J77" s="164"/>
      <c r="K77" s="164"/>
      <c r="L77" s="164"/>
      <c r="M77" s="164"/>
      <c r="N77" s="159"/>
      <c r="O77" s="159"/>
      <c r="P77" s="159"/>
      <c r="Q77" s="159"/>
      <c r="R77" s="159"/>
      <c r="S77" s="159"/>
      <c r="T77" s="160"/>
      <c r="U77" s="159"/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134</v>
      </c>
      <c r="AF77" s="154">
        <v>0</v>
      </c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6"/>
      <c r="B78" s="187"/>
      <c r="C78" s="185" t="s">
        <v>225</v>
      </c>
      <c r="D78" s="191"/>
      <c r="E78" s="192">
        <v>44.008000000000003</v>
      </c>
      <c r="F78" s="164"/>
      <c r="G78" s="164"/>
      <c r="H78" s="164"/>
      <c r="I78" s="164"/>
      <c r="J78" s="164"/>
      <c r="K78" s="164"/>
      <c r="L78" s="164"/>
      <c r="M78" s="164"/>
      <c r="N78" s="159"/>
      <c r="O78" s="159"/>
      <c r="P78" s="159"/>
      <c r="Q78" s="159"/>
      <c r="R78" s="159"/>
      <c r="S78" s="159"/>
      <c r="T78" s="160"/>
      <c r="U78" s="159"/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134</v>
      </c>
      <c r="AF78" s="154">
        <v>0</v>
      </c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86"/>
      <c r="B79" s="187"/>
      <c r="C79" s="185" t="s">
        <v>226</v>
      </c>
      <c r="D79" s="191"/>
      <c r="E79" s="192">
        <v>46.08</v>
      </c>
      <c r="F79" s="164"/>
      <c r="G79" s="164"/>
      <c r="H79" s="164"/>
      <c r="I79" s="164"/>
      <c r="J79" s="164"/>
      <c r="K79" s="164"/>
      <c r="L79" s="164"/>
      <c r="M79" s="164"/>
      <c r="N79" s="159"/>
      <c r="O79" s="159"/>
      <c r="P79" s="159"/>
      <c r="Q79" s="159"/>
      <c r="R79" s="159"/>
      <c r="S79" s="159"/>
      <c r="T79" s="160"/>
      <c r="U79" s="159"/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134</v>
      </c>
      <c r="AF79" s="154">
        <v>0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86"/>
      <c r="B80" s="187"/>
      <c r="C80" s="185" t="s">
        <v>227</v>
      </c>
      <c r="D80" s="191"/>
      <c r="E80" s="192">
        <v>46.136000000000003</v>
      </c>
      <c r="F80" s="164"/>
      <c r="G80" s="164"/>
      <c r="H80" s="164"/>
      <c r="I80" s="164"/>
      <c r="J80" s="164"/>
      <c r="K80" s="164"/>
      <c r="L80" s="164"/>
      <c r="M80" s="164"/>
      <c r="N80" s="159"/>
      <c r="O80" s="159"/>
      <c r="P80" s="159"/>
      <c r="Q80" s="159"/>
      <c r="R80" s="159"/>
      <c r="S80" s="159"/>
      <c r="T80" s="160"/>
      <c r="U80" s="159"/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134</v>
      </c>
      <c r="AF80" s="154">
        <v>0</v>
      </c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86"/>
      <c r="B81" s="187"/>
      <c r="C81" s="185" t="s">
        <v>228</v>
      </c>
      <c r="D81" s="191"/>
      <c r="E81" s="192">
        <v>46.415999999999997</v>
      </c>
      <c r="F81" s="164"/>
      <c r="G81" s="164"/>
      <c r="H81" s="164"/>
      <c r="I81" s="164"/>
      <c r="J81" s="164"/>
      <c r="K81" s="164"/>
      <c r="L81" s="164"/>
      <c r="M81" s="164"/>
      <c r="N81" s="159"/>
      <c r="O81" s="159"/>
      <c r="P81" s="159"/>
      <c r="Q81" s="159"/>
      <c r="R81" s="159"/>
      <c r="S81" s="159"/>
      <c r="T81" s="160"/>
      <c r="U81" s="159"/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134</v>
      </c>
      <c r="AF81" s="154">
        <v>0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86"/>
      <c r="B82" s="187"/>
      <c r="C82" s="185" t="s">
        <v>229</v>
      </c>
      <c r="D82" s="191"/>
      <c r="E82" s="192">
        <v>45.8</v>
      </c>
      <c r="F82" s="164"/>
      <c r="G82" s="164"/>
      <c r="H82" s="164"/>
      <c r="I82" s="164"/>
      <c r="J82" s="164"/>
      <c r="K82" s="164"/>
      <c r="L82" s="164"/>
      <c r="M82" s="164"/>
      <c r="N82" s="159"/>
      <c r="O82" s="159"/>
      <c r="P82" s="159"/>
      <c r="Q82" s="159"/>
      <c r="R82" s="159"/>
      <c r="S82" s="159"/>
      <c r="T82" s="160"/>
      <c r="U82" s="159"/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134</v>
      </c>
      <c r="AF82" s="154">
        <v>0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86"/>
      <c r="B83" s="187"/>
      <c r="C83" s="185" t="s">
        <v>230</v>
      </c>
      <c r="D83" s="191"/>
      <c r="E83" s="192">
        <v>45.8</v>
      </c>
      <c r="F83" s="164"/>
      <c r="G83" s="164"/>
      <c r="H83" s="164"/>
      <c r="I83" s="164"/>
      <c r="J83" s="164"/>
      <c r="K83" s="164"/>
      <c r="L83" s="164"/>
      <c r="M83" s="164"/>
      <c r="N83" s="159"/>
      <c r="O83" s="159"/>
      <c r="P83" s="159"/>
      <c r="Q83" s="159"/>
      <c r="R83" s="159"/>
      <c r="S83" s="159"/>
      <c r="T83" s="160"/>
      <c r="U83" s="159"/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134</v>
      </c>
      <c r="AF83" s="154">
        <v>0</v>
      </c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86"/>
      <c r="B84" s="187"/>
      <c r="C84" s="185" t="s">
        <v>231</v>
      </c>
      <c r="D84" s="191"/>
      <c r="E84" s="192">
        <v>46.36</v>
      </c>
      <c r="F84" s="164"/>
      <c r="G84" s="164"/>
      <c r="H84" s="164"/>
      <c r="I84" s="164"/>
      <c r="J84" s="164"/>
      <c r="K84" s="164"/>
      <c r="L84" s="164"/>
      <c r="M84" s="164"/>
      <c r="N84" s="159"/>
      <c r="O84" s="159"/>
      <c r="P84" s="159"/>
      <c r="Q84" s="159"/>
      <c r="R84" s="159"/>
      <c r="S84" s="159"/>
      <c r="T84" s="160"/>
      <c r="U84" s="159"/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134</v>
      </c>
      <c r="AF84" s="154">
        <v>0</v>
      </c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6"/>
      <c r="B85" s="187"/>
      <c r="C85" s="185" t="s">
        <v>232</v>
      </c>
      <c r="D85" s="191"/>
      <c r="E85" s="192">
        <v>45.688000000000002</v>
      </c>
      <c r="F85" s="164"/>
      <c r="G85" s="164"/>
      <c r="H85" s="164"/>
      <c r="I85" s="164"/>
      <c r="J85" s="164"/>
      <c r="K85" s="164"/>
      <c r="L85" s="164"/>
      <c r="M85" s="164"/>
      <c r="N85" s="159"/>
      <c r="O85" s="159"/>
      <c r="P85" s="159"/>
      <c r="Q85" s="159"/>
      <c r="R85" s="159"/>
      <c r="S85" s="159"/>
      <c r="T85" s="160"/>
      <c r="U85" s="159"/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134</v>
      </c>
      <c r="AF85" s="154">
        <v>0</v>
      </c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86"/>
      <c r="B86" s="187"/>
      <c r="C86" s="185" t="s">
        <v>233</v>
      </c>
      <c r="D86" s="191"/>
      <c r="E86" s="192">
        <v>45.576000000000001</v>
      </c>
      <c r="F86" s="164"/>
      <c r="G86" s="164"/>
      <c r="H86" s="164"/>
      <c r="I86" s="164"/>
      <c r="J86" s="164"/>
      <c r="K86" s="164"/>
      <c r="L86" s="164"/>
      <c r="M86" s="164"/>
      <c r="N86" s="159"/>
      <c r="O86" s="159"/>
      <c r="P86" s="159"/>
      <c r="Q86" s="159"/>
      <c r="R86" s="159"/>
      <c r="S86" s="159"/>
      <c r="T86" s="160"/>
      <c r="U86" s="159"/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134</v>
      </c>
      <c r="AF86" s="154">
        <v>0</v>
      </c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86"/>
      <c r="B87" s="187"/>
      <c r="C87" s="185" t="s">
        <v>234</v>
      </c>
      <c r="D87" s="191"/>
      <c r="E87" s="192">
        <v>48.432000000000002</v>
      </c>
      <c r="F87" s="164"/>
      <c r="G87" s="164"/>
      <c r="H87" s="164"/>
      <c r="I87" s="164"/>
      <c r="J87" s="164"/>
      <c r="K87" s="164"/>
      <c r="L87" s="164"/>
      <c r="M87" s="164"/>
      <c r="N87" s="159"/>
      <c r="O87" s="159"/>
      <c r="P87" s="159"/>
      <c r="Q87" s="159"/>
      <c r="R87" s="159"/>
      <c r="S87" s="159"/>
      <c r="T87" s="160"/>
      <c r="U87" s="159"/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134</v>
      </c>
      <c r="AF87" s="154">
        <v>0</v>
      </c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86"/>
      <c r="B88" s="187"/>
      <c r="C88" s="185" t="s">
        <v>235</v>
      </c>
      <c r="D88" s="191"/>
      <c r="E88" s="192">
        <v>45.472000000000001</v>
      </c>
      <c r="F88" s="164"/>
      <c r="G88" s="164"/>
      <c r="H88" s="164"/>
      <c r="I88" s="164"/>
      <c r="J88" s="164"/>
      <c r="K88" s="164"/>
      <c r="L88" s="164"/>
      <c r="M88" s="164"/>
      <c r="N88" s="159"/>
      <c r="O88" s="159"/>
      <c r="P88" s="159"/>
      <c r="Q88" s="159"/>
      <c r="R88" s="159"/>
      <c r="S88" s="159"/>
      <c r="T88" s="160"/>
      <c r="U88" s="159"/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134</v>
      </c>
      <c r="AF88" s="154">
        <v>0</v>
      </c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86"/>
      <c r="B89" s="187"/>
      <c r="C89" s="185" t="s">
        <v>236</v>
      </c>
      <c r="D89" s="191"/>
      <c r="E89" s="192">
        <v>38.911999999999999</v>
      </c>
      <c r="F89" s="164"/>
      <c r="G89" s="164"/>
      <c r="H89" s="164"/>
      <c r="I89" s="164"/>
      <c r="J89" s="164"/>
      <c r="K89" s="164"/>
      <c r="L89" s="164"/>
      <c r="M89" s="164"/>
      <c r="N89" s="159"/>
      <c r="O89" s="159"/>
      <c r="P89" s="159"/>
      <c r="Q89" s="159"/>
      <c r="R89" s="159"/>
      <c r="S89" s="159"/>
      <c r="T89" s="160"/>
      <c r="U89" s="159"/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134</v>
      </c>
      <c r="AF89" s="154">
        <v>0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86"/>
      <c r="B90" s="187"/>
      <c r="C90" s="185" t="s">
        <v>237</v>
      </c>
      <c r="D90" s="191"/>
      <c r="E90" s="192">
        <v>15.208</v>
      </c>
      <c r="F90" s="164"/>
      <c r="G90" s="164"/>
      <c r="H90" s="164"/>
      <c r="I90" s="164"/>
      <c r="J90" s="164"/>
      <c r="K90" s="164"/>
      <c r="L90" s="164"/>
      <c r="M90" s="164"/>
      <c r="N90" s="159"/>
      <c r="O90" s="159"/>
      <c r="P90" s="159"/>
      <c r="Q90" s="159"/>
      <c r="R90" s="159"/>
      <c r="S90" s="159"/>
      <c r="T90" s="160"/>
      <c r="U90" s="159"/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134</v>
      </c>
      <c r="AF90" s="154">
        <v>0</v>
      </c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86"/>
      <c r="B91" s="187"/>
      <c r="C91" s="185" t="s">
        <v>238</v>
      </c>
      <c r="D91" s="191"/>
      <c r="E91" s="192">
        <v>45.603999999999999</v>
      </c>
      <c r="F91" s="164"/>
      <c r="G91" s="164"/>
      <c r="H91" s="164"/>
      <c r="I91" s="164"/>
      <c r="J91" s="164"/>
      <c r="K91" s="164"/>
      <c r="L91" s="164"/>
      <c r="M91" s="164"/>
      <c r="N91" s="159"/>
      <c r="O91" s="159"/>
      <c r="P91" s="159"/>
      <c r="Q91" s="159"/>
      <c r="R91" s="159"/>
      <c r="S91" s="159"/>
      <c r="T91" s="160"/>
      <c r="U91" s="159"/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134</v>
      </c>
      <c r="AF91" s="154">
        <v>0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86"/>
      <c r="B92" s="187"/>
      <c r="C92" s="185" t="s">
        <v>239</v>
      </c>
      <c r="D92" s="191"/>
      <c r="E92" s="192">
        <v>23.702000000000002</v>
      </c>
      <c r="F92" s="164"/>
      <c r="G92" s="164"/>
      <c r="H92" s="164"/>
      <c r="I92" s="164"/>
      <c r="J92" s="164"/>
      <c r="K92" s="164"/>
      <c r="L92" s="164"/>
      <c r="M92" s="164"/>
      <c r="N92" s="159"/>
      <c r="O92" s="159"/>
      <c r="P92" s="159"/>
      <c r="Q92" s="159"/>
      <c r="R92" s="159"/>
      <c r="S92" s="159"/>
      <c r="T92" s="160"/>
      <c r="U92" s="159"/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134</v>
      </c>
      <c r="AF92" s="154">
        <v>0</v>
      </c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86"/>
      <c r="B93" s="187"/>
      <c r="C93" s="185" t="s">
        <v>240</v>
      </c>
      <c r="D93" s="191"/>
      <c r="E93" s="192">
        <v>23.66</v>
      </c>
      <c r="F93" s="164"/>
      <c r="G93" s="164"/>
      <c r="H93" s="164"/>
      <c r="I93" s="164"/>
      <c r="J93" s="164"/>
      <c r="K93" s="164"/>
      <c r="L93" s="164"/>
      <c r="M93" s="164"/>
      <c r="N93" s="159"/>
      <c r="O93" s="159"/>
      <c r="P93" s="159"/>
      <c r="Q93" s="159"/>
      <c r="R93" s="159"/>
      <c r="S93" s="159"/>
      <c r="T93" s="160"/>
      <c r="U93" s="159"/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134</v>
      </c>
      <c r="AF93" s="154">
        <v>0</v>
      </c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86"/>
      <c r="B94" s="187"/>
      <c r="C94" s="198" t="s">
        <v>241</v>
      </c>
      <c r="D94" s="199"/>
      <c r="E94" s="200">
        <v>833.26099999999997</v>
      </c>
      <c r="F94" s="164"/>
      <c r="G94" s="164"/>
      <c r="H94" s="164"/>
      <c r="I94" s="164"/>
      <c r="J94" s="164"/>
      <c r="K94" s="164"/>
      <c r="L94" s="164"/>
      <c r="M94" s="164"/>
      <c r="N94" s="159"/>
      <c r="O94" s="159"/>
      <c r="P94" s="159"/>
      <c r="Q94" s="159"/>
      <c r="R94" s="159"/>
      <c r="S94" s="159"/>
      <c r="T94" s="160"/>
      <c r="U94" s="159"/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134</v>
      </c>
      <c r="AF94" s="154">
        <v>1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86"/>
      <c r="B95" s="187"/>
      <c r="C95" s="185" t="s">
        <v>242</v>
      </c>
      <c r="D95" s="191"/>
      <c r="E95" s="192">
        <v>19.782</v>
      </c>
      <c r="F95" s="164"/>
      <c r="G95" s="164"/>
      <c r="H95" s="164"/>
      <c r="I95" s="164"/>
      <c r="J95" s="164"/>
      <c r="K95" s="164"/>
      <c r="L95" s="164"/>
      <c r="M95" s="164"/>
      <c r="N95" s="159"/>
      <c r="O95" s="159"/>
      <c r="P95" s="159"/>
      <c r="Q95" s="159"/>
      <c r="R95" s="159"/>
      <c r="S95" s="159"/>
      <c r="T95" s="160"/>
      <c r="U95" s="159"/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134</v>
      </c>
      <c r="AF95" s="154">
        <v>0</v>
      </c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6"/>
      <c r="B96" s="187"/>
      <c r="C96" s="185" t="s">
        <v>243</v>
      </c>
      <c r="D96" s="191"/>
      <c r="E96" s="192">
        <v>25.92</v>
      </c>
      <c r="F96" s="164"/>
      <c r="G96" s="164"/>
      <c r="H96" s="164"/>
      <c r="I96" s="164"/>
      <c r="J96" s="164"/>
      <c r="K96" s="164"/>
      <c r="L96" s="164"/>
      <c r="M96" s="164"/>
      <c r="N96" s="159"/>
      <c r="O96" s="159"/>
      <c r="P96" s="159"/>
      <c r="Q96" s="159"/>
      <c r="R96" s="159"/>
      <c r="S96" s="159"/>
      <c r="T96" s="160"/>
      <c r="U96" s="159"/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134</v>
      </c>
      <c r="AF96" s="154">
        <v>0</v>
      </c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86"/>
      <c r="B97" s="187"/>
      <c r="C97" s="185" t="s">
        <v>244</v>
      </c>
      <c r="D97" s="191"/>
      <c r="E97" s="192">
        <v>37.091999999999999</v>
      </c>
      <c r="F97" s="164"/>
      <c r="G97" s="164"/>
      <c r="H97" s="164"/>
      <c r="I97" s="164"/>
      <c r="J97" s="164"/>
      <c r="K97" s="164"/>
      <c r="L97" s="164"/>
      <c r="M97" s="164"/>
      <c r="N97" s="159"/>
      <c r="O97" s="159"/>
      <c r="P97" s="159"/>
      <c r="Q97" s="159"/>
      <c r="R97" s="159"/>
      <c r="S97" s="159"/>
      <c r="T97" s="160"/>
      <c r="U97" s="159"/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134</v>
      </c>
      <c r="AF97" s="154">
        <v>0</v>
      </c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86"/>
      <c r="B98" s="187"/>
      <c r="C98" s="185" t="s">
        <v>245</v>
      </c>
      <c r="D98" s="191"/>
      <c r="E98" s="192">
        <v>36.896000000000001</v>
      </c>
      <c r="F98" s="164"/>
      <c r="G98" s="164"/>
      <c r="H98" s="164"/>
      <c r="I98" s="164"/>
      <c r="J98" s="164"/>
      <c r="K98" s="164"/>
      <c r="L98" s="164"/>
      <c r="M98" s="164"/>
      <c r="N98" s="159"/>
      <c r="O98" s="159"/>
      <c r="P98" s="159"/>
      <c r="Q98" s="159"/>
      <c r="R98" s="159"/>
      <c r="S98" s="159"/>
      <c r="T98" s="160"/>
      <c r="U98" s="159"/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134</v>
      </c>
      <c r="AF98" s="154">
        <v>0</v>
      </c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86"/>
      <c r="B99" s="187"/>
      <c r="C99" s="185" t="s">
        <v>246</v>
      </c>
      <c r="D99" s="191"/>
      <c r="E99" s="192">
        <v>37.231999999999999</v>
      </c>
      <c r="F99" s="164"/>
      <c r="G99" s="164"/>
      <c r="H99" s="164"/>
      <c r="I99" s="164"/>
      <c r="J99" s="164"/>
      <c r="K99" s="164"/>
      <c r="L99" s="164"/>
      <c r="M99" s="164"/>
      <c r="N99" s="159"/>
      <c r="O99" s="159"/>
      <c r="P99" s="159"/>
      <c r="Q99" s="159"/>
      <c r="R99" s="159"/>
      <c r="S99" s="159"/>
      <c r="T99" s="160"/>
      <c r="U99" s="159"/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134</v>
      </c>
      <c r="AF99" s="154">
        <v>0</v>
      </c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86"/>
      <c r="B100" s="187"/>
      <c r="C100" s="185" t="s">
        <v>247</v>
      </c>
      <c r="D100" s="191"/>
      <c r="E100" s="192">
        <v>37.119999999999997</v>
      </c>
      <c r="F100" s="164"/>
      <c r="G100" s="164"/>
      <c r="H100" s="164"/>
      <c r="I100" s="164"/>
      <c r="J100" s="164"/>
      <c r="K100" s="164"/>
      <c r="L100" s="164"/>
      <c r="M100" s="164"/>
      <c r="N100" s="159"/>
      <c r="O100" s="159"/>
      <c r="P100" s="159"/>
      <c r="Q100" s="159"/>
      <c r="R100" s="159"/>
      <c r="S100" s="159"/>
      <c r="T100" s="160"/>
      <c r="U100" s="159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134</v>
      </c>
      <c r="AF100" s="154">
        <v>0</v>
      </c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86"/>
      <c r="B101" s="187"/>
      <c r="C101" s="185" t="s">
        <v>248</v>
      </c>
      <c r="D101" s="191"/>
      <c r="E101" s="192">
        <v>37.008000000000003</v>
      </c>
      <c r="F101" s="164"/>
      <c r="G101" s="164"/>
      <c r="H101" s="164"/>
      <c r="I101" s="164"/>
      <c r="J101" s="164"/>
      <c r="K101" s="164"/>
      <c r="L101" s="164"/>
      <c r="M101" s="164"/>
      <c r="N101" s="159"/>
      <c r="O101" s="159"/>
      <c r="P101" s="159"/>
      <c r="Q101" s="159"/>
      <c r="R101" s="159"/>
      <c r="S101" s="159"/>
      <c r="T101" s="160"/>
      <c r="U101" s="159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134</v>
      </c>
      <c r="AF101" s="154">
        <v>0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86"/>
      <c r="B102" s="187"/>
      <c r="C102" s="185" t="s">
        <v>249</v>
      </c>
      <c r="D102" s="191"/>
      <c r="E102" s="192">
        <v>37.008000000000003</v>
      </c>
      <c r="F102" s="164"/>
      <c r="G102" s="164"/>
      <c r="H102" s="164"/>
      <c r="I102" s="164"/>
      <c r="J102" s="164"/>
      <c r="K102" s="164"/>
      <c r="L102" s="164"/>
      <c r="M102" s="164"/>
      <c r="N102" s="159"/>
      <c r="O102" s="159"/>
      <c r="P102" s="159"/>
      <c r="Q102" s="159"/>
      <c r="R102" s="159"/>
      <c r="S102" s="159"/>
      <c r="T102" s="160"/>
      <c r="U102" s="159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134</v>
      </c>
      <c r="AF102" s="154">
        <v>0</v>
      </c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86"/>
      <c r="B103" s="187"/>
      <c r="C103" s="185" t="s">
        <v>250</v>
      </c>
      <c r="D103" s="191"/>
      <c r="E103" s="192">
        <v>36.840000000000003</v>
      </c>
      <c r="F103" s="164"/>
      <c r="G103" s="164"/>
      <c r="H103" s="164"/>
      <c r="I103" s="164"/>
      <c r="J103" s="164"/>
      <c r="K103" s="164"/>
      <c r="L103" s="164"/>
      <c r="M103" s="164"/>
      <c r="N103" s="159"/>
      <c r="O103" s="159"/>
      <c r="P103" s="159"/>
      <c r="Q103" s="159"/>
      <c r="R103" s="159"/>
      <c r="S103" s="159"/>
      <c r="T103" s="160"/>
      <c r="U103" s="159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134</v>
      </c>
      <c r="AF103" s="154">
        <v>0</v>
      </c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86"/>
      <c r="B104" s="187"/>
      <c r="C104" s="185" t="s">
        <v>251</v>
      </c>
      <c r="D104" s="191"/>
      <c r="E104" s="192">
        <v>37.119999999999997</v>
      </c>
      <c r="F104" s="164"/>
      <c r="G104" s="164"/>
      <c r="H104" s="164"/>
      <c r="I104" s="164"/>
      <c r="J104" s="164"/>
      <c r="K104" s="164"/>
      <c r="L104" s="164"/>
      <c r="M104" s="164"/>
      <c r="N104" s="159"/>
      <c r="O104" s="159"/>
      <c r="P104" s="159"/>
      <c r="Q104" s="159"/>
      <c r="R104" s="159"/>
      <c r="S104" s="159"/>
      <c r="T104" s="160"/>
      <c r="U104" s="159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134</v>
      </c>
      <c r="AF104" s="154">
        <v>0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86"/>
      <c r="B105" s="187"/>
      <c r="C105" s="185" t="s">
        <v>252</v>
      </c>
      <c r="D105" s="191"/>
      <c r="E105" s="192">
        <v>36.783999999999999</v>
      </c>
      <c r="F105" s="164"/>
      <c r="G105" s="164"/>
      <c r="H105" s="164"/>
      <c r="I105" s="164"/>
      <c r="J105" s="164"/>
      <c r="K105" s="164"/>
      <c r="L105" s="164"/>
      <c r="M105" s="164"/>
      <c r="N105" s="159"/>
      <c r="O105" s="159"/>
      <c r="P105" s="159"/>
      <c r="Q105" s="159"/>
      <c r="R105" s="159"/>
      <c r="S105" s="159"/>
      <c r="T105" s="160"/>
      <c r="U105" s="159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134</v>
      </c>
      <c r="AF105" s="154">
        <v>0</v>
      </c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86"/>
      <c r="B106" s="187"/>
      <c r="C106" s="185" t="s">
        <v>253</v>
      </c>
      <c r="D106" s="191"/>
      <c r="E106" s="192">
        <v>37.176000000000002</v>
      </c>
      <c r="F106" s="164"/>
      <c r="G106" s="164"/>
      <c r="H106" s="164"/>
      <c r="I106" s="164"/>
      <c r="J106" s="164"/>
      <c r="K106" s="164"/>
      <c r="L106" s="164"/>
      <c r="M106" s="164"/>
      <c r="N106" s="159"/>
      <c r="O106" s="159"/>
      <c r="P106" s="159"/>
      <c r="Q106" s="159"/>
      <c r="R106" s="159"/>
      <c r="S106" s="159"/>
      <c r="T106" s="160"/>
      <c r="U106" s="159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134</v>
      </c>
      <c r="AF106" s="154">
        <v>0</v>
      </c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86"/>
      <c r="B107" s="187"/>
      <c r="C107" s="185" t="s">
        <v>254</v>
      </c>
      <c r="D107" s="191"/>
      <c r="E107" s="192">
        <v>37.119999999999997</v>
      </c>
      <c r="F107" s="164"/>
      <c r="G107" s="164"/>
      <c r="H107" s="164"/>
      <c r="I107" s="164"/>
      <c r="J107" s="164"/>
      <c r="K107" s="164"/>
      <c r="L107" s="164"/>
      <c r="M107" s="164"/>
      <c r="N107" s="159"/>
      <c r="O107" s="159"/>
      <c r="P107" s="159"/>
      <c r="Q107" s="159"/>
      <c r="R107" s="159"/>
      <c r="S107" s="159"/>
      <c r="T107" s="160"/>
      <c r="U107" s="159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134</v>
      </c>
      <c r="AF107" s="154">
        <v>0</v>
      </c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86"/>
      <c r="B108" s="187"/>
      <c r="C108" s="185" t="s">
        <v>255</v>
      </c>
      <c r="D108" s="191"/>
      <c r="E108" s="192">
        <v>34.768000000000001</v>
      </c>
      <c r="F108" s="164"/>
      <c r="G108" s="164"/>
      <c r="H108" s="164"/>
      <c r="I108" s="164"/>
      <c r="J108" s="164"/>
      <c r="K108" s="164"/>
      <c r="L108" s="164"/>
      <c r="M108" s="164"/>
      <c r="N108" s="159"/>
      <c r="O108" s="159"/>
      <c r="P108" s="159"/>
      <c r="Q108" s="159"/>
      <c r="R108" s="159"/>
      <c r="S108" s="159"/>
      <c r="T108" s="160"/>
      <c r="U108" s="159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134</v>
      </c>
      <c r="AF108" s="154">
        <v>0</v>
      </c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86"/>
      <c r="B109" s="187"/>
      <c r="C109" s="185" t="s">
        <v>256</v>
      </c>
      <c r="D109" s="191"/>
      <c r="E109" s="192">
        <v>38.799999999999997</v>
      </c>
      <c r="F109" s="164"/>
      <c r="G109" s="164"/>
      <c r="H109" s="164"/>
      <c r="I109" s="164"/>
      <c r="J109" s="164"/>
      <c r="K109" s="164"/>
      <c r="L109" s="164"/>
      <c r="M109" s="164"/>
      <c r="N109" s="159"/>
      <c r="O109" s="159"/>
      <c r="P109" s="159"/>
      <c r="Q109" s="159"/>
      <c r="R109" s="159"/>
      <c r="S109" s="159"/>
      <c r="T109" s="160"/>
      <c r="U109" s="159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134</v>
      </c>
      <c r="AF109" s="154">
        <v>0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86"/>
      <c r="B110" s="187"/>
      <c r="C110" s="198" t="s">
        <v>241</v>
      </c>
      <c r="D110" s="199"/>
      <c r="E110" s="200">
        <v>526.66600000000005</v>
      </c>
      <c r="F110" s="164"/>
      <c r="G110" s="164"/>
      <c r="H110" s="164"/>
      <c r="I110" s="164"/>
      <c r="J110" s="164"/>
      <c r="K110" s="164"/>
      <c r="L110" s="164"/>
      <c r="M110" s="164"/>
      <c r="N110" s="159"/>
      <c r="O110" s="159"/>
      <c r="P110" s="159"/>
      <c r="Q110" s="159"/>
      <c r="R110" s="159"/>
      <c r="S110" s="159"/>
      <c r="T110" s="160"/>
      <c r="U110" s="159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134</v>
      </c>
      <c r="AF110" s="154">
        <v>1</v>
      </c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86"/>
      <c r="B111" s="187"/>
      <c r="C111" s="185" t="s">
        <v>257</v>
      </c>
      <c r="D111" s="191"/>
      <c r="E111" s="192">
        <v>-106.407</v>
      </c>
      <c r="F111" s="164"/>
      <c r="G111" s="164"/>
      <c r="H111" s="164"/>
      <c r="I111" s="164"/>
      <c r="J111" s="164"/>
      <c r="K111" s="164"/>
      <c r="L111" s="164"/>
      <c r="M111" s="164"/>
      <c r="N111" s="159"/>
      <c r="O111" s="159"/>
      <c r="P111" s="159"/>
      <c r="Q111" s="159"/>
      <c r="R111" s="159"/>
      <c r="S111" s="159"/>
      <c r="T111" s="160"/>
      <c r="U111" s="159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134</v>
      </c>
      <c r="AF111" s="154">
        <v>0</v>
      </c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86">
        <v>23</v>
      </c>
      <c r="B112" s="187" t="s">
        <v>258</v>
      </c>
      <c r="C112" s="188" t="s">
        <v>259</v>
      </c>
      <c r="D112" s="189" t="s">
        <v>131</v>
      </c>
      <c r="E112" s="190">
        <v>561.29999999999995</v>
      </c>
      <c r="F112" s="163"/>
      <c r="G112" s="164">
        <f>ROUND(E112*F112,2)</f>
        <v>0</v>
      </c>
      <c r="H112" s="163"/>
      <c r="I112" s="164">
        <f>ROUND(E112*H112,2)</f>
        <v>0</v>
      </c>
      <c r="J112" s="163"/>
      <c r="K112" s="164">
        <f>ROUND(E112*J112,2)</f>
        <v>0</v>
      </c>
      <c r="L112" s="164">
        <v>21</v>
      </c>
      <c r="M112" s="164">
        <f>G112*(1+L112/100)</f>
        <v>0</v>
      </c>
      <c r="N112" s="159">
        <v>6.3800000000000003E-3</v>
      </c>
      <c r="O112" s="159">
        <f>ROUND(E112*N112,5)</f>
        <v>3.5810900000000001</v>
      </c>
      <c r="P112" s="159">
        <v>0</v>
      </c>
      <c r="Q112" s="159">
        <f>ROUND(E112*P112,5)</f>
        <v>0</v>
      </c>
      <c r="R112" s="159"/>
      <c r="S112" s="159"/>
      <c r="T112" s="160">
        <v>0.30146000000000001</v>
      </c>
      <c r="U112" s="159">
        <f>ROUND(E112*T112,2)</f>
        <v>169.21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132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86">
        <v>24</v>
      </c>
      <c r="B113" s="187" t="s">
        <v>260</v>
      </c>
      <c r="C113" s="188" t="s">
        <v>261</v>
      </c>
      <c r="D113" s="189" t="s">
        <v>131</v>
      </c>
      <c r="E113" s="190">
        <v>561.29999999999995</v>
      </c>
      <c r="F113" s="163"/>
      <c r="G113" s="164">
        <f>ROUND(E113*F113,2)</f>
        <v>0</v>
      </c>
      <c r="H113" s="163"/>
      <c r="I113" s="164">
        <f>ROUND(E113*H113,2)</f>
        <v>0</v>
      </c>
      <c r="J113" s="163"/>
      <c r="K113" s="164">
        <f>ROUND(E113*J113,2)</f>
        <v>0</v>
      </c>
      <c r="L113" s="164">
        <v>21</v>
      </c>
      <c r="M113" s="164">
        <f>G113*(1+L113/100)</f>
        <v>0</v>
      </c>
      <c r="N113" s="159">
        <v>3.4000000000000002E-4</v>
      </c>
      <c r="O113" s="159">
        <f>ROUND(E113*N113,5)</f>
        <v>0.19084000000000001</v>
      </c>
      <c r="P113" s="159">
        <v>0</v>
      </c>
      <c r="Q113" s="159">
        <f>ROUND(E113*P113,5)</f>
        <v>0</v>
      </c>
      <c r="R113" s="159"/>
      <c r="S113" s="159"/>
      <c r="T113" s="160">
        <v>0.33</v>
      </c>
      <c r="U113" s="159">
        <f>ROUND(E113*T113,2)</f>
        <v>185.23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132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86">
        <v>25</v>
      </c>
      <c r="B114" s="187" t="s">
        <v>262</v>
      </c>
      <c r="C114" s="188" t="s">
        <v>263</v>
      </c>
      <c r="D114" s="189" t="s">
        <v>131</v>
      </c>
      <c r="E114" s="190">
        <v>1253.52</v>
      </c>
      <c r="F114" s="163"/>
      <c r="G114" s="164">
        <f>ROUND(E114*F114,2)</f>
        <v>0</v>
      </c>
      <c r="H114" s="163"/>
      <c r="I114" s="164">
        <f>ROUND(E114*H114,2)</f>
        <v>0</v>
      </c>
      <c r="J114" s="163"/>
      <c r="K114" s="164">
        <f>ROUND(E114*J114,2)</f>
        <v>0</v>
      </c>
      <c r="L114" s="164">
        <v>21</v>
      </c>
      <c r="M114" s="164">
        <f>G114*(1+L114/100)</f>
        <v>0</v>
      </c>
      <c r="N114" s="159">
        <v>3.4000000000000002E-4</v>
      </c>
      <c r="O114" s="159">
        <f>ROUND(E114*N114,5)</f>
        <v>0.42620000000000002</v>
      </c>
      <c r="P114" s="159">
        <v>0</v>
      </c>
      <c r="Q114" s="159">
        <f>ROUND(E114*P114,5)</f>
        <v>0</v>
      </c>
      <c r="R114" s="159"/>
      <c r="S114" s="159"/>
      <c r="T114" s="160">
        <v>0.24</v>
      </c>
      <c r="U114" s="159">
        <f>ROUND(E114*T114,2)</f>
        <v>300.83999999999997</v>
      </c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132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ht="22.5" outlineLevel="1" x14ac:dyDescent="0.2">
      <c r="A115" s="186">
        <v>26</v>
      </c>
      <c r="B115" s="187" t="s">
        <v>264</v>
      </c>
      <c r="C115" s="188" t="s">
        <v>265</v>
      </c>
      <c r="D115" s="189" t="s">
        <v>191</v>
      </c>
      <c r="E115" s="190">
        <v>183.87</v>
      </c>
      <c r="F115" s="163"/>
      <c r="G115" s="164">
        <f>ROUND(E115*F115,2)</f>
        <v>0</v>
      </c>
      <c r="H115" s="163"/>
      <c r="I115" s="164">
        <f>ROUND(E115*H115,2)</f>
        <v>0</v>
      </c>
      <c r="J115" s="163"/>
      <c r="K115" s="164">
        <f>ROUND(E115*J115,2)</f>
        <v>0</v>
      </c>
      <c r="L115" s="164">
        <v>21</v>
      </c>
      <c r="M115" s="164">
        <f>G115*(1+L115/100)</f>
        <v>0</v>
      </c>
      <c r="N115" s="159">
        <v>2.3800000000000002E-3</v>
      </c>
      <c r="O115" s="159">
        <f>ROUND(E115*N115,5)</f>
        <v>0.43761</v>
      </c>
      <c r="P115" s="159">
        <v>0</v>
      </c>
      <c r="Q115" s="159">
        <f>ROUND(E115*P115,5)</f>
        <v>0</v>
      </c>
      <c r="R115" s="159"/>
      <c r="S115" s="159"/>
      <c r="T115" s="160">
        <v>0.18232999999999999</v>
      </c>
      <c r="U115" s="159">
        <f>ROUND(E115*T115,2)</f>
        <v>33.53</v>
      </c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132</v>
      </c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33.75" outlineLevel="1" x14ac:dyDescent="0.2">
      <c r="A116" s="186"/>
      <c r="B116" s="187"/>
      <c r="C116" s="185" t="s">
        <v>266</v>
      </c>
      <c r="D116" s="191"/>
      <c r="E116" s="192">
        <v>183.87</v>
      </c>
      <c r="F116" s="164"/>
      <c r="G116" s="164"/>
      <c r="H116" s="164"/>
      <c r="I116" s="164"/>
      <c r="J116" s="164"/>
      <c r="K116" s="164"/>
      <c r="L116" s="164"/>
      <c r="M116" s="164"/>
      <c r="N116" s="159"/>
      <c r="O116" s="159"/>
      <c r="P116" s="159"/>
      <c r="Q116" s="159"/>
      <c r="R116" s="159"/>
      <c r="S116" s="159"/>
      <c r="T116" s="160"/>
      <c r="U116" s="159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134</v>
      </c>
      <c r="AF116" s="154">
        <v>0</v>
      </c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86">
        <v>27</v>
      </c>
      <c r="B117" s="187" t="s">
        <v>267</v>
      </c>
      <c r="C117" s="188" t="s">
        <v>268</v>
      </c>
      <c r="D117" s="189" t="s">
        <v>191</v>
      </c>
      <c r="E117" s="190">
        <v>183.87</v>
      </c>
      <c r="F117" s="163"/>
      <c r="G117" s="164">
        <f>ROUND(E117*F117,2)</f>
        <v>0</v>
      </c>
      <c r="H117" s="163"/>
      <c r="I117" s="164">
        <f>ROUND(E117*H117,2)</f>
        <v>0</v>
      </c>
      <c r="J117" s="163"/>
      <c r="K117" s="164">
        <f>ROUND(E117*J117,2)</f>
        <v>0</v>
      </c>
      <c r="L117" s="164">
        <v>21</v>
      </c>
      <c r="M117" s="164">
        <f>G117*(1+L117/100)</f>
        <v>0</v>
      </c>
      <c r="N117" s="159">
        <v>2.0000000000000002E-5</v>
      </c>
      <c r="O117" s="159">
        <f>ROUND(E117*N117,5)</f>
        <v>3.6800000000000001E-3</v>
      </c>
      <c r="P117" s="159">
        <v>0</v>
      </c>
      <c r="Q117" s="159">
        <f>ROUND(E117*P117,5)</f>
        <v>0</v>
      </c>
      <c r="R117" s="159"/>
      <c r="S117" s="159"/>
      <c r="T117" s="160">
        <v>0.16</v>
      </c>
      <c r="U117" s="159">
        <f>ROUND(E117*T117,2)</f>
        <v>29.42</v>
      </c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132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ht="22.5" outlineLevel="1" x14ac:dyDescent="0.2">
      <c r="A118" s="186">
        <v>28</v>
      </c>
      <c r="B118" s="187" t="s">
        <v>269</v>
      </c>
      <c r="C118" s="188" t="s">
        <v>270</v>
      </c>
      <c r="D118" s="189" t="s">
        <v>131</v>
      </c>
      <c r="E118" s="190">
        <v>15</v>
      </c>
      <c r="F118" s="163"/>
      <c r="G118" s="164">
        <f>ROUND(E118*F118,2)</f>
        <v>0</v>
      </c>
      <c r="H118" s="163"/>
      <c r="I118" s="164">
        <f>ROUND(E118*H118,2)</f>
        <v>0</v>
      </c>
      <c r="J118" s="163"/>
      <c r="K118" s="164">
        <f>ROUND(E118*J118,2)</f>
        <v>0</v>
      </c>
      <c r="L118" s="164">
        <v>21</v>
      </c>
      <c r="M118" s="164">
        <f>G118*(1+L118/100)</f>
        <v>0</v>
      </c>
      <c r="N118" s="159">
        <v>2.9530000000000001E-2</v>
      </c>
      <c r="O118" s="159">
        <f>ROUND(E118*N118,5)</f>
        <v>0.44295000000000001</v>
      </c>
      <c r="P118" s="159">
        <v>0.02</v>
      </c>
      <c r="Q118" s="159">
        <f>ROUND(E118*P118,5)</f>
        <v>0.3</v>
      </c>
      <c r="R118" s="159"/>
      <c r="S118" s="159"/>
      <c r="T118" s="160">
        <v>1.0118400000000001</v>
      </c>
      <c r="U118" s="159">
        <f>ROUND(E118*T118,2)</f>
        <v>15.18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164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86"/>
      <c r="B119" s="187"/>
      <c r="C119" s="185" t="s">
        <v>271</v>
      </c>
      <c r="D119" s="191"/>
      <c r="E119" s="192">
        <v>15</v>
      </c>
      <c r="F119" s="164"/>
      <c r="G119" s="164"/>
      <c r="H119" s="164"/>
      <c r="I119" s="164"/>
      <c r="J119" s="164"/>
      <c r="K119" s="164"/>
      <c r="L119" s="164"/>
      <c r="M119" s="164"/>
      <c r="N119" s="159"/>
      <c r="O119" s="159"/>
      <c r="P119" s="159"/>
      <c r="Q119" s="159"/>
      <c r="R119" s="159"/>
      <c r="S119" s="159"/>
      <c r="T119" s="160"/>
      <c r="U119" s="159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134</v>
      </c>
      <c r="AF119" s="154">
        <v>0</v>
      </c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86">
        <v>29</v>
      </c>
      <c r="B120" s="187" t="s">
        <v>269</v>
      </c>
      <c r="C120" s="188" t="s">
        <v>270</v>
      </c>
      <c r="D120" s="189" t="s">
        <v>131</v>
      </c>
      <c r="E120" s="190">
        <v>0</v>
      </c>
      <c r="F120" s="163"/>
      <c r="G120" s="164">
        <f>ROUND(E120*F120,2)</f>
        <v>0</v>
      </c>
      <c r="H120" s="163"/>
      <c r="I120" s="164">
        <f>ROUND(E120*H120,2)</f>
        <v>0</v>
      </c>
      <c r="J120" s="163"/>
      <c r="K120" s="164">
        <f>ROUND(E120*J120,2)</f>
        <v>0</v>
      </c>
      <c r="L120" s="164">
        <v>21</v>
      </c>
      <c r="M120" s="164">
        <f>G120*(1+L120/100)</f>
        <v>0</v>
      </c>
      <c r="N120" s="159">
        <v>2.9530000000000001E-2</v>
      </c>
      <c r="O120" s="159">
        <f>ROUND(E120*N120,5)</f>
        <v>0</v>
      </c>
      <c r="P120" s="159">
        <v>0.02</v>
      </c>
      <c r="Q120" s="159">
        <f>ROUND(E120*P120,5)</f>
        <v>0</v>
      </c>
      <c r="R120" s="159"/>
      <c r="S120" s="159"/>
      <c r="T120" s="160">
        <v>1.0118400000000001</v>
      </c>
      <c r="U120" s="159">
        <f>ROUND(E120*T120,2)</f>
        <v>0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164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x14ac:dyDescent="0.2">
      <c r="A121" s="193" t="s">
        <v>127</v>
      </c>
      <c r="B121" s="194" t="s">
        <v>66</v>
      </c>
      <c r="C121" s="195" t="s">
        <v>67</v>
      </c>
      <c r="D121" s="196"/>
      <c r="E121" s="197"/>
      <c r="F121" s="165"/>
      <c r="G121" s="165">
        <f>SUMIF(AE122:AE133,"&lt;&gt;NOR",G122:G133)</f>
        <v>0</v>
      </c>
      <c r="H121" s="165"/>
      <c r="I121" s="165">
        <f>SUM(I122:I133)</f>
        <v>0</v>
      </c>
      <c r="J121" s="165"/>
      <c r="K121" s="165">
        <f>SUM(K122:K133)</f>
        <v>0</v>
      </c>
      <c r="L121" s="165"/>
      <c r="M121" s="165">
        <f>SUM(M122:M133)</f>
        <v>0</v>
      </c>
      <c r="N121" s="161"/>
      <c r="O121" s="161">
        <f>SUM(O122:O133)</f>
        <v>18.634100000000004</v>
      </c>
      <c r="P121" s="161"/>
      <c r="Q121" s="161">
        <f>SUM(Q122:Q133)</f>
        <v>0</v>
      </c>
      <c r="R121" s="161"/>
      <c r="S121" s="161"/>
      <c r="T121" s="162"/>
      <c r="U121" s="161">
        <f>SUM(U122:U133)</f>
        <v>174.81</v>
      </c>
      <c r="AE121" t="s">
        <v>128</v>
      </c>
    </row>
    <row r="122" spans="1:60" outlineLevel="1" x14ac:dyDescent="0.2">
      <c r="A122" s="186">
        <v>30</v>
      </c>
      <c r="B122" s="187" t="s">
        <v>272</v>
      </c>
      <c r="C122" s="188" t="s">
        <v>273</v>
      </c>
      <c r="D122" s="189" t="s">
        <v>131</v>
      </c>
      <c r="E122" s="190">
        <v>57.04</v>
      </c>
      <c r="F122" s="163"/>
      <c r="G122" s="164">
        <f>ROUND(E122*F122,2)</f>
        <v>0</v>
      </c>
      <c r="H122" s="163"/>
      <c r="I122" s="164">
        <f>ROUND(E122*H122,2)</f>
        <v>0</v>
      </c>
      <c r="J122" s="163"/>
      <c r="K122" s="164">
        <f>ROUND(E122*J122,2)</f>
        <v>0</v>
      </c>
      <c r="L122" s="164">
        <v>21</v>
      </c>
      <c r="M122" s="164">
        <f>G122*(1+L122/100)</f>
        <v>0</v>
      </c>
      <c r="N122" s="159">
        <v>0.1231</v>
      </c>
      <c r="O122" s="159">
        <f>ROUND(E122*N122,5)</f>
        <v>7.0216200000000004</v>
      </c>
      <c r="P122" s="159">
        <v>0</v>
      </c>
      <c r="Q122" s="159">
        <f>ROUND(E122*P122,5)</f>
        <v>0</v>
      </c>
      <c r="R122" s="159"/>
      <c r="S122" s="159"/>
      <c r="T122" s="160">
        <v>0.33700000000000002</v>
      </c>
      <c r="U122" s="159">
        <f>ROUND(E122*T122,2)</f>
        <v>19.22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132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86"/>
      <c r="B123" s="187"/>
      <c r="C123" s="185" t="s">
        <v>274</v>
      </c>
      <c r="D123" s="191"/>
      <c r="E123" s="192">
        <v>42.32</v>
      </c>
      <c r="F123" s="164"/>
      <c r="G123" s="164"/>
      <c r="H123" s="164"/>
      <c r="I123" s="164"/>
      <c r="J123" s="164"/>
      <c r="K123" s="164"/>
      <c r="L123" s="164"/>
      <c r="M123" s="164"/>
      <c r="N123" s="159"/>
      <c r="O123" s="159"/>
      <c r="P123" s="159"/>
      <c r="Q123" s="159"/>
      <c r="R123" s="159"/>
      <c r="S123" s="159"/>
      <c r="T123" s="160"/>
      <c r="U123" s="159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134</v>
      </c>
      <c r="AF123" s="154">
        <v>0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86"/>
      <c r="B124" s="187"/>
      <c r="C124" s="185" t="s">
        <v>275</v>
      </c>
      <c r="D124" s="191"/>
      <c r="E124" s="192">
        <v>14.72</v>
      </c>
      <c r="F124" s="164"/>
      <c r="G124" s="164"/>
      <c r="H124" s="164"/>
      <c r="I124" s="164"/>
      <c r="J124" s="164"/>
      <c r="K124" s="164"/>
      <c r="L124" s="164"/>
      <c r="M124" s="164"/>
      <c r="N124" s="159"/>
      <c r="O124" s="159"/>
      <c r="P124" s="159"/>
      <c r="Q124" s="159"/>
      <c r="R124" s="159"/>
      <c r="S124" s="159"/>
      <c r="T124" s="160"/>
      <c r="U124" s="159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134</v>
      </c>
      <c r="AF124" s="154">
        <v>0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86">
        <v>31</v>
      </c>
      <c r="B125" s="187" t="s">
        <v>276</v>
      </c>
      <c r="C125" s="188" t="s">
        <v>277</v>
      </c>
      <c r="D125" s="189" t="s">
        <v>131</v>
      </c>
      <c r="E125" s="190">
        <v>34.47</v>
      </c>
      <c r="F125" s="163"/>
      <c r="G125" s="164">
        <f>ROUND(E125*F125,2)</f>
        <v>0</v>
      </c>
      <c r="H125" s="163"/>
      <c r="I125" s="164">
        <f>ROUND(E125*H125,2)</f>
        <v>0</v>
      </c>
      <c r="J125" s="163"/>
      <c r="K125" s="164">
        <f>ROUND(E125*J125,2)</f>
        <v>0</v>
      </c>
      <c r="L125" s="164">
        <v>21</v>
      </c>
      <c r="M125" s="164">
        <f>G125*(1+L125/100)</f>
        <v>0</v>
      </c>
      <c r="N125" s="159">
        <v>0.1231</v>
      </c>
      <c r="O125" s="159">
        <f>ROUND(E125*N125,5)</f>
        <v>4.2432600000000003</v>
      </c>
      <c r="P125" s="159">
        <v>0</v>
      </c>
      <c r="Q125" s="159">
        <f>ROUND(E125*P125,5)</f>
        <v>0</v>
      </c>
      <c r="R125" s="159"/>
      <c r="S125" s="159"/>
      <c r="T125" s="160">
        <v>0.45</v>
      </c>
      <c r="U125" s="159">
        <f>ROUND(E125*T125,2)</f>
        <v>15.51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132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86"/>
      <c r="B126" s="187"/>
      <c r="C126" s="185" t="s">
        <v>278</v>
      </c>
      <c r="D126" s="191"/>
      <c r="E126" s="192">
        <v>34.47</v>
      </c>
      <c r="F126" s="164"/>
      <c r="G126" s="164"/>
      <c r="H126" s="164"/>
      <c r="I126" s="164"/>
      <c r="J126" s="164"/>
      <c r="K126" s="164"/>
      <c r="L126" s="164"/>
      <c r="M126" s="164"/>
      <c r="N126" s="159"/>
      <c r="O126" s="159"/>
      <c r="P126" s="159"/>
      <c r="Q126" s="159"/>
      <c r="R126" s="159"/>
      <c r="S126" s="159"/>
      <c r="T126" s="160"/>
      <c r="U126" s="159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134</v>
      </c>
      <c r="AF126" s="154">
        <v>0</v>
      </c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86">
        <v>32</v>
      </c>
      <c r="B127" s="187" t="s">
        <v>279</v>
      </c>
      <c r="C127" s="188" t="s">
        <v>280</v>
      </c>
      <c r="D127" s="189" t="s">
        <v>131</v>
      </c>
      <c r="E127" s="190">
        <v>30</v>
      </c>
      <c r="F127" s="163"/>
      <c r="G127" s="164">
        <f>ROUND(E127*F127,2)</f>
        <v>0</v>
      </c>
      <c r="H127" s="163"/>
      <c r="I127" s="164">
        <f>ROUND(E127*H127,2)</f>
        <v>0</v>
      </c>
      <c r="J127" s="163"/>
      <c r="K127" s="164">
        <f>ROUND(E127*J127,2)</f>
        <v>0</v>
      </c>
      <c r="L127" s="164">
        <v>21</v>
      </c>
      <c r="M127" s="164">
        <f>G127*(1+L127/100)</f>
        <v>0</v>
      </c>
      <c r="N127" s="159">
        <v>7.9799999999999996E-2</v>
      </c>
      <c r="O127" s="159">
        <f>ROUND(E127*N127,5)</f>
        <v>2.3940000000000001</v>
      </c>
      <c r="P127" s="159">
        <v>0</v>
      </c>
      <c r="Q127" s="159">
        <f>ROUND(E127*P127,5)</f>
        <v>0</v>
      </c>
      <c r="R127" s="159"/>
      <c r="S127" s="159"/>
      <c r="T127" s="160">
        <v>0.62</v>
      </c>
      <c r="U127" s="159">
        <f>ROUND(E127*T127,2)</f>
        <v>18.600000000000001</v>
      </c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132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86"/>
      <c r="B128" s="187"/>
      <c r="C128" s="185" t="s">
        <v>281</v>
      </c>
      <c r="D128" s="191"/>
      <c r="E128" s="192">
        <v>30</v>
      </c>
      <c r="F128" s="164"/>
      <c r="G128" s="164"/>
      <c r="H128" s="164"/>
      <c r="I128" s="164"/>
      <c r="J128" s="164"/>
      <c r="K128" s="164"/>
      <c r="L128" s="164"/>
      <c r="M128" s="164"/>
      <c r="N128" s="159"/>
      <c r="O128" s="159"/>
      <c r="P128" s="159"/>
      <c r="Q128" s="159"/>
      <c r="R128" s="159"/>
      <c r="S128" s="159"/>
      <c r="T128" s="160"/>
      <c r="U128" s="159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134</v>
      </c>
      <c r="AF128" s="154">
        <v>0</v>
      </c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ht="22.5" outlineLevel="1" x14ac:dyDescent="0.2">
      <c r="A129" s="186">
        <v>33</v>
      </c>
      <c r="B129" s="187" t="s">
        <v>282</v>
      </c>
      <c r="C129" s="188" t="s">
        <v>283</v>
      </c>
      <c r="D129" s="189" t="s">
        <v>131</v>
      </c>
      <c r="E129" s="190">
        <v>464.54</v>
      </c>
      <c r="F129" s="163"/>
      <c r="G129" s="164">
        <f>ROUND(E129*F129,2)</f>
        <v>0</v>
      </c>
      <c r="H129" s="163"/>
      <c r="I129" s="164">
        <f>ROUND(E129*H129,2)</f>
        <v>0</v>
      </c>
      <c r="J129" s="163"/>
      <c r="K129" s="164">
        <f>ROUND(E129*J129,2)</f>
        <v>0</v>
      </c>
      <c r="L129" s="164">
        <v>21</v>
      </c>
      <c r="M129" s="164">
        <f>G129*(1+L129/100)</f>
        <v>0</v>
      </c>
      <c r="N129" s="159">
        <v>1.0710000000000001E-2</v>
      </c>
      <c r="O129" s="159">
        <f>ROUND(E129*N129,5)</f>
        <v>4.9752200000000002</v>
      </c>
      <c r="P129" s="159">
        <v>0</v>
      </c>
      <c r="Q129" s="159">
        <f>ROUND(E129*P129,5)</f>
        <v>0</v>
      </c>
      <c r="R129" s="159"/>
      <c r="S129" s="159"/>
      <c r="T129" s="160">
        <v>0.26150000000000001</v>
      </c>
      <c r="U129" s="159">
        <f>ROUND(E129*T129,2)</f>
        <v>121.48</v>
      </c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132</v>
      </c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ht="33.75" outlineLevel="1" x14ac:dyDescent="0.2">
      <c r="A130" s="186"/>
      <c r="B130" s="187"/>
      <c r="C130" s="185" t="s">
        <v>284</v>
      </c>
      <c r="D130" s="191"/>
      <c r="E130" s="192">
        <v>152.66</v>
      </c>
      <c r="F130" s="164"/>
      <c r="G130" s="164"/>
      <c r="H130" s="164"/>
      <c r="I130" s="164"/>
      <c r="J130" s="164"/>
      <c r="K130" s="164"/>
      <c r="L130" s="164"/>
      <c r="M130" s="164"/>
      <c r="N130" s="159"/>
      <c r="O130" s="159"/>
      <c r="P130" s="159"/>
      <c r="Q130" s="159"/>
      <c r="R130" s="159"/>
      <c r="S130" s="159"/>
      <c r="T130" s="160"/>
      <c r="U130" s="159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134</v>
      </c>
      <c r="AF130" s="154">
        <v>0</v>
      </c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ht="22.5" outlineLevel="1" x14ac:dyDescent="0.2">
      <c r="A131" s="186"/>
      <c r="B131" s="187"/>
      <c r="C131" s="185" t="s">
        <v>285</v>
      </c>
      <c r="D131" s="191"/>
      <c r="E131" s="192">
        <v>123.26</v>
      </c>
      <c r="F131" s="164"/>
      <c r="G131" s="164"/>
      <c r="H131" s="164"/>
      <c r="I131" s="164"/>
      <c r="J131" s="164"/>
      <c r="K131" s="164"/>
      <c r="L131" s="164"/>
      <c r="M131" s="164"/>
      <c r="N131" s="159"/>
      <c r="O131" s="159"/>
      <c r="P131" s="159"/>
      <c r="Q131" s="159"/>
      <c r="R131" s="159"/>
      <c r="S131" s="159"/>
      <c r="T131" s="160"/>
      <c r="U131" s="159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134</v>
      </c>
      <c r="AF131" s="154">
        <v>0</v>
      </c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ht="22.5" outlineLevel="1" x14ac:dyDescent="0.2">
      <c r="A132" s="186"/>
      <c r="B132" s="187"/>
      <c r="C132" s="185" t="s">
        <v>286</v>
      </c>
      <c r="D132" s="191"/>
      <c r="E132" s="192">
        <v>155.58000000000001</v>
      </c>
      <c r="F132" s="164"/>
      <c r="G132" s="164"/>
      <c r="H132" s="164"/>
      <c r="I132" s="164"/>
      <c r="J132" s="164"/>
      <c r="K132" s="164"/>
      <c r="L132" s="164"/>
      <c r="M132" s="164"/>
      <c r="N132" s="159"/>
      <c r="O132" s="159"/>
      <c r="P132" s="159"/>
      <c r="Q132" s="159"/>
      <c r="R132" s="159"/>
      <c r="S132" s="159"/>
      <c r="T132" s="160"/>
      <c r="U132" s="159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134</v>
      </c>
      <c r="AF132" s="154">
        <v>0</v>
      </c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86"/>
      <c r="B133" s="187"/>
      <c r="C133" s="185" t="s">
        <v>287</v>
      </c>
      <c r="D133" s="191"/>
      <c r="E133" s="192">
        <v>33.04</v>
      </c>
      <c r="F133" s="164"/>
      <c r="G133" s="164"/>
      <c r="H133" s="164"/>
      <c r="I133" s="164"/>
      <c r="J133" s="164"/>
      <c r="K133" s="164"/>
      <c r="L133" s="164"/>
      <c r="M133" s="164"/>
      <c r="N133" s="159"/>
      <c r="O133" s="159"/>
      <c r="P133" s="159"/>
      <c r="Q133" s="159"/>
      <c r="R133" s="159"/>
      <c r="S133" s="159"/>
      <c r="T133" s="160"/>
      <c r="U133" s="159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134</v>
      </c>
      <c r="AF133" s="154">
        <v>0</v>
      </c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x14ac:dyDescent="0.2">
      <c r="A134" s="193" t="s">
        <v>127</v>
      </c>
      <c r="B134" s="194" t="s">
        <v>68</v>
      </c>
      <c r="C134" s="195" t="s">
        <v>69</v>
      </c>
      <c r="D134" s="196"/>
      <c r="E134" s="197"/>
      <c r="F134" s="165"/>
      <c r="G134" s="165">
        <f>SUMIF(AE135:AE139,"&lt;&gt;NOR",G135:G139)</f>
        <v>0</v>
      </c>
      <c r="H134" s="165"/>
      <c r="I134" s="165">
        <f>SUM(I135:I139)</f>
        <v>0</v>
      </c>
      <c r="J134" s="165"/>
      <c r="K134" s="165">
        <f>SUM(K135:K139)</f>
        <v>0</v>
      </c>
      <c r="L134" s="165"/>
      <c r="M134" s="165">
        <f>SUM(M135:M139)</f>
        <v>0</v>
      </c>
      <c r="N134" s="161"/>
      <c r="O134" s="161">
        <f>SUM(O135:O139)</f>
        <v>0.91188999999999998</v>
      </c>
      <c r="P134" s="161"/>
      <c r="Q134" s="161">
        <f>SUM(Q135:Q139)</f>
        <v>0</v>
      </c>
      <c r="R134" s="161"/>
      <c r="S134" s="161"/>
      <c r="T134" s="162"/>
      <c r="U134" s="161">
        <f>SUM(U135:U139)</f>
        <v>26.189999999999998</v>
      </c>
      <c r="AE134" t="s">
        <v>128</v>
      </c>
    </row>
    <row r="135" spans="1:60" ht="22.5" outlineLevel="1" x14ac:dyDescent="0.2">
      <c r="A135" s="186">
        <v>34</v>
      </c>
      <c r="B135" s="187" t="s">
        <v>288</v>
      </c>
      <c r="C135" s="188" t="s">
        <v>289</v>
      </c>
      <c r="D135" s="189" t="s">
        <v>155</v>
      </c>
      <c r="E135" s="190">
        <v>1</v>
      </c>
      <c r="F135" s="163"/>
      <c r="G135" s="164">
        <f>ROUND(E135*F135,2)</f>
        <v>0</v>
      </c>
      <c r="H135" s="163"/>
      <c r="I135" s="164">
        <f>ROUND(E135*H135,2)</f>
        <v>0</v>
      </c>
      <c r="J135" s="163"/>
      <c r="K135" s="164">
        <f>ROUND(E135*J135,2)</f>
        <v>0</v>
      </c>
      <c r="L135" s="164">
        <v>21</v>
      </c>
      <c r="M135" s="164">
        <f>G135*(1+L135/100)</f>
        <v>0</v>
      </c>
      <c r="N135" s="159">
        <v>5.2060000000000002E-2</v>
      </c>
      <c r="O135" s="159">
        <f>ROUND(E135*N135,5)</f>
        <v>5.2060000000000002E-2</v>
      </c>
      <c r="P135" s="159">
        <v>0</v>
      </c>
      <c r="Q135" s="159">
        <f>ROUND(E135*P135,5)</f>
        <v>0</v>
      </c>
      <c r="R135" s="159"/>
      <c r="S135" s="159"/>
      <c r="T135" s="160">
        <v>2.17</v>
      </c>
      <c r="U135" s="159">
        <f>ROUND(E135*T135,2)</f>
        <v>2.17</v>
      </c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 t="s">
        <v>132</v>
      </c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86">
        <v>35</v>
      </c>
      <c r="B136" s="187" t="s">
        <v>290</v>
      </c>
      <c r="C136" s="188" t="s">
        <v>291</v>
      </c>
      <c r="D136" s="189" t="s">
        <v>155</v>
      </c>
      <c r="E136" s="190">
        <v>2</v>
      </c>
      <c r="F136" s="163"/>
      <c r="G136" s="164">
        <f>ROUND(E136*F136,2)</f>
        <v>0</v>
      </c>
      <c r="H136" s="163"/>
      <c r="I136" s="164">
        <f>ROUND(E136*H136,2)</f>
        <v>0</v>
      </c>
      <c r="J136" s="163"/>
      <c r="K136" s="164">
        <f>ROUND(E136*J136,2)</f>
        <v>0</v>
      </c>
      <c r="L136" s="164">
        <v>21</v>
      </c>
      <c r="M136" s="164">
        <f>G136*(1+L136/100)</f>
        <v>0</v>
      </c>
      <c r="N136" s="159">
        <v>1.2999999999999999E-2</v>
      </c>
      <c r="O136" s="159">
        <f>ROUND(E136*N136,5)</f>
        <v>2.5999999999999999E-2</v>
      </c>
      <c r="P136" s="159">
        <v>0</v>
      </c>
      <c r="Q136" s="159">
        <f>ROUND(E136*P136,5)</f>
        <v>0</v>
      </c>
      <c r="R136" s="159"/>
      <c r="S136" s="159"/>
      <c r="T136" s="160">
        <v>0</v>
      </c>
      <c r="U136" s="159">
        <f>ROUND(E136*T136,2)</f>
        <v>0</v>
      </c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292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86">
        <v>36</v>
      </c>
      <c r="B137" s="187" t="s">
        <v>293</v>
      </c>
      <c r="C137" s="188" t="s">
        <v>294</v>
      </c>
      <c r="D137" s="189" t="s">
        <v>155</v>
      </c>
      <c r="E137" s="190">
        <v>1</v>
      </c>
      <c r="F137" s="163"/>
      <c r="G137" s="164">
        <f>ROUND(E137*F137,2)</f>
        <v>0</v>
      </c>
      <c r="H137" s="163"/>
      <c r="I137" s="164">
        <f>ROUND(E137*H137,2)</f>
        <v>0</v>
      </c>
      <c r="J137" s="163"/>
      <c r="K137" s="164">
        <f>ROUND(E137*J137,2)</f>
        <v>0</v>
      </c>
      <c r="L137" s="164">
        <v>21</v>
      </c>
      <c r="M137" s="164">
        <f>G137*(1+L137/100)</f>
        <v>0</v>
      </c>
      <c r="N137" s="159">
        <v>0.60863999999999996</v>
      </c>
      <c r="O137" s="159">
        <f>ROUND(E137*N137,5)</f>
        <v>0.60863999999999996</v>
      </c>
      <c r="P137" s="159">
        <v>0</v>
      </c>
      <c r="Q137" s="159">
        <f>ROUND(E137*P137,5)</f>
        <v>0</v>
      </c>
      <c r="R137" s="159"/>
      <c r="S137" s="159"/>
      <c r="T137" s="160">
        <v>10.999000000000001</v>
      </c>
      <c r="U137" s="159">
        <f>ROUND(E137*T137,2)</f>
        <v>11</v>
      </c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132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33.75" outlineLevel="1" x14ac:dyDescent="0.2">
      <c r="A138" s="186">
        <v>37</v>
      </c>
      <c r="B138" s="187" t="s">
        <v>295</v>
      </c>
      <c r="C138" s="188" t="s">
        <v>296</v>
      </c>
      <c r="D138" s="189" t="s">
        <v>155</v>
      </c>
      <c r="E138" s="190">
        <v>1</v>
      </c>
      <c r="F138" s="163"/>
      <c r="G138" s="164">
        <f>ROUND(E138*F138,2)</f>
        <v>0</v>
      </c>
      <c r="H138" s="163"/>
      <c r="I138" s="164">
        <f>ROUND(E138*H138,2)</f>
        <v>0</v>
      </c>
      <c r="J138" s="163"/>
      <c r="K138" s="164">
        <f>ROUND(E138*J138,2)</f>
        <v>0</v>
      </c>
      <c r="L138" s="164">
        <v>21</v>
      </c>
      <c r="M138" s="164">
        <f>G138*(1+L138/100)</f>
        <v>0</v>
      </c>
      <c r="N138" s="159">
        <v>1.3299999999999999E-2</v>
      </c>
      <c r="O138" s="159">
        <f>ROUND(E138*N138,5)</f>
        <v>1.3299999999999999E-2</v>
      </c>
      <c r="P138" s="159">
        <v>0</v>
      </c>
      <c r="Q138" s="159">
        <f>ROUND(E138*P138,5)</f>
        <v>0</v>
      </c>
      <c r="R138" s="159"/>
      <c r="S138" s="159"/>
      <c r="T138" s="160">
        <v>0</v>
      </c>
      <c r="U138" s="159">
        <f>ROUND(E138*T138,2)</f>
        <v>0</v>
      </c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292</v>
      </c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22.5" outlineLevel="1" x14ac:dyDescent="0.2">
      <c r="A139" s="186">
        <v>38</v>
      </c>
      <c r="B139" s="187" t="s">
        <v>297</v>
      </c>
      <c r="C139" s="188" t="s">
        <v>298</v>
      </c>
      <c r="D139" s="189" t="s">
        <v>155</v>
      </c>
      <c r="E139" s="190">
        <v>7</v>
      </c>
      <c r="F139" s="163"/>
      <c r="G139" s="164">
        <f>ROUND(E139*F139,2)</f>
        <v>0</v>
      </c>
      <c r="H139" s="163"/>
      <c r="I139" s="164">
        <f>ROUND(E139*H139,2)</f>
        <v>0</v>
      </c>
      <c r="J139" s="163"/>
      <c r="K139" s="164">
        <f>ROUND(E139*J139,2)</f>
        <v>0</v>
      </c>
      <c r="L139" s="164">
        <v>21</v>
      </c>
      <c r="M139" s="164">
        <f>G139*(1+L139/100)</f>
        <v>0</v>
      </c>
      <c r="N139" s="159">
        <v>3.0269999999999998E-2</v>
      </c>
      <c r="O139" s="159">
        <f>ROUND(E139*N139,5)</f>
        <v>0.21189</v>
      </c>
      <c r="P139" s="159">
        <v>0</v>
      </c>
      <c r="Q139" s="159">
        <f>ROUND(E139*P139,5)</f>
        <v>0</v>
      </c>
      <c r="R139" s="159"/>
      <c r="S139" s="159"/>
      <c r="T139" s="160">
        <v>1.86</v>
      </c>
      <c r="U139" s="159">
        <f>ROUND(E139*T139,2)</f>
        <v>13.02</v>
      </c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132</v>
      </c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x14ac:dyDescent="0.2">
      <c r="A140" s="193" t="s">
        <v>127</v>
      </c>
      <c r="B140" s="194" t="s">
        <v>70</v>
      </c>
      <c r="C140" s="195" t="s">
        <v>71</v>
      </c>
      <c r="D140" s="196"/>
      <c r="E140" s="197"/>
      <c r="F140" s="165"/>
      <c r="G140" s="165">
        <f>SUMIF(AE141:AE141,"&lt;&gt;NOR",G141:G141)</f>
        <v>0</v>
      </c>
      <c r="H140" s="165"/>
      <c r="I140" s="165">
        <f>SUM(I141:I141)</f>
        <v>0</v>
      </c>
      <c r="J140" s="165"/>
      <c r="K140" s="165">
        <f>SUM(K141:K141)</f>
        <v>0</v>
      </c>
      <c r="L140" s="165"/>
      <c r="M140" s="165">
        <f>SUM(M141:M141)</f>
        <v>0</v>
      </c>
      <c r="N140" s="161"/>
      <c r="O140" s="161">
        <f>SUM(O141:O141)</f>
        <v>0.33274999999999999</v>
      </c>
      <c r="P140" s="161"/>
      <c r="Q140" s="161">
        <f>SUM(Q141:Q141)</f>
        <v>0</v>
      </c>
      <c r="R140" s="161"/>
      <c r="S140" s="161"/>
      <c r="T140" s="162"/>
      <c r="U140" s="161">
        <f>SUM(U141:U141)</f>
        <v>48.68</v>
      </c>
      <c r="AE140" t="s">
        <v>128</v>
      </c>
    </row>
    <row r="141" spans="1:60" outlineLevel="1" x14ac:dyDescent="0.2">
      <c r="A141" s="186">
        <v>39</v>
      </c>
      <c r="B141" s="187" t="s">
        <v>299</v>
      </c>
      <c r="C141" s="188" t="s">
        <v>300</v>
      </c>
      <c r="D141" s="189" t="s">
        <v>131</v>
      </c>
      <c r="E141" s="190">
        <v>275</v>
      </c>
      <c r="F141" s="163"/>
      <c r="G141" s="164">
        <f>ROUND(E141*F141,2)</f>
        <v>0</v>
      </c>
      <c r="H141" s="163"/>
      <c r="I141" s="164">
        <f>ROUND(E141*H141,2)</f>
        <v>0</v>
      </c>
      <c r="J141" s="163"/>
      <c r="K141" s="164">
        <f>ROUND(E141*J141,2)</f>
        <v>0</v>
      </c>
      <c r="L141" s="164">
        <v>21</v>
      </c>
      <c r="M141" s="164">
        <f>G141*(1+L141/100)</f>
        <v>0</v>
      </c>
      <c r="N141" s="159">
        <v>1.2099999999999999E-3</v>
      </c>
      <c r="O141" s="159">
        <f>ROUND(E141*N141,5)</f>
        <v>0.33274999999999999</v>
      </c>
      <c r="P141" s="159">
        <v>0</v>
      </c>
      <c r="Q141" s="159">
        <f>ROUND(E141*P141,5)</f>
        <v>0</v>
      </c>
      <c r="R141" s="159"/>
      <c r="S141" s="159"/>
      <c r="T141" s="160">
        <v>0.17699999999999999</v>
      </c>
      <c r="U141" s="159">
        <f>ROUND(E141*T141,2)</f>
        <v>48.68</v>
      </c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132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93" t="s">
        <v>127</v>
      </c>
      <c r="B142" s="194" t="s">
        <v>72</v>
      </c>
      <c r="C142" s="195" t="s">
        <v>73</v>
      </c>
      <c r="D142" s="196"/>
      <c r="E142" s="197"/>
      <c r="F142" s="165"/>
      <c r="G142" s="165">
        <f>SUMIF(AE143:AE149,"&lt;&gt;NOR",G143:G149)</f>
        <v>0</v>
      </c>
      <c r="H142" s="165"/>
      <c r="I142" s="165">
        <f>SUM(I143:I149)</f>
        <v>0</v>
      </c>
      <c r="J142" s="165"/>
      <c r="K142" s="165">
        <f>SUM(K143:K149)</f>
        <v>0</v>
      </c>
      <c r="L142" s="165"/>
      <c r="M142" s="165">
        <f>SUM(M143:M149)</f>
        <v>0</v>
      </c>
      <c r="N142" s="161"/>
      <c r="O142" s="161">
        <f>SUM(O143:O149)</f>
        <v>2.2450000000000001E-2</v>
      </c>
      <c r="P142" s="161"/>
      <c r="Q142" s="161">
        <f>SUM(Q143:Q149)</f>
        <v>0</v>
      </c>
      <c r="R142" s="161"/>
      <c r="S142" s="161"/>
      <c r="T142" s="162"/>
      <c r="U142" s="161">
        <f>SUM(U143:U149)</f>
        <v>172.88</v>
      </c>
      <c r="AE142" t="s">
        <v>128</v>
      </c>
    </row>
    <row r="143" spans="1:60" outlineLevel="1" x14ac:dyDescent="0.2">
      <c r="A143" s="186">
        <v>40</v>
      </c>
      <c r="B143" s="187" t="s">
        <v>301</v>
      </c>
      <c r="C143" s="188" t="s">
        <v>302</v>
      </c>
      <c r="D143" s="189" t="s">
        <v>131</v>
      </c>
      <c r="E143" s="190">
        <v>561.29999999999995</v>
      </c>
      <c r="F143" s="163"/>
      <c r="G143" s="164">
        <f>ROUND(E143*F143,2)</f>
        <v>0</v>
      </c>
      <c r="H143" s="163"/>
      <c r="I143" s="164">
        <f>ROUND(E143*H143,2)</f>
        <v>0</v>
      </c>
      <c r="J143" s="163"/>
      <c r="K143" s="164">
        <f>ROUND(E143*J143,2)</f>
        <v>0</v>
      </c>
      <c r="L143" s="164">
        <v>21</v>
      </c>
      <c r="M143" s="164">
        <f>G143*(1+L143/100)</f>
        <v>0</v>
      </c>
      <c r="N143" s="159">
        <v>4.0000000000000003E-5</v>
      </c>
      <c r="O143" s="159">
        <f>ROUND(E143*N143,5)</f>
        <v>2.2450000000000001E-2</v>
      </c>
      <c r="P143" s="159">
        <v>0</v>
      </c>
      <c r="Q143" s="159">
        <f>ROUND(E143*P143,5)</f>
        <v>0</v>
      </c>
      <c r="R143" s="159"/>
      <c r="S143" s="159"/>
      <c r="T143" s="160">
        <v>0.308</v>
      </c>
      <c r="U143" s="159">
        <f>ROUND(E143*T143,2)</f>
        <v>172.88</v>
      </c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132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ht="33.75" outlineLevel="1" x14ac:dyDescent="0.2">
      <c r="A144" s="186"/>
      <c r="B144" s="187"/>
      <c r="C144" s="185" t="s">
        <v>303</v>
      </c>
      <c r="D144" s="191"/>
      <c r="E144" s="192">
        <v>123.76</v>
      </c>
      <c r="F144" s="164"/>
      <c r="G144" s="164"/>
      <c r="H144" s="164"/>
      <c r="I144" s="164"/>
      <c r="J144" s="164"/>
      <c r="K144" s="164"/>
      <c r="L144" s="164"/>
      <c r="M144" s="164"/>
      <c r="N144" s="159"/>
      <c r="O144" s="159"/>
      <c r="P144" s="159"/>
      <c r="Q144" s="159"/>
      <c r="R144" s="159"/>
      <c r="S144" s="159"/>
      <c r="T144" s="160"/>
      <c r="U144" s="159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134</v>
      </c>
      <c r="AF144" s="154">
        <v>0</v>
      </c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ht="22.5" outlineLevel="1" x14ac:dyDescent="0.2">
      <c r="A145" s="186"/>
      <c r="B145" s="187"/>
      <c r="C145" s="185" t="s">
        <v>304</v>
      </c>
      <c r="D145" s="191"/>
      <c r="E145" s="192">
        <v>109.18</v>
      </c>
      <c r="F145" s="164"/>
      <c r="G145" s="164"/>
      <c r="H145" s="164"/>
      <c r="I145" s="164"/>
      <c r="J145" s="164"/>
      <c r="K145" s="164"/>
      <c r="L145" s="164"/>
      <c r="M145" s="164"/>
      <c r="N145" s="159"/>
      <c r="O145" s="159"/>
      <c r="P145" s="159"/>
      <c r="Q145" s="159"/>
      <c r="R145" s="159"/>
      <c r="S145" s="159"/>
      <c r="T145" s="160"/>
      <c r="U145" s="159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134</v>
      </c>
      <c r="AF145" s="154">
        <v>0</v>
      </c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ht="22.5" outlineLevel="1" x14ac:dyDescent="0.2">
      <c r="A146" s="186"/>
      <c r="B146" s="187"/>
      <c r="C146" s="185" t="s">
        <v>305</v>
      </c>
      <c r="D146" s="191"/>
      <c r="E146" s="192">
        <v>111.66</v>
      </c>
      <c r="F146" s="164"/>
      <c r="G146" s="164"/>
      <c r="H146" s="164"/>
      <c r="I146" s="164"/>
      <c r="J146" s="164"/>
      <c r="K146" s="164"/>
      <c r="L146" s="164"/>
      <c r="M146" s="164"/>
      <c r="N146" s="159"/>
      <c r="O146" s="159"/>
      <c r="P146" s="159"/>
      <c r="Q146" s="159"/>
      <c r="R146" s="159"/>
      <c r="S146" s="159"/>
      <c r="T146" s="160"/>
      <c r="U146" s="159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134</v>
      </c>
      <c r="AF146" s="154">
        <v>0</v>
      </c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ht="22.5" outlineLevel="1" x14ac:dyDescent="0.2">
      <c r="A147" s="186"/>
      <c r="B147" s="187"/>
      <c r="C147" s="185" t="s">
        <v>306</v>
      </c>
      <c r="D147" s="191"/>
      <c r="E147" s="192">
        <v>133</v>
      </c>
      <c r="F147" s="164"/>
      <c r="G147" s="164"/>
      <c r="H147" s="164"/>
      <c r="I147" s="164"/>
      <c r="J147" s="164"/>
      <c r="K147" s="164"/>
      <c r="L147" s="164"/>
      <c r="M147" s="164"/>
      <c r="N147" s="159"/>
      <c r="O147" s="159"/>
      <c r="P147" s="159"/>
      <c r="Q147" s="159"/>
      <c r="R147" s="159"/>
      <c r="S147" s="159"/>
      <c r="T147" s="160"/>
      <c r="U147" s="159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134</v>
      </c>
      <c r="AF147" s="154">
        <v>0</v>
      </c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ht="22.5" outlineLevel="1" x14ac:dyDescent="0.2">
      <c r="A148" s="186"/>
      <c r="B148" s="187"/>
      <c r="C148" s="185" t="s">
        <v>307</v>
      </c>
      <c r="D148" s="191"/>
      <c r="E148" s="192">
        <v>72.739999999999995</v>
      </c>
      <c r="F148" s="164"/>
      <c r="G148" s="164"/>
      <c r="H148" s="164"/>
      <c r="I148" s="164"/>
      <c r="J148" s="164"/>
      <c r="K148" s="164"/>
      <c r="L148" s="164"/>
      <c r="M148" s="164"/>
      <c r="N148" s="159"/>
      <c r="O148" s="159"/>
      <c r="P148" s="159"/>
      <c r="Q148" s="159"/>
      <c r="R148" s="159"/>
      <c r="S148" s="159"/>
      <c r="T148" s="160"/>
      <c r="U148" s="159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134</v>
      </c>
      <c r="AF148" s="154">
        <v>0</v>
      </c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86"/>
      <c r="B149" s="187"/>
      <c r="C149" s="185" t="s">
        <v>308</v>
      </c>
      <c r="D149" s="191"/>
      <c r="E149" s="192">
        <v>10.96</v>
      </c>
      <c r="F149" s="164"/>
      <c r="G149" s="164"/>
      <c r="H149" s="164"/>
      <c r="I149" s="164"/>
      <c r="J149" s="164"/>
      <c r="K149" s="164"/>
      <c r="L149" s="164"/>
      <c r="M149" s="164"/>
      <c r="N149" s="159"/>
      <c r="O149" s="159"/>
      <c r="P149" s="159"/>
      <c r="Q149" s="159"/>
      <c r="R149" s="159"/>
      <c r="S149" s="159"/>
      <c r="T149" s="160"/>
      <c r="U149" s="159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 t="s">
        <v>134</v>
      </c>
      <c r="AF149" s="154">
        <v>0</v>
      </c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x14ac:dyDescent="0.2">
      <c r="A150" s="193" t="s">
        <v>127</v>
      </c>
      <c r="B150" s="194" t="s">
        <v>74</v>
      </c>
      <c r="C150" s="195" t="s">
        <v>75</v>
      </c>
      <c r="D150" s="196"/>
      <c r="E150" s="197"/>
      <c r="F150" s="165"/>
      <c r="G150" s="165">
        <f>SUMIF(AE151:AE171,"&lt;&gt;NOR",G151:G171)</f>
        <v>0</v>
      </c>
      <c r="H150" s="165"/>
      <c r="I150" s="165">
        <f>SUM(I151:I171)</f>
        <v>0</v>
      </c>
      <c r="J150" s="165"/>
      <c r="K150" s="165">
        <f>SUM(K151:K171)</f>
        <v>0</v>
      </c>
      <c r="L150" s="165"/>
      <c r="M150" s="165">
        <f>SUM(M151:M171)</f>
        <v>0</v>
      </c>
      <c r="N150" s="161"/>
      <c r="O150" s="161">
        <f>SUM(O151:O171)</f>
        <v>6.0469999999999996E-2</v>
      </c>
      <c r="P150" s="161"/>
      <c r="Q150" s="161">
        <f>SUM(Q151:Q171)</f>
        <v>31.200749999999999</v>
      </c>
      <c r="R150" s="161"/>
      <c r="S150" s="161"/>
      <c r="T150" s="162"/>
      <c r="U150" s="161">
        <f>SUM(U151:U171)</f>
        <v>203.45999999999998</v>
      </c>
      <c r="AE150" t="s">
        <v>128</v>
      </c>
    </row>
    <row r="151" spans="1:60" outlineLevel="1" x14ac:dyDescent="0.2">
      <c r="A151" s="186">
        <v>41</v>
      </c>
      <c r="B151" s="187" t="s">
        <v>309</v>
      </c>
      <c r="C151" s="188" t="s">
        <v>310</v>
      </c>
      <c r="D151" s="189" t="s">
        <v>131</v>
      </c>
      <c r="E151" s="190">
        <v>65.104500000000002</v>
      </c>
      <c r="F151" s="163"/>
      <c r="G151" s="164">
        <f>ROUND(E151*F151,2)</f>
        <v>0</v>
      </c>
      <c r="H151" s="163"/>
      <c r="I151" s="164">
        <f>ROUND(E151*H151,2)</f>
        <v>0</v>
      </c>
      <c r="J151" s="163"/>
      <c r="K151" s="164">
        <f>ROUND(E151*J151,2)</f>
        <v>0</v>
      </c>
      <c r="L151" s="164">
        <v>21</v>
      </c>
      <c r="M151" s="164">
        <f>G151*(1+L151/100)</f>
        <v>0</v>
      </c>
      <c r="N151" s="159">
        <v>6.7000000000000002E-4</v>
      </c>
      <c r="O151" s="159">
        <f>ROUND(E151*N151,5)</f>
        <v>4.3619999999999999E-2</v>
      </c>
      <c r="P151" s="159">
        <v>0.26100000000000001</v>
      </c>
      <c r="Q151" s="159">
        <f>ROUND(E151*P151,5)</f>
        <v>16.992270000000001</v>
      </c>
      <c r="R151" s="159"/>
      <c r="S151" s="159"/>
      <c r="T151" s="160">
        <v>0.25800000000000001</v>
      </c>
      <c r="U151" s="159">
        <f>ROUND(E151*T151,2)</f>
        <v>16.8</v>
      </c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 t="s">
        <v>132</v>
      </c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86"/>
      <c r="B152" s="187"/>
      <c r="C152" s="185" t="s">
        <v>311</v>
      </c>
      <c r="D152" s="191"/>
      <c r="E152" s="192">
        <v>26.704499999999999</v>
      </c>
      <c r="F152" s="164"/>
      <c r="G152" s="164"/>
      <c r="H152" s="164"/>
      <c r="I152" s="164"/>
      <c r="J152" s="164"/>
      <c r="K152" s="164"/>
      <c r="L152" s="164"/>
      <c r="M152" s="164"/>
      <c r="N152" s="159"/>
      <c r="O152" s="159"/>
      <c r="P152" s="159"/>
      <c r="Q152" s="159"/>
      <c r="R152" s="159"/>
      <c r="S152" s="159"/>
      <c r="T152" s="160"/>
      <c r="U152" s="159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 t="s">
        <v>134</v>
      </c>
      <c r="AF152" s="154">
        <v>0</v>
      </c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86"/>
      <c r="B153" s="187"/>
      <c r="C153" s="185" t="s">
        <v>312</v>
      </c>
      <c r="D153" s="191"/>
      <c r="E153" s="192">
        <v>38.4</v>
      </c>
      <c r="F153" s="164"/>
      <c r="G153" s="164"/>
      <c r="H153" s="164"/>
      <c r="I153" s="164"/>
      <c r="J153" s="164"/>
      <c r="K153" s="164"/>
      <c r="L153" s="164"/>
      <c r="M153" s="164"/>
      <c r="N153" s="159"/>
      <c r="O153" s="159"/>
      <c r="P153" s="159"/>
      <c r="Q153" s="159"/>
      <c r="R153" s="159"/>
      <c r="S153" s="159"/>
      <c r="T153" s="160"/>
      <c r="U153" s="159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 t="s">
        <v>134</v>
      </c>
      <c r="AF153" s="154">
        <v>0</v>
      </c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86">
        <v>42</v>
      </c>
      <c r="B154" s="187" t="s">
        <v>313</v>
      </c>
      <c r="C154" s="188" t="s">
        <v>314</v>
      </c>
      <c r="D154" s="189" t="s">
        <v>144</v>
      </c>
      <c r="E154" s="190">
        <v>1.782</v>
      </c>
      <c r="F154" s="163"/>
      <c r="G154" s="164">
        <f>ROUND(E154*F154,2)</f>
        <v>0</v>
      </c>
      <c r="H154" s="163"/>
      <c r="I154" s="164">
        <f>ROUND(E154*H154,2)</f>
        <v>0</v>
      </c>
      <c r="J154" s="163"/>
      <c r="K154" s="164">
        <f>ROUND(E154*J154,2)</f>
        <v>0</v>
      </c>
      <c r="L154" s="164">
        <v>21</v>
      </c>
      <c r="M154" s="164">
        <f>G154*(1+L154/100)</f>
        <v>0</v>
      </c>
      <c r="N154" s="159">
        <v>1.2800000000000001E-3</v>
      </c>
      <c r="O154" s="159">
        <f>ROUND(E154*N154,5)</f>
        <v>2.2799999999999999E-3</v>
      </c>
      <c r="P154" s="159">
        <v>1.8</v>
      </c>
      <c r="Q154" s="159">
        <f>ROUND(E154*P154,5)</f>
        <v>3.2075999999999998</v>
      </c>
      <c r="R154" s="159"/>
      <c r="S154" s="159"/>
      <c r="T154" s="160">
        <v>1.52</v>
      </c>
      <c r="U154" s="159">
        <f>ROUND(E154*T154,2)</f>
        <v>2.71</v>
      </c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 t="s">
        <v>132</v>
      </c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86"/>
      <c r="B155" s="187"/>
      <c r="C155" s="185" t="s">
        <v>315</v>
      </c>
      <c r="D155" s="191"/>
      <c r="E155" s="192">
        <v>1.782</v>
      </c>
      <c r="F155" s="164"/>
      <c r="G155" s="164"/>
      <c r="H155" s="164"/>
      <c r="I155" s="164"/>
      <c r="J155" s="164"/>
      <c r="K155" s="164"/>
      <c r="L155" s="164"/>
      <c r="M155" s="164"/>
      <c r="N155" s="159"/>
      <c r="O155" s="159"/>
      <c r="P155" s="159"/>
      <c r="Q155" s="159"/>
      <c r="R155" s="159"/>
      <c r="S155" s="159"/>
      <c r="T155" s="160"/>
      <c r="U155" s="159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 t="s">
        <v>134</v>
      </c>
      <c r="AF155" s="154">
        <v>0</v>
      </c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ht="22.5" outlineLevel="1" x14ac:dyDescent="0.2">
      <c r="A156" s="186">
        <v>43</v>
      </c>
      <c r="B156" s="187" t="s">
        <v>316</v>
      </c>
      <c r="C156" s="188" t="s">
        <v>317</v>
      </c>
      <c r="D156" s="189" t="s">
        <v>131</v>
      </c>
      <c r="E156" s="190">
        <v>70.83</v>
      </c>
      <c r="F156" s="163"/>
      <c r="G156" s="164">
        <f>ROUND(E156*F156,2)</f>
        <v>0</v>
      </c>
      <c r="H156" s="163"/>
      <c r="I156" s="164">
        <f>ROUND(E156*H156,2)</f>
        <v>0</v>
      </c>
      <c r="J156" s="163"/>
      <c r="K156" s="164">
        <f>ROUND(E156*J156,2)</f>
        <v>0</v>
      </c>
      <c r="L156" s="164">
        <v>21</v>
      </c>
      <c r="M156" s="164">
        <f>G156*(1+L156/100)</f>
        <v>0</v>
      </c>
      <c r="N156" s="159">
        <v>0</v>
      </c>
      <c r="O156" s="159">
        <f>ROUND(E156*N156,5)</f>
        <v>0</v>
      </c>
      <c r="P156" s="159">
        <v>0.02</v>
      </c>
      <c r="Q156" s="159">
        <f>ROUND(E156*P156,5)</f>
        <v>1.4166000000000001</v>
      </c>
      <c r="R156" s="159"/>
      <c r="S156" s="159"/>
      <c r="T156" s="160">
        <v>7.8E-2</v>
      </c>
      <c r="U156" s="159">
        <f>ROUND(E156*T156,2)</f>
        <v>5.52</v>
      </c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 t="s">
        <v>132</v>
      </c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ht="22.5" outlineLevel="1" x14ac:dyDescent="0.2">
      <c r="A157" s="186"/>
      <c r="B157" s="187"/>
      <c r="C157" s="185" t="s">
        <v>318</v>
      </c>
      <c r="D157" s="191"/>
      <c r="E157" s="192">
        <v>70.83</v>
      </c>
      <c r="F157" s="164"/>
      <c r="G157" s="164"/>
      <c r="H157" s="164"/>
      <c r="I157" s="164"/>
      <c r="J157" s="164"/>
      <c r="K157" s="164"/>
      <c r="L157" s="164"/>
      <c r="M157" s="164"/>
      <c r="N157" s="159"/>
      <c r="O157" s="159"/>
      <c r="P157" s="159"/>
      <c r="Q157" s="159"/>
      <c r="R157" s="159"/>
      <c r="S157" s="159"/>
      <c r="T157" s="160"/>
      <c r="U157" s="159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 t="s">
        <v>134</v>
      </c>
      <c r="AF157" s="154">
        <v>0</v>
      </c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86">
        <v>44</v>
      </c>
      <c r="B158" s="187" t="s">
        <v>319</v>
      </c>
      <c r="C158" s="188" t="s">
        <v>320</v>
      </c>
      <c r="D158" s="189" t="s">
        <v>144</v>
      </c>
      <c r="E158" s="190">
        <v>0.426512</v>
      </c>
      <c r="F158" s="163"/>
      <c r="G158" s="164">
        <f>ROUND(E158*F158,2)</f>
        <v>0</v>
      </c>
      <c r="H158" s="163"/>
      <c r="I158" s="164">
        <f>ROUND(E158*H158,2)</f>
        <v>0</v>
      </c>
      <c r="J158" s="163"/>
      <c r="K158" s="164">
        <f>ROUND(E158*J158,2)</f>
        <v>0</v>
      </c>
      <c r="L158" s="164">
        <v>21</v>
      </c>
      <c r="M158" s="164">
        <f>G158*(1+L158/100)</f>
        <v>0</v>
      </c>
      <c r="N158" s="159">
        <v>0</v>
      </c>
      <c r="O158" s="159">
        <f>ROUND(E158*N158,5)</f>
        <v>0</v>
      </c>
      <c r="P158" s="159">
        <v>2.2000000000000002</v>
      </c>
      <c r="Q158" s="159">
        <f>ROUND(E158*P158,5)</f>
        <v>0.93833</v>
      </c>
      <c r="R158" s="159"/>
      <c r="S158" s="159"/>
      <c r="T158" s="160">
        <v>7.51</v>
      </c>
      <c r="U158" s="159">
        <f>ROUND(E158*T158,2)</f>
        <v>3.2</v>
      </c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 t="s">
        <v>132</v>
      </c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86"/>
      <c r="B159" s="187"/>
      <c r="C159" s="185" t="s">
        <v>321</v>
      </c>
      <c r="D159" s="191"/>
      <c r="E159" s="192">
        <v>0.26447999999999999</v>
      </c>
      <c r="F159" s="164"/>
      <c r="G159" s="164"/>
      <c r="H159" s="164"/>
      <c r="I159" s="164"/>
      <c r="J159" s="164"/>
      <c r="K159" s="164"/>
      <c r="L159" s="164"/>
      <c r="M159" s="164"/>
      <c r="N159" s="159"/>
      <c r="O159" s="159"/>
      <c r="P159" s="159"/>
      <c r="Q159" s="159"/>
      <c r="R159" s="159"/>
      <c r="S159" s="159"/>
      <c r="T159" s="160"/>
      <c r="U159" s="159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 t="s">
        <v>134</v>
      </c>
      <c r="AF159" s="154">
        <v>0</v>
      </c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86"/>
      <c r="B160" s="187"/>
      <c r="C160" s="185" t="s">
        <v>322</v>
      </c>
      <c r="D160" s="191"/>
      <c r="E160" s="192">
        <v>0.16203200000000001</v>
      </c>
      <c r="F160" s="164"/>
      <c r="G160" s="164"/>
      <c r="H160" s="164"/>
      <c r="I160" s="164"/>
      <c r="J160" s="164"/>
      <c r="K160" s="164"/>
      <c r="L160" s="164"/>
      <c r="M160" s="164"/>
      <c r="N160" s="159"/>
      <c r="O160" s="159"/>
      <c r="P160" s="159"/>
      <c r="Q160" s="159"/>
      <c r="R160" s="159"/>
      <c r="S160" s="159"/>
      <c r="T160" s="160"/>
      <c r="U160" s="159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 t="s">
        <v>134</v>
      </c>
      <c r="AF160" s="154">
        <v>0</v>
      </c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86">
        <v>45</v>
      </c>
      <c r="B161" s="187" t="s">
        <v>323</v>
      </c>
      <c r="C161" s="188" t="s">
        <v>324</v>
      </c>
      <c r="D161" s="189" t="s">
        <v>131</v>
      </c>
      <c r="E161" s="190">
        <v>491</v>
      </c>
      <c r="F161" s="163"/>
      <c r="G161" s="164">
        <f>ROUND(E161*F161,2)</f>
        <v>0</v>
      </c>
      <c r="H161" s="163"/>
      <c r="I161" s="164">
        <f>ROUND(E161*H161,2)</f>
        <v>0</v>
      </c>
      <c r="J161" s="163"/>
      <c r="K161" s="164">
        <f>ROUND(E161*J161,2)</f>
        <v>0</v>
      </c>
      <c r="L161" s="164">
        <v>21</v>
      </c>
      <c r="M161" s="164">
        <f>G161*(1+L161/100)</f>
        <v>0</v>
      </c>
      <c r="N161" s="159">
        <v>0</v>
      </c>
      <c r="O161" s="159">
        <f>ROUND(E161*N161,5)</f>
        <v>0</v>
      </c>
      <c r="P161" s="159">
        <v>1.26E-2</v>
      </c>
      <c r="Q161" s="159">
        <f>ROUND(E161*P161,5)</f>
        <v>6.1866000000000003</v>
      </c>
      <c r="R161" s="159"/>
      <c r="S161" s="159"/>
      <c r="T161" s="160">
        <v>0.33</v>
      </c>
      <c r="U161" s="159">
        <f>ROUND(E161*T161,2)</f>
        <v>162.03</v>
      </c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 t="s">
        <v>132</v>
      </c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ht="33.75" outlineLevel="1" x14ac:dyDescent="0.2">
      <c r="A162" s="186"/>
      <c r="B162" s="187"/>
      <c r="C162" s="185" t="s">
        <v>325</v>
      </c>
      <c r="D162" s="191"/>
      <c r="E162" s="192">
        <v>181.7</v>
      </c>
      <c r="F162" s="164"/>
      <c r="G162" s="164"/>
      <c r="H162" s="164"/>
      <c r="I162" s="164"/>
      <c r="J162" s="164"/>
      <c r="K162" s="164"/>
      <c r="L162" s="164"/>
      <c r="M162" s="164"/>
      <c r="N162" s="159"/>
      <c r="O162" s="159"/>
      <c r="P162" s="159"/>
      <c r="Q162" s="159"/>
      <c r="R162" s="159"/>
      <c r="S162" s="159"/>
      <c r="T162" s="160"/>
      <c r="U162" s="159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 t="s">
        <v>134</v>
      </c>
      <c r="AF162" s="154">
        <v>0</v>
      </c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86"/>
      <c r="B163" s="187"/>
      <c r="C163" s="185" t="s">
        <v>326</v>
      </c>
      <c r="D163" s="191"/>
      <c r="E163" s="192">
        <v>112.76</v>
      </c>
      <c r="F163" s="164"/>
      <c r="G163" s="164"/>
      <c r="H163" s="164"/>
      <c r="I163" s="164"/>
      <c r="J163" s="164"/>
      <c r="K163" s="164"/>
      <c r="L163" s="164"/>
      <c r="M163" s="164"/>
      <c r="N163" s="159"/>
      <c r="O163" s="159"/>
      <c r="P163" s="159"/>
      <c r="Q163" s="159"/>
      <c r="R163" s="159"/>
      <c r="S163" s="159"/>
      <c r="T163" s="160"/>
      <c r="U163" s="159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 t="s">
        <v>134</v>
      </c>
      <c r="AF163" s="154">
        <v>0</v>
      </c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86"/>
      <c r="B164" s="187"/>
      <c r="C164" s="185" t="s">
        <v>327</v>
      </c>
      <c r="D164" s="191"/>
      <c r="E164" s="192">
        <v>92.44</v>
      </c>
      <c r="F164" s="164"/>
      <c r="G164" s="164"/>
      <c r="H164" s="164"/>
      <c r="I164" s="164"/>
      <c r="J164" s="164"/>
      <c r="K164" s="164"/>
      <c r="L164" s="164"/>
      <c r="M164" s="164"/>
      <c r="N164" s="159"/>
      <c r="O164" s="159"/>
      <c r="P164" s="159"/>
      <c r="Q164" s="159"/>
      <c r="R164" s="159"/>
      <c r="S164" s="159"/>
      <c r="T164" s="160"/>
      <c r="U164" s="159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 t="s">
        <v>134</v>
      </c>
      <c r="AF164" s="154">
        <v>0</v>
      </c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ht="22.5" outlineLevel="1" x14ac:dyDescent="0.2">
      <c r="A165" s="186"/>
      <c r="B165" s="187"/>
      <c r="C165" s="185" t="s">
        <v>328</v>
      </c>
      <c r="D165" s="191"/>
      <c r="E165" s="192">
        <v>104.1</v>
      </c>
      <c r="F165" s="164"/>
      <c r="G165" s="164"/>
      <c r="H165" s="164"/>
      <c r="I165" s="164"/>
      <c r="J165" s="164"/>
      <c r="K165" s="164"/>
      <c r="L165" s="164"/>
      <c r="M165" s="164"/>
      <c r="N165" s="159"/>
      <c r="O165" s="159"/>
      <c r="P165" s="159"/>
      <c r="Q165" s="159"/>
      <c r="R165" s="159"/>
      <c r="S165" s="159"/>
      <c r="T165" s="160"/>
      <c r="U165" s="159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 t="s">
        <v>134</v>
      </c>
      <c r="AF165" s="154">
        <v>0</v>
      </c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86">
        <v>46</v>
      </c>
      <c r="B166" s="187" t="s">
        <v>329</v>
      </c>
      <c r="C166" s="188" t="s">
        <v>330</v>
      </c>
      <c r="D166" s="189" t="s">
        <v>155</v>
      </c>
      <c r="E166" s="190">
        <v>54</v>
      </c>
      <c r="F166" s="163"/>
      <c r="G166" s="164">
        <f>ROUND(E166*F166,2)</f>
        <v>0</v>
      </c>
      <c r="H166" s="163"/>
      <c r="I166" s="164">
        <f>ROUND(E166*H166,2)</f>
        <v>0</v>
      </c>
      <c r="J166" s="163"/>
      <c r="K166" s="164">
        <f>ROUND(E166*J166,2)</f>
        <v>0</v>
      </c>
      <c r="L166" s="164">
        <v>21</v>
      </c>
      <c r="M166" s="164">
        <f>G166*(1+L166/100)</f>
        <v>0</v>
      </c>
      <c r="N166" s="159">
        <v>0</v>
      </c>
      <c r="O166" s="159">
        <f>ROUND(E166*N166,5)</f>
        <v>0</v>
      </c>
      <c r="P166" s="159">
        <v>0</v>
      </c>
      <c r="Q166" s="159">
        <f>ROUND(E166*P166,5)</f>
        <v>0</v>
      </c>
      <c r="R166" s="159"/>
      <c r="S166" s="159"/>
      <c r="T166" s="160">
        <v>0.05</v>
      </c>
      <c r="U166" s="159">
        <f>ROUND(E166*T166,2)</f>
        <v>2.7</v>
      </c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 t="s">
        <v>132</v>
      </c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">
      <c r="A167" s="186">
        <v>47</v>
      </c>
      <c r="B167" s="187" t="s">
        <v>331</v>
      </c>
      <c r="C167" s="188" t="s">
        <v>332</v>
      </c>
      <c r="D167" s="189" t="s">
        <v>131</v>
      </c>
      <c r="E167" s="190">
        <v>11.69</v>
      </c>
      <c r="F167" s="163"/>
      <c r="G167" s="164">
        <f>ROUND(E167*F167,2)</f>
        <v>0</v>
      </c>
      <c r="H167" s="163"/>
      <c r="I167" s="164">
        <f>ROUND(E167*H167,2)</f>
        <v>0</v>
      </c>
      <c r="J167" s="163"/>
      <c r="K167" s="164">
        <f>ROUND(E167*J167,2)</f>
        <v>0</v>
      </c>
      <c r="L167" s="164">
        <v>21</v>
      </c>
      <c r="M167" s="164">
        <f>G167*(1+L167/100)</f>
        <v>0</v>
      </c>
      <c r="N167" s="159">
        <v>1.17E-3</v>
      </c>
      <c r="O167" s="159">
        <f>ROUND(E167*N167,5)</f>
        <v>1.3679999999999999E-2</v>
      </c>
      <c r="P167" s="159">
        <v>8.7999999999999995E-2</v>
      </c>
      <c r="Q167" s="159">
        <f>ROUND(E167*P167,5)</f>
        <v>1.0287200000000001</v>
      </c>
      <c r="R167" s="159"/>
      <c r="S167" s="159"/>
      <c r="T167" s="160">
        <v>0.55600000000000005</v>
      </c>
      <c r="U167" s="159">
        <f>ROUND(E167*T167,2)</f>
        <v>6.5</v>
      </c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 t="s">
        <v>132</v>
      </c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">
      <c r="A168" s="186"/>
      <c r="B168" s="187"/>
      <c r="C168" s="185" t="s">
        <v>333</v>
      </c>
      <c r="D168" s="191"/>
      <c r="E168" s="192">
        <v>11.69</v>
      </c>
      <c r="F168" s="164"/>
      <c r="G168" s="164"/>
      <c r="H168" s="164"/>
      <c r="I168" s="164"/>
      <c r="J168" s="164"/>
      <c r="K168" s="164"/>
      <c r="L168" s="164"/>
      <c r="M168" s="164"/>
      <c r="N168" s="159"/>
      <c r="O168" s="159"/>
      <c r="P168" s="159"/>
      <c r="Q168" s="159"/>
      <c r="R168" s="159"/>
      <c r="S168" s="159"/>
      <c r="T168" s="160"/>
      <c r="U168" s="159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 t="s">
        <v>134</v>
      </c>
      <c r="AF168" s="154">
        <v>0</v>
      </c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86">
        <v>48</v>
      </c>
      <c r="B169" s="187" t="s">
        <v>334</v>
      </c>
      <c r="C169" s="188" t="s">
        <v>335</v>
      </c>
      <c r="D169" s="189" t="s">
        <v>131</v>
      </c>
      <c r="E169" s="190">
        <v>2.625</v>
      </c>
      <c r="F169" s="163"/>
      <c r="G169" s="164">
        <f>ROUND(E169*F169,2)</f>
        <v>0</v>
      </c>
      <c r="H169" s="163"/>
      <c r="I169" s="164">
        <f>ROUND(E169*H169,2)</f>
        <v>0</v>
      </c>
      <c r="J169" s="163"/>
      <c r="K169" s="164">
        <f>ROUND(E169*J169,2)</f>
        <v>0</v>
      </c>
      <c r="L169" s="164">
        <v>21</v>
      </c>
      <c r="M169" s="164">
        <f>G169*(1+L169/100)</f>
        <v>0</v>
      </c>
      <c r="N169" s="159">
        <v>3.4000000000000002E-4</v>
      </c>
      <c r="O169" s="159">
        <f>ROUND(E169*N169,5)</f>
        <v>8.8999999999999995E-4</v>
      </c>
      <c r="P169" s="159">
        <v>0.54500000000000004</v>
      </c>
      <c r="Q169" s="159">
        <f>ROUND(E169*P169,5)</f>
        <v>1.4306300000000001</v>
      </c>
      <c r="R169" s="159"/>
      <c r="S169" s="159"/>
      <c r="T169" s="160">
        <v>1.524</v>
      </c>
      <c r="U169" s="159">
        <f>ROUND(E169*T169,2)</f>
        <v>4</v>
      </c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 t="s">
        <v>132</v>
      </c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">
      <c r="A170" s="186"/>
      <c r="B170" s="187"/>
      <c r="C170" s="185" t="s">
        <v>336</v>
      </c>
      <c r="D170" s="191"/>
      <c r="E170" s="192">
        <v>0.76500000000000001</v>
      </c>
      <c r="F170" s="164"/>
      <c r="G170" s="164"/>
      <c r="H170" s="164"/>
      <c r="I170" s="164"/>
      <c r="J170" s="164"/>
      <c r="K170" s="164"/>
      <c r="L170" s="164"/>
      <c r="M170" s="164"/>
      <c r="N170" s="159"/>
      <c r="O170" s="159"/>
      <c r="P170" s="159"/>
      <c r="Q170" s="159"/>
      <c r="R170" s="159"/>
      <c r="S170" s="159"/>
      <c r="T170" s="160"/>
      <c r="U170" s="159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 t="s">
        <v>134</v>
      </c>
      <c r="AF170" s="154">
        <v>0</v>
      </c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86"/>
      <c r="B171" s="187"/>
      <c r="C171" s="185" t="s">
        <v>337</v>
      </c>
      <c r="D171" s="191"/>
      <c r="E171" s="192">
        <v>1.86</v>
      </c>
      <c r="F171" s="164"/>
      <c r="G171" s="164"/>
      <c r="H171" s="164"/>
      <c r="I171" s="164"/>
      <c r="J171" s="164"/>
      <c r="K171" s="164"/>
      <c r="L171" s="164"/>
      <c r="M171" s="164"/>
      <c r="N171" s="159"/>
      <c r="O171" s="159"/>
      <c r="P171" s="159"/>
      <c r="Q171" s="159"/>
      <c r="R171" s="159"/>
      <c r="S171" s="159"/>
      <c r="T171" s="160"/>
      <c r="U171" s="159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 t="s">
        <v>134</v>
      </c>
      <c r="AF171" s="154">
        <v>0</v>
      </c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x14ac:dyDescent="0.2">
      <c r="A172" s="193" t="s">
        <v>127</v>
      </c>
      <c r="B172" s="194" t="s">
        <v>76</v>
      </c>
      <c r="C172" s="195" t="s">
        <v>77</v>
      </c>
      <c r="D172" s="196"/>
      <c r="E172" s="197"/>
      <c r="F172" s="165"/>
      <c r="G172" s="165">
        <f>SUMIF(AE173:AE218,"&lt;&gt;NOR",G173:G218)</f>
        <v>0</v>
      </c>
      <c r="H172" s="165"/>
      <c r="I172" s="165">
        <f>SUM(I173:I218)</f>
        <v>0</v>
      </c>
      <c r="J172" s="165"/>
      <c r="K172" s="165">
        <f>SUM(K173:K218)</f>
        <v>0</v>
      </c>
      <c r="L172" s="165"/>
      <c r="M172" s="165">
        <f>SUM(M173:M218)</f>
        <v>0</v>
      </c>
      <c r="N172" s="161"/>
      <c r="O172" s="161">
        <f>SUM(O173:O218)</f>
        <v>1.244E-2</v>
      </c>
      <c r="P172" s="161"/>
      <c r="Q172" s="161">
        <f>SUM(Q173:Q218)</f>
        <v>29.931949999999997</v>
      </c>
      <c r="R172" s="161"/>
      <c r="S172" s="161"/>
      <c r="T172" s="162"/>
      <c r="U172" s="161">
        <f>SUM(U173:U218)</f>
        <v>411.39</v>
      </c>
      <c r="AE172" t="s">
        <v>128</v>
      </c>
    </row>
    <row r="173" spans="1:60" outlineLevel="1" x14ac:dyDescent="0.2">
      <c r="A173" s="186">
        <v>49</v>
      </c>
      <c r="B173" s="187" t="s">
        <v>338</v>
      </c>
      <c r="C173" s="188" t="s">
        <v>339</v>
      </c>
      <c r="D173" s="189" t="s">
        <v>131</v>
      </c>
      <c r="E173" s="190">
        <v>572.14</v>
      </c>
      <c r="F173" s="163"/>
      <c r="G173" s="164">
        <f>ROUND(E173*F173,2)</f>
        <v>0</v>
      </c>
      <c r="H173" s="163"/>
      <c r="I173" s="164">
        <f>ROUND(E173*H173,2)</f>
        <v>0</v>
      </c>
      <c r="J173" s="163"/>
      <c r="K173" s="164">
        <f>ROUND(E173*J173,2)</f>
        <v>0</v>
      </c>
      <c r="L173" s="164">
        <v>21</v>
      </c>
      <c r="M173" s="164">
        <f>G173*(1+L173/100)</f>
        <v>0</v>
      </c>
      <c r="N173" s="159">
        <v>0</v>
      </c>
      <c r="O173" s="159">
        <f>ROUND(E173*N173,5)</f>
        <v>0</v>
      </c>
      <c r="P173" s="159">
        <v>4.0000000000000001E-3</v>
      </c>
      <c r="Q173" s="159">
        <f>ROUND(E173*P173,5)</f>
        <v>2.2885599999999999</v>
      </c>
      <c r="R173" s="159"/>
      <c r="S173" s="159"/>
      <c r="T173" s="160">
        <v>4.2000000000000003E-2</v>
      </c>
      <c r="U173" s="159">
        <f>ROUND(E173*T173,2)</f>
        <v>24.03</v>
      </c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 t="s">
        <v>132</v>
      </c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ht="33.75" outlineLevel="1" x14ac:dyDescent="0.2">
      <c r="A174" s="186"/>
      <c r="B174" s="187"/>
      <c r="C174" s="185" t="s">
        <v>340</v>
      </c>
      <c r="D174" s="191"/>
      <c r="E174" s="192">
        <v>151.47999999999999</v>
      </c>
      <c r="F174" s="164"/>
      <c r="G174" s="164"/>
      <c r="H174" s="164"/>
      <c r="I174" s="164"/>
      <c r="J174" s="164"/>
      <c r="K174" s="164"/>
      <c r="L174" s="164"/>
      <c r="M174" s="164"/>
      <c r="N174" s="159"/>
      <c r="O174" s="159"/>
      <c r="P174" s="159"/>
      <c r="Q174" s="159"/>
      <c r="R174" s="159"/>
      <c r="S174" s="159"/>
      <c r="T174" s="160"/>
      <c r="U174" s="159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 t="s">
        <v>134</v>
      </c>
      <c r="AF174" s="154">
        <v>0</v>
      </c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ht="22.5" outlineLevel="1" x14ac:dyDescent="0.2">
      <c r="A175" s="186"/>
      <c r="B175" s="187"/>
      <c r="C175" s="185" t="s">
        <v>341</v>
      </c>
      <c r="D175" s="191"/>
      <c r="E175" s="192">
        <v>146.12</v>
      </c>
      <c r="F175" s="164"/>
      <c r="G175" s="164"/>
      <c r="H175" s="164"/>
      <c r="I175" s="164"/>
      <c r="J175" s="164"/>
      <c r="K175" s="164"/>
      <c r="L175" s="164"/>
      <c r="M175" s="164"/>
      <c r="N175" s="159"/>
      <c r="O175" s="159"/>
      <c r="P175" s="159"/>
      <c r="Q175" s="159"/>
      <c r="R175" s="159"/>
      <c r="S175" s="159"/>
      <c r="T175" s="160"/>
      <c r="U175" s="159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 t="s">
        <v>134</v>
      </c>
      <c r="AF175" s="154">
        <v>0</v>
      </c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ht="22.5" outlineLevel="1" x14ac:dyDescent="0.2">
      <c r="A176" s="186"/>
      <c r="B176" s="187"/>
      <c r="C176" s="185" t="s">
        <v>342</v>
      </c>
      <c r="D176" s="191"/>
      <c r="E176" s="192">
        <v>90.33</v>
      </c>
      <c r="F176" s="164"/>
      <c r="G176" s="164"/>
      <c r="H176" s="164"/>
      <c r="I176" s="164"/>
      <c r="J176" s="164"/>
      <c r="K176" s="164"/>
      <c r="L176" s="164"/>
      <c r="M176" s="164"/>
      <c r="N176" s="159"/>
      <c r="O176" s="159"/>
      <c r="P176" s="159"/>
      <c r="Q176" s="159"/>
      <c r="R176" s="159"/>
      <c r="S176" s="159"/>
      <c r="T176" s="160"/>
      <c r="U176" s="159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 t="s">
        <v>134</v>
      </c>
      <c r="AF176" s="154">
        <v>0</v>
      </c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86"/>
      <c r="B177" s="187"/>
      <c r="C177" s="185" t="s">
        <v>343</v>
      </c>
      <c r="D177" s="191"/>
      <c r="E177" s="192">
        <v>86.92</v>
      </c>
      <c r="F177" s="164"/>
      <c r="G177" s="164"/>
      <c r="H177" s="164"/>
      <c r="I177" s="164"/>
      <c r="J177" s="164"/>
      <c r="K177" s="164"/>
      <c r="L177" s="164"/>
      <c r="M177" s="164"/>
      <c r="N177" s="159"/>
      <c r="O177" s="159"/>
      <c r="P177" s="159"/>
      <c r="Q177" s="159"/>
      <c r="R177" s="159"/>
      <c r="S177" s="159"/>
      <c r="T177" s="160"/>
      <c r="U177" s="159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 t="s">
        <v>134</v>
      </c>
      <c r="AF177" s="154">
        <v>0</v>
      </c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">
      <c r="A178" s="186"/>
      <c r="B178" s="187"/>
      <c r="C178" s="185" t="s">
        <v>344</v>
      </c>
      <c r="D178" s="191"/>
      <c r="E178" s="192">
        <v>97.29</v>
      </c>
      <c r="F178" s="164"/>
      <c r="G178" s="164"/>
      <c r="H178" s="164"/>
      <c r="I178" s="164"/>
      <c r="J178" s="164"/>
      <c r="K178" s="164"/>
      <c r="L178" s="164"/>
      <c r="M178" s="164"/>
      <c r="N178" s="159"/>
      <c r="O178" s="159"/>
      <c r="P178" s="159"/>
      <c r="Q178" s="159"/>
      <c r="R178" s="159"/>
      <c r="S178" s="159"/>
      <c r="T178" s="160"/>
      <c r="U178" s="159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 t="s">
        <v>134</v>
      </c>
      <c r="AF178" s="154">
        <v>0</v>
      </c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86">
        <v>50</v>
      </c>
      <c r="B179" s="187" t="s">
        <v>345</v>
      </c>
      <c r="C179" s="188" t="s">
        <v>346</v>
      </c>
      <c r="D179" s="189" t="s">
        <v>131</v>
      </c>
      <c r="E179" s="190">
        <v>1253.52</v>
      </c>
      <c r="F179" s="163"/>
      <c r="G179" s="164">
        <f>ROUND(E179*F179,2)</f>
        <v>0</v>
      </c>
      <c r="H179" s="163"/>
      <c r="I179" s="164">
        <f>ROUND(E179*H179,2)</f>
        <v>0</v>
      </c>
      <c r="J179" s="163"/>
      <c r="K179" s="164">
        <f>ROUND(E179*J179,2)</f>
        <v>0</v>
      </c>
      <c r="L179" s="164">
        <v>21</v>
      </c>
      <c r="M179" s="164">
        <f>G179*(1+L179/100)</f>
        <v>0</v>
      </c>
      <c r="N179" s="159">
        <v>0</v>
      </c>
      <c r="O179" s="159">
        <f>ROUND(E179*N179,5)</f>
        <v>0</v>
      </c>
      <c r="P179" s="159">
        <v>0.01</v>
      </c>
      <c r="Q179" s="159">
        <f>ROUND(E179*P179,5)</f>
        <v>12.5352</v>
      </c>
      <c r="R179" s="159"/>
      <c r="S179" s="159"/>
      <c r="T179" s="160">
        <v>0.08</v>
      </c>
      <c r="U179" s="159">
        <f>ROUND(E179*T179,2)</f>
        <v>100.28</v>
      </c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 t="s">
        <v>132</v>
      </c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86">
        <v>51</v>
      </c>
      <c r="B180" s="187" t="s">
        <v>347</v>
      </c>
      <c r="C180" s="188" t="s">
        <v>348</v>
      </c>
      <c r="D180" s="189" t="s">
        <v>131</v>
      </c>
      <c r="E180" s="190">
        <v>221.947</v>
      </c>
      <c r="F180" s="163"/>
      <c r="G180" s="164">
        <f>ROUND(E180*F180,2)</f>
        <v>0</v>
      </c>
      <c r="H180" s="163"/>
      <c r="I180" s="164">
        <f>ROUND(E180*H180,2)</f>
        <v>0</v>
      </c>
      <c r="J180" s="163"/>
      <c r="K180" s="164">
        <f>ROUND(E180*J180,2)</f>
        <v>0</v>
      </c>
      <c r="L180" s="164">
        <v>21</v>
      </c>
      <c r="M180" s="164">
        <f>G180*(1+L180/100)</f>
        <v>0</v>
      </c>
      <c r="N180" s="159">
        <v>0</v>
      </c>
      <c r="O180" s="159">
        <f>ROUND(E180*N180,5)</f>
        <v>0</v>
      </c>
      <c r="P180" s="159">
        <v>6.8000000000000005E-2</v>
      </c>
      <c r="Q180" s="159">
        <f>ROUND(E180*P180,5)</f>
        <v>15.0924</v>
      </c>
      <c r="R180" s="159"/>
      <c r="S180" s="159"/>
      <c r="T180" s="160">
        <v>0.3</v>
      </c>
      <c r="U180" s="159">
        <f>ROUND(E180*T180,2)</f>
        <v>66.58</v>
      </c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 t="s">
        <v>132</v>
      </c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86"/>
      <c r="B181" s="187"/>
      <c r="C181" s="185" t="s">
        <v>349</v>
      </c>
      <c r="D181" s="191"/>
      <c r="E181" s="192">
        <v>15.12</v>
      </c>
      <c r="F181" s="164"/>
      <c r="G181" s="164"/>
      <c r="H181" s="164"/>
      <c r="I181" s="164"/>
      <c r="J181" s="164"/>
      <c r="K181" s="164"/>
      <c r="L181" s="164"/>
      <c r="M181" s="164"/>
      <c r="N181" s="159"/>
      <c r="O181" s="159"/>
      <c r="P181" s="159"/>
      <c r="Q181" s="159"/>
      <c r="R181" s="159"/>
      <c r="S181" s="159"/>
      <c r="T181" s="160"/>
      <c r="U181" s="159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 t="s">
        <v>134</v>
      </c>
      <c r="AF181" s="154">
        <v>0</v>
      </c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86"/>
      <c r="B182" s="187"/>
      <c r="C182" s="185" t="s">
        <v>350</v>
      </c>
      <c r="D182" s="191"/>
      <c r="E182" s="192">
        <v>12.185</v>
      </c>
      <c r="F182" s="164"/>
      <c r="G182" s="164"/>
      <c r="H182" s="164"/>
      <c r="I182" s="164"/>
      <c r="J182" s="164"/>
      <c r="K182" s="164"/>
      <c r="L182" s="164"/>
      <c r="M182" s="164"/>
      <c r="N182" s="159"/>
      <c r="O182" s="159"/>
      <c r="P182" s="159"/>
      <c r="Q182" s="159"/>
      <c r="R182" s="159"/>
      <c r="S182" s="159"/>
      <c r="T182" s="160"/>
      <c r="U182" s="159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134</v>
      </c>
      <c r="AF182" s="154">
        <v>0</v>
      </c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86"/>
      <c r="B183" s="187"/>
      <c r="C183" s="185" t="s">
        <v>351</v>
      </c>
      <c r="D183" s="191"/>
      <c r="E183" s="192">
        <v>36.08</v>
      </c>
      <c r="F183" s="164"/>
      <c r="G183" s="164"/>
      <c r="H183" s="164"/>
      <c r="I183" s="164"/>
      <c r="J183" s="164"/>
      <c r="K183" s="164"/>
      <c r="L183" s="164"/>
      <c r="M183" s="164"/>
      <c r="N183" s="159"/>
      <c r="O183" s="159"/>
      <c r="P183" s="159"/>
      <c r="Q183" s="159"/>
      <c r="R183" s="159"/>
      <c r="S183" s="159"/>
      <c r="T183" s="160"/>
      <c r="U183" s="159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 t="s">
        <v>134</v>
      </c>
      <c r="AF183" s="154">
        <v>0</v>
      </c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86"/>
      <c r="B184" s="187"/>
      <c r="C184" s="185" t="s">
        <v>352</v>
      </c>
      <c r="D184" s="191"/>
      <c r="E184" s="192">
        <v>12.32</v>
      </c>
      <c r="F184" s="164"/>
      <c r="G184" s="164"/>
      <c r="H184" s="164"/>
      <c r="I184" s="164"/>
      <c r="J184" s="164"/>
      <c r="K184" s="164"/>
      <c r="L184" s="164"/>
      <c r="M184" s="164"/>
      <c r="N184" s="159"/>
      <c r="O184" s="159"/>
      <c r="P184" s="159"/>
      <c r="Q184" s="159"/>
      <c r="R184" s="159"/>
      <c r="S184" s="159"/>
      <c r="T184" s="160"/>
      <c r="U184" s="159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 t="s">
        <v>134</v>
      </c>
      <c r="AF184" s="154">
        <v>0</v>
      </c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86"/>
      <c r="B185" s="187"/>
      <c r="C185" s="185" t="s">
        <v>353</v>
      </c>
      <c r="D185" s="191"/>
      <c r="E185" s="192">
        <v>74.540000000000006</v>
      </c>
      <c r="F185" s="164"/>
      <c r="G185" s="164"/>
      <c r="H185" s="164"/>
      <c r="I185" s="164"/>
      <c r="J185" s="164"/>
      <c r="K185" s="164"/>
      <c r="L185" s="164"/>
      <c r="M185" s="164"/>
      <c r="N185" s="159"/>
      <c r="O185" s="159"/>
      <c r="P185" s="159"/>
      <c r="Q185" s="159"/>
      <c r="R185" s="159"/>
      <c r="S185" s="159"/>
      <c r="T185" s="160"/>
      <c r="U185" s="159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 t="s">
        <v>134</v>
      </c>
      <c r="AF185" s="154">
        <v>0</v>
      </c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86"/>
      <c r="B186" s="187"/>
      <c r="C186" s="185" t="s">
        <v>354</v>
      </c>
      <c r="D186" s="191"/>
      <c r="E186" s="192">
        <v>-16.192</v>
      </c>
      <c r="F186" s="164"/>
      <c r="G186" s="164"/>
      <c r="H186" s="164"/>
      <c r="I186" s="164"/>
      <c r="J186" s="164"/>
      <c r="K186" s="164"/>
      <c r="L186" s="164"/>
      <c r="M186" s="164"/>
      <c r="N186" s="159"/>
      <c r="O186" s="159"/>
      <c r="P186" s="159"/>
      <c r="Q186" s="159"/>
      <c r="R186" s="159"/>
      <c r="S186" s="159"/>
      <c r="T186" s="160"/>
      <c r="U186" s="159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 t="s">
        <v>134</v>
      </c>
      <c r="AF186" s="154">
        <v>0</v>
      </c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ht="22.5" outlineLevel="1" x14ac:dyDescent="0.2">
      <c r="A187" s="186"/>
      <c r="B187" s="187"/>
      <c r="C187" s="185" t="s">
        <v>355</v>
      </c>
      <c r="D187" s="191"/>
      <c r="E187" s="192">
        <v>52.9</v>
      </c>
      <c r="F187" s="164"/>
      <c r="G187" s="164"/>
      <c r="H187" s="164"/>
      <c r="I187" s="164"/>
      <c r="J187" s="164"/>
      <c r="K187" s="164"/>
      <c r="L187" s="164"/>
      <c r="M187" s="164"/>
      <c r="N187" s="159"/>
      <c r="O187" s="159"/>
      <c r="P187" s="159"/>
      <c r="Q187" s="159"/>
      <c r="R187" s="159"/>
      <c r="S187" s="159"/>
      <c r="T187" s="160"/>
      <c r="U187" s="159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 t="s">
        <v>134</v>
      </c>
      <c r="AF187" s="154">
        <v>0</v>
      </c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86"/>
      <c r="B188" s="187"/>
      <c r="C188" s="185" t="s">
        <v>356</v>
      </c>
      <c r="D188" s="191"/>
      <c r="E188" s="192">
        <v>-9.0559999999999992</v>
      </c>
      <c r="F188" s="164"/>
      <c r="G188" s="164"/>
      <c r="H188" s="164"/>
      <c r="I188" s="164"/>
      <c r="J188" s="164"/>
      <c r="K188" s="164"/>
      <c r="L188" s="164"/>
      <c r="M188" s="164"/>
      <c r="N188" s="159"/>
      <c r="O188" s="159"/>
      <c r="P188" s="159"/>
      <c r="Q188" s="159"/>
      <c r="R188" s="159"/>
      <c r="S188" s="159"/>
      <c r="T188" s="160"/>
      <c r="U188" s="159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 t="s">
        <v>134</v>
      </c>
      <c r="AF188" s="154">
        <v>0</v>
      </c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86"/>
      <c r="B189" s="187"/>
      <c r="C189" s="185" t="s">
        <v>357</v>
      </c>
      <c r="D189" s="191"/>
      <c r="E189" s="192">
        <v>7.9</v>
      </c>
      <c r="F189" s="164"/>
      <c r="G189" s="164"/>
      <c r="H189" s="164"/>
      <c r="I189" s="164"/>
      <c r="J189" s="164"/>
      <c r="K189" s="164"/>
      <c r="L189" s="164"/>
      <c r="M189" s="164"/>
      <c r="N189" s="159"/>
      <c r="O189" s="159"/>
      <c r="P189" s="159"/>
      <c r="Q189" s="159"/>
      <c r="R189" s="159"/>
      <c r="S189" s="159"/>
      <c r="T189" s="160"/>
      <c r="U189" s="159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 t="s">
        <v>134</v>
      </c>
      <c r="AF189" s="154">
        <v>0</v>
      </c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86"/>
      <c r="B190" s="187"/>
      <c r="C190" s="185" t="s">
        <v>358</v>
      </c>
      <c r="D190" s="191"/>
      <c r="E190" s="192">
        <v>23.55</v>
      </c>
      <c r="F190" s="164"/>
      <c r="G190" s="164"/>
      <c r="H190" s="164"/>
      <c r="I190" s="164"/>
      <c r="J190" s="164"/>
      <c r="K190" s="164"/>
      <c r="L190" s="164"/>
      <c r="M190" s="164"/>
      <c r="N190" s="159"/>
      <c r="O190" s="159"/>
      <c r="P190" s="159"/>
      <c r="Q190" s="159"/>
      <c r="R190" s="159"/>
      <c r="S190" s="159"/>
      <c r="T190" s="160"/>
      <c r="U190" s="159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 t="s">
        <v>134</v>
      </c>
      <c r="AF190" s="154">
        <v>0</v>
      </c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86"/>
      <c r="B191" s="187"/>
      <c r="C191" s="185" t="s">
        <v>359</v>
      </c>
      <c r="D191" s="191"/>
      <c r="E191" s="192">
        <v>-8.8000000000000007</v>
      </c>
      <c r="F191" s="164"/>
      <c r="G191" s="164"/>
      <c r="H191" s="164"/>
      <c r="I191" s="164"/>
      <c r="J191" s="164"/>
      <c r="K191" s="164"/>
      <c r="L191" s="164"/>
      <c r="M191" s="164"/>
      <c r="N191" s="159"/>
      <c r="O191" s="159"/>
      <c r="P191" s="159"/>
      <c r="Q191" s="159"/>
      <c r="R191" s="159"/>
      <c r="S191" s="159"/>
      <c r="T191" s="160"/>
      <c r="U191" s="159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 t="s">
        <v>134</v>
      </c>
      <c r="AF191" s="154">
        <v>0</v>
      </c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86"/>
      <c r="B192" s="187"/>
      <c r="C192" s="185" t="s">
        <v>360</v>
      </c>
      <c r="D192" s="191"/>
      <c r="E192" s="192">
        <v>26.64</v>
      </c>
      <c r="F192" s="164"/>
      <c r="G192" s="164"/>
      <c r="H192" s="164"/>
      <c r="I192" s="164"/>
      <c r="J192" s="164"/>
      <c r="K192" s="164"/>
      <c r="L192" s="164"/>
      <c r="M192" s="164"/>
      <c r="N192" s="159"/>
      <c r="O192" s="159"/>
      <c r="P192" s="159"/>
      <c r="Q192" s="159"/>
      <c r="R192" s="159"/>
      <c r="S192" s="159"/>
      <c r="T192" s="160"/>
      <c r="U192" s="159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 t="s">
        <v>134</v>
      </c>
      <c r="AF192" s="154">
        <v>0</v>
      </c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86"/>
      <c r="B193" s="187"/>
      <c r="C193" s="185" t="s">
        <v>361</v>
      </c>
      <c r="D193" s="191"/>
      <c r="E193" s="192">
        <v>-5.24</v>
      </c>
      <c r="F193" s="164"/>
      <c r="G193" s="164"/>
      <c r="H193" s="164"/>
      <c r="I193" s="164"/>
      <c r="J193" s="164"/>
      <c r="K193" s="164"/>
      <c r="L193" s="164"/>
      <c r="M193" s="164"/>
      <c r="N193" s="159"/>
      <c r="O193" s="159"/>
      <c r="P193" s="159"/>
      <c r="Q193" s="159"/>
      <c r="R193" s="159"/>
      <c r="S193" s="159"/>
      <c r="T193" s="160"/>
      <c r="U193" s="159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 t="s">
        <v>134</v>
      </c>
      <c r="AF193" s="154">
        <v>0</v>
      </c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86">
        <v>52</v>
      </c>
      <c r="B194" s="187" t="s">
        <v>362</v>
      </c>
      <c r="C194" s="188" t="s">
        <v>363</v>
      </c>
      <c r="D194" s="189" t="s">
        <v>163</v>
      </c>
      <c r="E194" s="190">
        <v>51.456000000000003</v>
      </c>
      <c r="F194" s="163"/>
      <c r="G194" s="164">
        <f>ROUND(E194*F194,2)</f>
        <v>0</v>
      </c>
      <c r="H194" s="163"/>
      <c r="I194" s="164">
        <f>ROUND(E194*H194,2)</f>
        <v>0</v>
      </c>
      <c r="J194" s="163"/>
      <c r="K194" s="164">
        <f>ROUND(E194*J194,2)</f>
        <v>0</v>
      </c>
      <c r="L194" s="164">
        <v>21</v>
      </c>
      <c r="M194" s="164">
        <f>G194*(1+L194/100)</f>
        <v>0</v>
      </c>
      <c r="N194" s="159">
        <v>0</v>
      </c>
      <c r="O194" s="159">
        <f>ROUND(E194*N194,5)</f>
        <v>0</v>
      </c>
      <c r="P194" s="159">
        <v>0</v>
      </c>
      <c r="Q194" s="159">
        <f>ROUND(E194*P194,5)</f>
        <v>0</v>
      </c>
      <c r="R194" s="159"/>
      <c r="S194" s="159"/>
      <c r="T194" s="160">
        <v>0.55000000000000004</v>
      </c>
      <c r="U194" s="159">
        <f>ROUND(E194*T194,2)</f>
        <v>28.3</v>
      </c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 t="s">
        <v>132</v>
      </c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 x14ac:dyDescent="0.2">
      <c r="A195" s="186"/>
      <c r="B195" s="187"/>
      <c r="C195" s="185" t="s">
        <v>364</v>
      </c>
      <c r="D195" s="191"/>
      <c r="E195" s="192">
        <v>51.456000000000003</v>
      </c>
      <c r="F195" s="164"/>
      <c r="G195" s="164"/>
      <c r="H195" s="164"/>
      <c r="I195" s="164"/>
      <c r="J195" s="164"/>
      <c r="K195" s="164"/>
      <c r="L195" s="164"/>
      <c r="M195" s="164"/>
      <c r="N195" s="159"/>
      <c r="O195" s="159"/>
      <c r="P195" s="159"/>
      <c r="Q195" s="159"/>
      <c r="R195" s="159"/>
      <c r="S195" s="159"/>
      <c r="T195" s="160"/>
      <c r="U195" s="159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 t="s">
        <v>134</v>
      </c>
      <c r="AF195" s="154">
        <v>0</v>
      </c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86">
        <v>53</v>
      </c>
      <c r="B196" s="187" t="s">
        <v>365</v>
      </c>
      <c r="C196" s="188" t="s">
        <v>366</v>
      </c>
      <c r="D196" s="189" t="s">
        <v>155</v>
      </c>
      <c r="E196" s="190">
        <v>2</v>
      </c>
      <c r="F196" s="163"/>
      <c r="G196" s="164">
        <f>ROUND(E196*F196,2)</f>
        <v>0</v>
      </c>
      <c r="H196" s="163"/>
      <c r="I196" s="164">
        <f>ROUND(E196*H196,2)</f>
        <v>0</v>
      </c>
      <c r="J196" s="163"/>
      <c r="K196" s="164">
        <f>ROUND(E196*J196,2)</f>
        <v>0</v>
      </c>
      <c r="L196" s="164">
        <v>21</v>
      </c>
      <c r="M196" s="164">
        <f>G196*(1+L196/100)</f>
        <v>0</v>
      </c>
      <c r="N196" s="159">
        <v>0</v>
      </c>
      <c r="O196" s="159">
        <f>ROUND(E196*N196,5)</f>
        <v>0</v>
      </c>
      <c r="P196" s="159">
        <v>0</v>
      </c>
      <c r="Q196" s="159">
        <f>ROUND(E196*P196,5)</f>
        <v>0</v>
      </c>
      <c r="R196" s="159"/>
      <c r="S196" s="159"/>
      <c r="T196" s="160">
        <v>8.84</v>
      </c>
      <c r="U196" s="159">
        <f>ROUND(E196*T196,2)</f>
        <v>17.68</v>
      </c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 t="s">
        <v>132</v>
      </c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86">
        <v>54</v>
      </c>
      <c r="B197" s="187" t="s">
        <v>367</v>
      </c>
      <c r="C197" s="188" t="s">
        <v>368</v>
      </c>
      <c r="D197" s="189" t="s">
        <v>369</v>
      </c>
      <c r="E197" s="190">
        <v>2</v>
      </c>
      <c r="F197" s="163"/>
      <c r="G197" s="164">
        <f>ROUND(E197*F197,2)</f>
        <v>0</v>
      </c>
      <c r="H197" s="163"/>
      <c r="I197" s="164">
        <f>ROUND(E197*H197,2)</f>
        <v>0</v>
      </c>
      <c r="J197" s="163"/>
      <c r="K197" s="164">
        <f>ROUND(E197*J197,2)</f>
        <v>0</v>
      </c>
      <c r="L197" s="164">
        <v>21</v>
      </c>
      <c r="M197" s="164">
        <f>G197*(1+L197/100)</f>
        <v>0</v>
      </c>
      <c r="N197" s="159">
        <v>0</v>
      </c>
      <c r="O197" s="159">
        <f>ROUND(E197*N197,5)</f>
        <v>0</v>
      </c>
      <c r="P197" s="159">
        <v>0</v>
      </c>
      <c r="Q197" s="159">
        <f>ROUND(E197*P197,5)</f>
        <v>0</v>
      </c>
      <c r="R197" s="159"/>
      <c r="S197" s="159"/>
      <c r="T197" s="160">
        <v>0.53500000000000003</v>
      </c>
      <c r="U197" s="159">
        <f>ROUND(E197*T197,2)</f>
        <v>1.07</v>
      </c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 t="s">
        <v>132</v>
      </c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">
      <c r="A198" s="186">
        <v>55</v>
      </c>
      <c r="B198" s="187" t="s">
        <v>370</v>
      </c>
      <c r="C198" s="188" t="s">
        <v>371</v>
      </c>
      <c r="D198" s="189" t="s">
        <v>372</v>
      </c>
      <c r="E198" s="190">
        <v>231.75</v>
      </c>
      <c r="F198" s="163"/>
      <c r="G198" s="164">
        <f>ROUND(E198*F198,2)</f>
        <v>0</v>
      </c>
      <c r="H198" s="163"/>
      <c r="I198" s="164">
        <f>ROUND(E198*H198,2)</f>
        <v>0</v>
      </c>
      <c r="J198" s="163"/>
      <c r="K198" s="164">
        <f>ROUND(E198*J198,2)</f>
        <v>0</v>
      </c>
      <c r="L198" s="164">
        <v>21</v>
      </c>
      <c r="M198" s="164">
        <f>G198*(1+L198/100)</f>
        <v>0</v>
      </c>
      <c r="N198" s="159">
        <v>0</v>
      </c>
      <c r="O198" s="159">
        <f>ROUND(E198*N198,5)</f>
        <v>0</v>
      </c>
      <c r="P198" s="159">
        <v>0</v>
      </c>
      <c r="Q198" s="159">
        <f>ROUND(E198*P198,5)</f>
        <v>0</v>
      </c>
      <c r="R198" s="159"/>
      <c r="S198" s="159"/>
      <c r="T198" s="160">
        <v>0</v>
      </c>
      <c r="U198" s="159">
        <f>ROUND(E198*T198,2)</f>
        <v>0</v>
      </c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 t="s">
        <v>132</v>
      </c>
      <c r="AF198" s="154"/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">
      <c r="A199" s="186"/>
      <c r="B199" s="187"/>
      <c r="C199" s="185" t="s">
        <v>373</v>
      </c>
      <c r="D199" s="191"/>
      <c r="E199" s="192">
        <v>231.75</v>
      </c>
      <c r="F199" s="164"/>
      <c r="G199" s="164"/>
      <c r="H199" s="164"/>
      <c r="I199" s="164"/>
      <c r="J199" s="164"/>
      <c r="K199" s="164"/>
      <c r="L199" s="164"/>
      <c r="M199" s="164"/>
      <c r="N199" s="159"/>
      <c r="O199" s="159"/>
      <c r="P199" s="159"/>
      <c r="Q199" s="159"/>
      <c r="R199" s="159"/>
      <c r="S199" s="159"/>
      <c r="T199" s="160"/>
      <c r="U199" s="159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 t="s">
        <v>134</v>
      </c>
      <c r="AF199" s="154">
        <v>0</v>
      </c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86">
        <v>56</v>
      </c>
      <c r="B200" s="187" t="s">
        <v>374</v>
      </c>
      <c r="C200" s="188" t="s">
        <v>375</v>
      </c>
      <c r="D200" s="189" t="s">
        <v>372</v>
      </c>
      <c r="E200" s="190">
        <v>90</v>
      </c>
      <c r="F200" s="163"/>
      <c r="G200" s="164">
        <f>ROUND(E200*F200,2)</f>
        <v>0</v>
      </c>
      <c r="H200" s="163"/>
      <c r="I200" s="164">
        <f>ROUND(E200*H200,2)</f>
        <v>0</v>
      </c>
      <c r="J200" s="163"/>
      <c r="K200" s="164">
        <f>ROUND(E200*J200,2)</f>
        <v>0</v>
      </c>
      <c r="L200" s="164">
        <v>21</v>
      </c>
      <c r="M200" s="164">
        <f>G200*(1+L200/100)</f>
        <v>0</v>
      </c>
      <c r="N200" s="159">
        <v>0</v>
      </c>
      <c r="O200" s="159">
        <f>ROUND(E200*N200,5)</f>
        <v>0</v>
      </c>
      <c r="P200" s="159">
        <v>0</v>
      </c>
      <c r="Q200" s="159">
        <f>ROUND(E200*P200,5)</f>
        <v>0</v>
      </c>
      <c r="R200" s="159"/>
      <c r="S200" s="159"/>
      <c r="T200" s="160">
        <v>0</v>
      </c>
      <c r="U200" s="159">
        <f>ROUND(E200*T200,2)</f>
        <v>0</v>
      </c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 t="s">
        <v>132</v>
      </c>
      <c r="AF200" s="154"/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">
      <c r="A201" s="186"/>
      <c r="B201" s="187"/>
      <c r="C201" s="185" t="s">
        <v>376</v>
      </c>
      <c r="D201" s="191"/>
      <c r="E201" s="192">
        <v>90</v>
      </c>
      <c r="F201" s="164"/>
      <c r="G201" s="164"/>
      <c r="H201" s="164"/>
      <c r="I201" s="164"/>
      <c r="J201" s="164"/>
      <c r="K201" s="164"/>
      <c r="L201" s="164"/>
      <c r="M201" s="164"/>
      <c r="N201" s="159"/>
      <c r="O201" s="159"/>
      <c r="P201" s="159"/>
      <c r="Q201" s="159"/>
      <c r="R201" s="159"/>
      <c r="S201" s="159"/>
      <c r="T201" s="160"/>
      <c r="U201" s="159"/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 t="s">
        <v>134</v>
      </c>
      <c r="AF201" s="154">
        <v>0</v>
      </c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86">
        <v>57</v>
      </c>
      <c r="B202" s="187" t="s">
        <v>377</v>
      </c>
      <c r="C202" s="188" t="s">
        <v>378</v>
      </c>
      <c r="D202" s="189" t="s">
        <v>163</v>
      </c>
      <c r="E202" s="190">
        <v>51.456000000000003</v>
      </c>
      <c r="F202" s="163"/>
      <c r="G202" s="164">
        <f>ROUND(E202*F202,2)</f>
        <v>0</v>
      </c>
      <c r="H202" s="163"/>
      <c r="I202" s="164">
        <f>ROUND(E202*H202,2)</f>
        <v>0</v>
      </c>
      <c r="J202" s="163"/>
      <c r="K202" s="164">
        <f>ROUND(E202*J202,2)</f>
        <v>0</v>
      </c>
      <c r="L202" s="164">
        <v>21</v>
      </c>
      <c r="M202" s="164">
        <f>G202*(1+L202/100)</f>
        <v>0</v>
      </c>
      <c r="N202" s="159">
        <v>0</v>
      </c>
      <c r="O202" s="159">
        <f>ROUND(E202*N202,5)</f>
        <v>0</v>
      </c>
      <c r="P202" s="159">
        <v>0</v>
      </c>
      <c r="Q202" s="159">
        <f>ROUND(E202*P202,5)</f>
        <v>0</v>
      </c>
      <c r="R202" s="159"/>
      <c r="S202" s="159"/>
      <c r="T202" s="160">
        <v>0.94199999999999995</v>
      </c>
      <c r="U202" s="159">
        <f>ROUND(E202*T202,2)</f>
        <v>48.47</v>
      </c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 t="s">
        <v>132</v>
      </c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">
      <c r="A203" s="186">
        <v>58</v>
      </c>
      <c r="B203" s="187" t="s">
        <v>379</v>
      </c>
      <c r="C203" s="188" t="s">
        <v>380</v>
      </c>
      <c r="D203" s="189" t="s">
        <v>163</v>
      </c>
      <c r="E203" s="190">
        <v>257.27999999999997</v>
      </c>
      <c r="F203" s="163"/>
      <c r="G203" s="164">
        <f>ROUND(E203*F203,2)</f>
        <v>0</v>
      </c>
      <c r="H203" s="163"/>
      <c r="I203" s="164">
        <f>ROUND(E203*H203,2)</f>
        <v>0</v>
      </c>
      <c r="J203" s="163"/>
      <c r="K203" s="164">
        <f>ROUND(E203*J203,2)</f>
        <v>0</v>
      </c>
      <c r="L203" s="164">
        <v>21</v>
      </c>
      <c r="M203" s="164">
        <f>G203*(1+L203/100)</f>
        <v>0</v>
      </c>
      <c r="N203" s="159">
        <v>0</v>
      </c>
      <c r="O203" s="159">
        <f>ROUND(E203*N203,5)</f>
        <v>0</v>
      </c>
      <c r="P203" s="159">
        <v>0</v>
      </c>
      <c r="Q203" s="159">
        <f>ROUND(E203*P203,5)</f>
        <v>0</v>
      </c>
      <c r="R203" s="159"/>
      <c r="S203" s="159"/>
      <c r="T203" s="160">
        <v>0.105</v>
      </c>
      <c r="U203" s="159">
        <f>ROUND(E203*T203,2)</f>
        <v>27.01</v>
      </c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 t="s">
        <v>132</v>
      </c>
      <c r="AF203" s="154"/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86"/>
      <c r="B204" s="187"/>
      <c r="C204" s="185" t="s">
        <v>381</v>
      </c>
      <c r="D204" s="191"/>
      <c r="E204" s="192">
        <v>257.27999999999997</v>
      </c>
      <c r="F204" s="164"/>
      <c r="G204" s="164"/>
      <c r="H204" s="164"/>
      <c r="I204" s="164"/>
      <c r="J204" s="164"/>
      <c r="K204" s="164"/>
      <c r="L204" s="164"/>
      <c r="M204" s="164"/>
      <c r="N204" s="159"/>
      <c r="O204" s="159"/>
      <c r="P204" s="159"/>
      <c r="Q204" s="159"/>
      <c r="R204" s="159"/>
      <c r="S204" s="159"/>
      <c r="T204" s="160"/>
      <c r="U204" s="159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 t="s">
        <v>134</v>
      </c>
      <c r="AF204" s="154">
        <v>0</v>
      </c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86">
        <v>59</v>
      </c>
      <c r="B205" s="187" t="s">
        <v>382</v>
      </c>
      <c r="C205" s="188" t="s">
        <v>383</v>
      </c>
      <c r="D205" s="189" t="s">
        <v>163</v>
      </c>
      <c r="E205" s="190">
        <v>51.456000000000003</v>
      </c>
      <c r="F205" s="163"/>
      <c r="G205" s="164">
        <f>ROUND(E205*F205,2)</f>
        <v>0</v>
      </c>
      <c r="H205" s="163"/>
      <c r="I205" s="164">
        <f>ROUND(E205*H205,2)</f>
        <v>0</v>
      </c>
      <c r="J205" s="163"/>
      <c r="K205" s="164">
        <f>ROUND(E205*J205,2)</f>
        <v>0</v>
      </c>
      <c r="L205" s="164">
        <v>21</v>
      </c>
      <c r="M205" s="164">
        <f>G205*(1+L205/100)</f>
        <v>0</v>
      </c>
      <c r="N205" s="159">
        <v>0</v>
      </c>
      <c r="O205" s="159">
        <f>ROUND(E205*N205,5)</f>
        <v>0</v>
      </c>
      <c r="P205" s="159">
        <v>0</v>
      </c>
      <c r="Q205" s="159">
        <f>ROUND(E205*P205,5)</f>
        <v>0</v>
      </c>
      <c r="R205" s="159"/>
      <c r="S205" s="159"/>
      <c r="T205" s="160">
        <v>0.49</v>
      </c>
      <c r="U205" s="159">
        <f>ROUND(E205*T205,2)</f>
        <v>25.21</v>
      </c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 t="s">
        <v>132</v>
      </c>
      <c r="AF205" s="154"/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86">
        <v>60</v>
      </c>
      <c r="B206" s="187" t="s">
        <v>384</v>
      </c>
      <c r="C206" s="188" t="s">
        <v>385</v>
      </c>
      <c r="D206" s="189" t="s">
        <v>163</v>
      </c>
      <c r="E206" s="190">
        <v>411.64800000000002</v>
      </c>
      <c r="F206" s="163"/>
      <c r="G206" s="164">
        <f>ROUND(E206*F206,2)</f>
        <v>0</v>
      </c>
      <c r="H206" s="163"/>
      <c r="I206" s="164">
        <f>ROUND(E206*H206,2)</f>
        <v>0</v>
      </c>
      <c r="J206" s="163"/>
      <c r="K206" s="164">
        <f>ROUND(E206*J206,2)</f>
        <v>0</v>
      </c>
      <c r="L206" s="164">
        <v>21</v>
      </c>
      <c r="M206" s="164">
        <f>G206*(1+L206/100)</f>
        <v>0</v>
      </c>
      <c r="N206" s="159">
        <v>0</v>
      </c>
      <c r="O206" s="159">
        <f>ROUND(E206*N206,5)</f>
        <v>0</v>
      </c>
      <c r="P206" s="159">
        <v>0</v>
      </c>
      <c r="Q206" s="159">
        <f>ROUND(E206*P206,5)</f>
        <v>0</v>
      </c>
      <c r="R206" s="159"/>
      <c r="S206" s="159"/>
      <c r="T206" s="160">
        <v>0</v>
      </c>
      <c r="U206" s="159">
        <f>ROUND(E206*T206,2)</f>
        <v>0</v>
      </c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 t="s">
        <v>132</v>
      </c>
      <c r="AF206" s="154"/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86"/>
      <c r="B207" s="187"/>
      <c r="C207" s="185" t="s">
        <v>386</v>
      </c>
      <c r="D207" s="191"/>
      <c r="E207" s="192">
        <v>411.64800000000002</v>
      </c>
      <c r="F207" s="164"/>
      <c r="G207" s="164"/>
      <c r="H207" s="164"/>
      <c r="I207" s="164"/>
      <c r="J207" s="164"/>
      <c r="K207" s="164"/>
      <c r="L207" s="164"/>
      <c r="M207" s="164"/>
      <c r="N207" s="159"/>
      <c r="O207" s="159"/>
      <c r="P207" s="159"/>
      <c r="Q207" s="159"/>
      <c r="R207" s="159"/>
      <c r="S207" s="159"/>
      <c r="T207" s="160"/>
      <c r="U207" s="159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 t="s">
        <v>134</v>
      </c>
      <c r="AF207" s="154">
        <v>0</v>
      </c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86">
        <v>61</v>
      </c>
      <c r="B208" s="187" t="s">
        <v>387</v>
      </c>
      <c r="C208" s="188" t="s">
        <v>388</v>
      </c>
      <c r="D208" s="189" t="s">
        <v>163</v>
      </c>
      <c r="E208" s="190">
        <v>51.456000000000003</v>
      </c>
      <c r="F208" s="163"/>
      <c r="G208" s="164">
        <f>ROUND(E208*F208,2)</f>
        <v>0</v>
      </c>
      <c r="H208" s="163"/>
      <c r="I208" s="164">
        <f>ROUND(E208*H208,2)</f>
        <v>0</v>
      </c>
      <c r="J208" s="163"/>
      <c r="K208" s="164">
        <f>ROUND(E208*J208,2)</f>
        <v>0</v>
      </c>
      <c r="L208" s="164">
        <v>21</v>
      </c>
      <c r="M208" s="164">
        <f>G208*(1+L208/100)</f>
        <v>0</v>
      </c>
      <c r="N208" s="159">
        <v>0</v>
      </c>
      <c r="O208" s="159">
        <f>ROUND(E208*N208,5)</f>
        <v>0</v>
      </c>
      <c r="P208" s="159">
        <v>0</v>
      </c>
      <c r="Q208" s="159">
        <f>ROUND(E208*P208,5)</f>
        <v>0</v>
      </c>
      <c r="R208" s="159"/>
      <c r="S208" s="159"/>
      <c r="T208" s="160">
        <v>0</v>
      </c>
      <c r="U208" s="159">
        <f>ROUND(E208*T208,2)</f>
        <v>0</v>
      </c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 t="s">
        <v>132</v>
      </c>
      <c r="AF208" s="154"/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">
      <c r="A209" s="186">
        <v>62</v>
      </c>
      <c r="B209" s="187" t="s">
        <v>389</v>
      </c>
      <c r="C209" s="188" t="s">
        <v>390</v>
      </c>
      <c r="D209" s="189" t="s">
        <v>191</v>
      </c>
      <c r="E209" s="190">
        <v>2.25</v>
      </c>
      <c r="F209" s="163"/>
      <c r="G209" s="164">
        <f>ROUND(E209*F209,2)</f>
        <v>0</v>
      </c>
      <c r="H209" s="163"/>
      <c r="I209" s="164">
        <f>ROUND(E209*H209,2)</f>
        <v>0</v>
      </c>
      <c r="J209" s="163"/>
      <c r="K209" s="164">
        <f>ROUND(E209*J209,2)</f>
        <v>0</v>
      </c>
      <c r="L209" s="164">
        <v>21</v>
      </c>
      <c r="M209" s="164">
        <f>G209*(1+L209/100)</f>
        <v>0</v>
      </c>
      <c r="N209" s="159">
        <v>0</v>
      </c>
      <c r="O209" s="159">
        <f>ROUND(E209*N209,5)</f>
        <v>0</v>
      </c>
      <c r="P209" s="159">
        <v>2.8700000000000002E-3</v>
      </c>
      <c r="Q209" s="159">
        <f>ROUND(E209*P209,5)</f>
        <v>6.4599999999999996E-3</v>
      </c>
      <c r="R209" s="159"/>
      <c r="S209" s="159"/>
      <c r="T209" s="160">
        <v>7.1</v>
      </c>
      <c r="U209" s="159">
        <f>ROUND(E209*T209,2)</f>
        <v>15.98</v>
      </c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 t="s">
        <v>132</v>
      </c>
      <c r="AF209" s="154"/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86"/>
      <c r="B210" s="187"/>
      <c r="C210" s="185" t="s">
        <v>391</v>
      </c>
      <c r="D210" s="191"/>
      <c r="E210" s="192">
        <v>2.25</v>
      </c>
      <c r="F210" s="164"/>
      <c r="G210" s="164"/>
      <c r="H210" s="164"/>
      <c r="I210" s="164"/>
      <c r="J210" s="164"/>
      <c r="K210" s="164"/>
      <c r="L210" s="164"/>
      <c r="M210" s="164"/>
      <c r="N210" s="159"/>
      <c r="O210" s="159"/>
      <c r="P210" s="159"/>
      <c r="Q210" s="159"/>
      <c r="R210" s="159"/>
      <c r="S210" s="159"/>
      <c r="T210" s="160"/>
      <c r="U210" s="159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 t="s">
        <v>134</v>
      </c>
      <c r="AF210" s="154">
        <v>0</v>
      </c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86">
        <v>63</v>
      </c>
      <c r="B211" s="187" t="s">
        <v>392</v>
      </c>
      <c r="C211" s="188" t="s">
        <v>393</v>
      </c>
      <c r="D211" s="189" t="s">
        <v>191</v>
      </c>
      <c r="E211" s="190">
        <v>3.25</v>
      </c>
      <c r="F211" s="163"/>
      <c r="G211" s="164">
        <f>ROUND(E211*F211,2)</f>
        <v>0</v>
      </c>
      <c r="H211" s="163"/>
      <c r="I211" s="164">
        <f>ROUND(E211*H211,2)</f>
        <v>0</v>
      </c>
      <c r="J211" s="163"/>
      <c r="K211" s="164">
        <f>ROUND(E211*J211,2)</f>
        <v>0</v>
      </c>
      <c r="L211" s="164">
        <v>21</v>
      </c>
      <c r="M211" s="164">
        <f>G211*(1+L211/100)</f>
        <v>0</v>
      </c>
      <c r="N211" s="159">
        <v>0</v>
      </c>
      <c r="O211" s="159">
        <f>ROUND(E211*N211,5)</f>
        <v>0</v>
      </c>
      <c r="P211" s="159">
        <v>2.8700000000000002E-3</v>
      </c>
      <c r="Q211" s="159">
        <f>ROUND(E211*P211,5)</f>
        <v>9.3299999999999998E-3</v>
      </c>
      <c r="R211" s="159"/>
      <c r="S211" s="159"/>
      <c r="T211" s="160">
        <v>7.9</v>
      </c>
      <c r="U211" s="159">
        <f>ROUND(E211*T211,2)</f>
        <v>25.68</v>
      </c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 t="s">
        <v>132</v>
      </c>
      <c r="AF211" s="154"/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86"/>
      <c r="B212" s="187"/>
      <c r="C212" s="185" t="s">
        <v>394</v>
      </c>
      <c r="D212" s="191"/>
      <c r="E212" s="192">
        <v>3.25</v>
      </c>
      <c r="F212" s="164"/>
      <c r="G212" s="164"/>
      <c r="H212" s="164"/>
      <c r="I212" s="164"/>
      <c r="J212" s="164"/>
      <c r="K212" s="164"/>
      <c r="L212" s="164"/>
      <c r="M212" s="164"/>
      <c r="N212" s="159"/>
      <c r="O212" s="159"/>
      <c r="P212" s="159"/>
      <c r="Q212" s="159"/>
      <c r="R212" s="159"/>
      <c r="S212" s="159"/>
      <c r="T212" s="160"/>
      <c r="U212" s="159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 t="s">
        <v>134</v>
      </c>
      <c r="AF212" s="154">
        <v>0</v>
      </c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86">
        <v>64</v>
      </c>
      <c r="B213" s="187" t="s">
        <v>395</v>
      </c>
      <c r="C213" s="188" t="s">
        <v>396</v>
      </c>
      <c r="D213" s="189" t="s">
        <v>191</v>
      </c>
      <c r="E213" s="190">
        <v>2.25</v>
      </c>
      <c r="F213" s="163"/>
      <c r="G213" s="164">
        <f t="shared" ref="G213:G218" si="0">ROUND(E213*F213,2)</f>
        <v>0</v>
      </c>
      <c r="H213" s="163"/>
      <c r="I213" s="164">
        <f t="shared" ref="I213:I218" si="1">ROUND(E213*H213,2)</f>
        <v>0</v>
      </c>
      <c r="J213" s="163"/>
      <c r="K213" s="164">
        <f t="shared" ref="K213:K218" si="2">ROUND(E213*J213,2)</f>
        <v>0</v>
      </c>
      <c r="L213" s="164">
        <v>21</v>
      </c>
      <c r="M213" s="164">
        <f t="shared" ref="M213:M218" si="3">G213*(1+L213/100)</f>
        <v>0</v>
      </c>
      <c r="N213" s="159">
        <v>2.2599999999999999E-3</v>
      </c>
      <c r="O213" s="159">
        <f t="shared" ref="O213:O218" si="4">ROUND(E213*N213,5)</f>
        <v>5.0899999999999999E-3</v>
      </c>
      <c r="P213" s="159">
        <v>0</v>
      </c>
      <c r="Q213" s="159">
        <f t="shared" ref="Q213:Q218" si="5">ROUND(E213*P213,5)</f>
        <v>0</v>
      </c>
      <c r="R213" s="159"/>
      <c r="S213" s="159"/>
      <c r="T213" s="160">
        <v>3.5150000000000001</v>
      </c>
      <c r="U213" s="159">
        <f t="shared" ref="U213:U218" si="6">ROUND(E213*T213,2)</f>
        <v>7.91</v>
      </c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 t="s">
        <v>132</v>
      </c>
      <c r="AF213" s="154"/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">
      <c r="A214" s="186">
        <v>65</v>
      </c>
      <c r="B214" s="187" t="s">
        <v>397</v>
      </c>
      <c r="C214" s="188" t="s">
        <v>398</v>
      </c>
      <c r="D214" s="189" t="s">
        <v>191</v>
      </c>
      <c r="E214" s="190">
        <v>3.25</v>
      </c>
      <c r="F214" s="163"/>
      <c r="G214" s="164">
        <f t="shared" si="0"/>
        <v>0</v>
      </c>
      <c r="H214" s="163"/>
      <c r="I214" s="164">
        <f t="shared" si="1"/>
        <v>0</v>
      </c>
      <c r="J214" s="163"/>
      <c r="K214" s="164">
        <f t="shared" si="2"/>
        <v>0</v>
      </c>
      <c r="L214" s="164">
        <v>21</v>
      </c>
      <c r="M214" s="164">
        <f t="shared" si="3"/>
        <v>0</v>
      </c>
      <c r="N214" s="159">
        <v>2.2599999999999999E-3</v>
      </c>
      <c r="O214" s="159">
        <f t="shared" si="4"/>
        <v>7.3499999999999998E-3</v>
      </c>
      <c r="P214" s="159">
        <v>0</v>
      </c>
      <c r="Q214" s="159">
        <f t="shared" si="5"/>
        <v>0</v>
      </c>
      <c r="R214" s="159"/>
      <c r="S214" s="159"/>
      <c r="T214" s="160">
        <v>3.7149999999999999</v>
      </c>
      <c r="U214" s="159">
        <f t="shared" si="6"/>
        <v>12.07</v>
      </c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 t="s">
        <v>132</v>
      </c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86">
        <v>66</v>
      </c>
      <c r="B215" s="187" t="s">
        <v>399</v>
      </c>
      <c r="C215" s="188" t="s">
        <v>400</v>
      </c>
      <c r="D215" s="189" t="s">
        <v>191</v>
      </c>
      <c r="E215" s="190">
        <v>2.25</v>
      </c>
      <c r="F215" s="163"/>
      <c r="G215" s="164">
        <f t="shared" si="0"/>
        <v>0</v>
      </c>
      <c r="H215" s="163"/>
      <c r="I215" s="164">
        <f t="shared" si="1"/>
        <v>0</v>
      </c>
      <c r="J215" s="163"/>
      <c r="K215" s="164">
        <f t="shared" si="2"/>
        <v>0</v>
      </c>
      <c r="L215" s="164">
        <v>21</v>
      </c>
      <c r="M215" s="164">
        <f t="shared" si="3"/>
        <v>0</v>
      </c>
      <c r="N215" s="159">
        <v>0</v>
      </c>
      <c r="O215" s="159">
        <f t="shared" si="4"/>
        <v>0</v>
      </c>
      <c r="P215" s="159">
        <v>0</v>
      </c>
      <c r="Q215" s="159">
        <f t="shared" si="5"/>
        <v>0</v>
      </c>
      <c r="R215" s="159"/>
      <c r="S215" s="159"/>
      <c r="T215" s="160">
        <v>1.45</v>
      </c>
      <c r="U215" s="159">
        <f t="shared" si="6"/>
        <v>3.26</v>
      </c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 t="s">
        <v>132</v>
      </c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86">
        <v>67</v>
      </c>
      <c r="B216" s="187" t="s">
        <v>401</v>
      </c>
      <c r="C216" s="188" t="s">
        <v>402</v>
      </c>
      <c r="D216" s="189" t="s">
        <v>191</v>
      </c>
      <c r="E216" s="190">
        <v>3.25</v>
      </c>
      <c r="F216" s="163"/>
      <c r="G216" s="164">
        <f t="shared" si="0"/>
        <v>0</v>
      </c>
      <c r="H216" s="163"/>
      <c r="I216" s="164">
        <f t="shared" si="1"/>
        <v>0</v>
      </c>
      <c r="J216" s="163"/>
      <c r="K216" s="164">
        <f t="shared" si="2"/>
        <v>0</v>
      </c>
      <c r="L216" s="164">
        <v>21</v>
      </c>
      <c r="M216" s="164">
        <f t="shared" si="3"/>
        <v>0</v>
      </c>
      <c r="N216" s="159">
        <v>0</v>
      </c>
      <c r="O216" s="159">
        <f t="shared" si="4"/>
        <v>0</v>
      </c>
      <c r="P216" s="159">
        <v>0</v>
      </c>
      <c r="Q216" s="159">
        <f t="shared" si="5"/>
        <v>0</v>
      </c>
      <c r="R216" s="159"/>
      <c r="S216" s="159"/>
      <c r="T216" s="160">
        <v>1.57</v>
      </c>
      <c r="U216" s="159">
        <f t="shared" si="6"/>
        <v>5.0999999999999996</v>
      </c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 t="s">
        <v>132</v>
      </c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86">
        <v>68</v>
      </c>
      <c r="B217" s="187" t="s">
        <v>403</v>
      </c>
      <c r="C217" s="188" t="s">
        <v>404</v>
      </c>
      <c r="D217" s="189" t="s">
        <v>191</v>
      </c>
      <c r="E217" s="190">
        <v>2.25</v>
      </c>
      <c r="F217" s="163"/>
      <c r="G217" s="164">
        <f t="shared" si="0"/>
        <v>0</v>
      </c>
      <c r="H217" s="163"/>
      <c r="I217" s="164">
        <f t="shared" si="1"/>
        <v>0</v>
      </c>
      <c r="J217" s="163"/>
      <c r="K217" s="164">
        <f t="shared" si="2"/>
        <v>0</v>
      </c>
      <c r="L217" s="164">
        <v>21</v>
      </c>
      <c r="M217" s="164">
        <f t="shared" si="3"/>
        <v>0</v>
      </c>
      <c r="N217" s="159">
        <v>0</v>
      </c>
      <c r="O217" s="159">
        <f t="shared" si="4"/>
        <v>0</v>
      </c>
      <c r="P217" s="159">
        <v>0</v>
      </c>
      <c r="Q217" s="159">
        <f t="shared" si="5"/>
        <v>0</v>
      </c>
      <c r="R217" s="159"/>
      <c r="S217" s="159"/>
      <c r="T217" s="160">
        <v>0.5</v>
      </c>
      <c r="U217" s="159">
        <f t="shared" si="6"/>
        <v>1.1299999999999999</v>
      </c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 t="s">
        <v>132</v>
      </c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86">
        <v>69</v>
      </c>
      <c r="B218" s="187" t="s">
        <v>405</v>
      </c>
      <c r="C218" s="188" t="s">
        <v>406</v>
      </c>
      <c r="D218" s="189" t="s">
        <v>191</v>
      </c>
      <c r="E218" s="190">
        <v>3.25</v>
      </c>
      <c r="F218" s="163"/>
      <c r="G218" s="164">
        <f t="shared" si="0"/>
        <v>0</v>
      </c>
      <c r="H218" s="163"/>
      <c r="I218" s="164">
        <f t="shared" si="1"/>
        <v>0</v>
      </c>
      <c r="J218" s="163"/>
      <c r="K218" s="164">
        <f t="shared" si="2"/>
        <v>0</v>
      </c>
      <c r="L218" s="164">
        <v>21</v>
      </c>
      <c r="M218" s="164">
        <f t="shared" si="3"/>
        <v>0</v>
      </c>
      <c r="N218" s="159">
        <v>0</v>
      </c>
      <c r="O218" s="159">
        <f t="shared" si="4"/>
        <v>0</v>
      </c>
      <c r="P218" s="159">
        <v>0</v>
      </c>
      <c r="Q218" s="159">
        <f t="shared" si="5"/>
        <v>0</v>
      </c>
      <c r="R218" s="159"/>
      <c r="S218" s="159"/>
      <c r="T218" s="160">
        <v>0.5</v>
      </c>
      <c r="U218" s="159">
        <f t="shared" si="6"/>
        <v>1.63</v>
      </c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 t="s">
        <v>132</v>
      </c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x14ac:dyDescent="0.2">
      <c r="A219" s="193" t="s">
        <v>127</v>
      </c>
      <c r="B219" s="194" t="s">
        <v>78</v>
      </c>
      <c r="C219" s="195" t="s">
        <v>79</v>
      </c>
      <c r="D219" s="196"/>
      <c r="E219" s="197"/>
      <c r="F219" s="165"/>
      <c r="G219" s="165">
        <f>SUMIF(AE220:AE221,"&lt;&gt;NOR",G220:G221)</f>
        <v>0</v>
      </c>
      <c r="H219" s="165"/>
      <c r="I219" s="165">
        <f>SUM(I220:I221)</f>
        <v>0</v>
      </c>
      <c r="J219" s="165"/>
      <c r="K219" s="165">
        <f>SUM(K220:K221)</f>
        <v>0</v>
      </c>
      <c r="L219" s="165"/>
      <c r="M219" s="165">
        <f>SUM(M220:M221)</f>
        <v>0</v>
      </c>
      <c r="N219" s="161"/>
      <c r="O219" s="161">
        <f>SUM(O220:O221)</f>
        <v>0</v>
      </c>
      <c r="P219" s="161"/>
      <c r="Q219" s="161">
        <f>SUM(Q220:Q221)</f>
        <v>0</v>
      </c>
      <c r="R219" s="161"/>
      <c r="S219" s="161"/>
      <c r="T219" s="162"/>
      <c r="U219" s="161">
        <f>SUM(U220:U221)</f>
        <v>17.350000000000001</v>
      </c>
      <c r="AE219" t="s">
        <v>128</v>
      </c>
    </row>
    <row r="220" spans="1:60" outlineLevel="1" x14ac:dyDescent="0.2">
      <c r="A220" s="186">
        <v>70</v>
      </c>
      <c r="B220" s="187" t="s">
        <v>407</v>
      </c>
      <c r="C220" s="188" t="s">
        <v>408</v>
      </c>
      <c r="D220" s="189" t="s">
        <v>163</v>
      </c>
      <c r="E220" s="190">
        <v>54.74</v>
      </c>
      <c r="F220" s="163"/>
      <c r="G220" s="164">
        <f>ROUND(E220*F220,2)</f>
        <v>0</v>
      </c>
      <c r="H220" s="163"/>
      <c r="I220" s="164">
        <f>ROUND(E220*H220,2)</f>
        <v>0</v>
      </c>
      <c r="J220" s="163"/>
      <c r="K220" s="164">
        <f>ROUND(E220*J220,2)</f>
        <v>0</v>
      </c>
      <c r="L220" s="164">
        <v>21</v>
      </c>
      <c r="M220" s="164">
        <f>G220*(1+L220/100)</f>
        <v>0</v>
      </c>
      <c r="N220" s="159">
        <v>0</v>
      </c>
      <c r="O220" s="159">
        <f>ROUND(E220*N220,5)</f>
        <v>0</v>
      </c>
      <c r="P220" s="159">
        <v>0</v>
      </c>
      <c r="Q220" s="159">
        <f>ROUND(E220*P220,5)</f>
        <v>0</v>
      </c>
      <c r="R220" s="159"/>
      <c r="S220" s="159"/>
      <c r="T220" s="160">
        <v>0.317</v>
      </c>
      <c r="U220" s="159">
        <f>ROUND(E220*T220,2)</f>
        <v>17.350000000000001</v>
      </c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 t="s">
        <v>132</v>
      </c>
      <c r="AF220" s="154"/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86"/>
      <c r="B221" s="187"/>
      <c r="C221" s="185" t="s">
        <v>409</v>
      </c>
      <c r="D221" s="191"/>
      <c r="E221" s="192">
        <v>54.74</v>
      </c>
      <c r="F221" s="164"/>
      <c r="G221" s="164"/>
      <c r="H221" s="164"/>
      <c r="I221" s="164"/>
      <c r="J221" s="164"/>
      <c r="K221" s="164"/>
      <c r="L221" s="164"/>
      <c r="M221" s="164"/>
      <c r="N221" s="159"/>
      <c r="O221" s="159"/>
      <c r="P221" s="159"/>
      <c r="Q221" s="159"/>
      <c r="R221" s="159"/>
      <c r="S221" s="159"/>
      <c r="T221" s="160"/>
      <c r="U221" s="159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 t="s">
        <v>134</v>
      </c>
      <c r="AF221" s="154">
        <v>0</v>
      </c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x14ac:dyDescent="0.2">
      <c r="A222" s="193" t="s">
        <v>127</v>
      </c>
      <c r="B222" s="194" t="s">
        <v>80</v>
      </c>
      <c r="C222" s="195" t="s">
        <v>81</v>
      </c>
      <c r="D222" s="196"/>
      <c r="E222" s="197"/>
      <c r="F222" s="165"/>
      <c r="G222" s="165">
        <f>SUMIF(AE223:AE250,"&lt;&gt;NOR",G223:G250)</f>
        <v>0</v>
      </c>
      <c r="H222" s="165"/>
      <c r="I222" s="165">
        <f>SUM(I223:I250)</f>
        <v>0</v>
      </c>
      <c r="J222" s="165"/>
      <c r="K222" s="165">
        <f>SUM(K223:K250)</f>
        <v>0</v>
      </c>
      <c r="L222" s="165"/>
      <c r="M222" s="165">
        <f>SUM(M223:M250)</f>
        <v>0</v>
      </c>
      <c r="N222" s="161"/>
      <c r="O222" s="161">
        <f>SUM(O223:O250)</f>
        <v>0.96765000000000001</v>
      </c>
      <c r="P222" s="161"/>
      <c r="Q222" s="161">
        <f>SUM(Q223:Q250)</f>
        <v>0</v>
      </c>
      <c r="R222" s="161"/>
      <c r="S222" s="161"/>
      <c r="T222" s="162"/>
      <c r="U222" s="161">
        <f>SUM(U223:U250)</f>
        <v>108.67</v>
      </c>
      <c r="AE222" t="s">
        <v>128</v>
      </c>
    </row>
    <row r="223" spans="1:60" outlineLevel="1" x14ac:dyDescent="0.2">
      <c r="A223" s="186">
        <v>71</v>
      </c>
      <c r="B223" s="187" t="s">
        <v>410</v>
      </c>
      <c r="C223" s="188" t="s">
        <v>411</v>
      </c>
      <c r="D223" s="189" t="s">
        <v>191</v>
      </c>
      <c r="E223" s="190">
        <v>119.65</v>
      </c>
      <c r="F223" s="163"/>
      <c r="G223" s="164">
        <f>ROUND(E223*F223,2)</f>
        <v>0</v>
      </c>
      <c r="H223" s="163"/>
      <c r="I223" s="164">
        <f>ROUND(E223*H223,2)</f>
        <v>0</v>
      </c>
      <c r="J223" s="163"/>
      <c r="K223" s="164">
        <f>ROUND(E223*J223,2)</f>
        <v>0</v>
      </c>
      <c r="L223" s="164">
        <v>21</v>
      </c>
      <c r="M223" s="164">
        <f>G223*(1+L223/100)</f>
        <v>0</v>
      </c>
      <c r="N223" s="159">
        <v>1.0000000000000001E-5</v>
      </c>
      <c r="O223" s="159">
        <f>ROUND(E223*N223,5)</f>
        <v>1.1999999999999999E-3</v>
      </c>
      <c r="P223" s="159">
        <v>0</v>
      </c>
      <c r="Q223" s="159">
        <f>ROUND(E223*P223,5)</f>
        <v>0</v>
      </c>
      <c r="R223" s="159"/>
      <c r="S223" s="159"/>
      <c r="T223" s="160">
        <v>0.05</v>
      </c>
      <c r="U223" s="159">
        <f>ROUND(E223*T223,2)</f>
        <v>5.98</v>
      </c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 t="s">
        <v>132</v>
      </c>
      <c r="AF223" s="154"/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86"/>
      <c r="B224" s="187"/>
      <c r="C224" s="185" t="s">
        <v>412</v>
      </c>
      <c r="D224" s="191"/>
      <c r="E224" s="192">
        <v>7.56</v>
      </c>
      <c r="F224" s="164"/>
      <c r="G224" s="164"/>
      <c r="H224" s="164"/>
      <c r="I224" s="164"/>
      <c r="J224" s="164"/>
      <c r="K224" s="164"/>
      <c r="L224" s="164"/>
      <c r="M224" s="164"/>
      <c r="N224" s="159"/>
      <c r="O224" s="159"/>
      <c r="P224" s="159"/>
      <c r="Q224" s="159"/>
      <c r="R224" s="159"/>
      <c r="S224" s="159"/>
      <c r="T224" s="160"/>
      <c r="U224" s="159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 t="s">
        <v>134</v>
      </c>
      <c r="AF224" s="154">
        <v>0</v>
      </c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86"/>
      <c r="B225" s="187"/>
      <c r="C225" s="185" t="s">
        <v>413</v>
      </c>
      <c r="D225" s="191"/>
      <c r="E225" s="192">
        <v>6.16</v>
      </c>
      <c r="F225" s="164"/>
      <c r="G225" s="164"/>
      <c r="H225" s="164"/>
      <c r="I225" s="164"/>
      <c r="J225" s="164"/>
      <c r="K225" s="164"/>
      <c r="L225" s="164"/>
      <c r="M225" s="164"/>
      <c r="N225" s="159"/>
      <c r="O225" s="159"/>
      <c r="P225" s="159"/>
      <c r="Q225" s="159"/>
      <c r="R225" s="159"/>
      <c r="S225" s="159"/>
      <c r="T225" s="160"/>
      <c r="U225" s="159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 t="s">
        <v>134</v>
      </c>
      <c r="AF225" s="154">
        <v>0</v>
      </c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86"/>
      <c r="B226" s="187"/>
      <c r="C226" s="185" t="s">
        <v>414</v>
      </c>
      <c r="D226" s="191"/>
      <c r="E226" s="192">
        <v>8.44</v>
      </c>
      <c r="F226" s="164"/>
      <c r="G226" s="164"/>
      <c r="H226" s="164"/>
      <c r="I226" s="164"/>
      <c r="J226" s="164"/>
      <c r="K226" s="164"/>
      <c r="L226" s="164"/>
      <c r="M226" s="164"/>
      <c r="N226" s="159"/>
      <c r="O226" s="159"/>
      <c r="P226" s="159"/>
      <c r="Q226" s="159"/>
      <c r="R226" s="159"/>
      <c r="S226" s="159"/>
      <c r="T226" s="160"/>
      <c r="U226" s="159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 t="s">
        <v>134</v>
      </c>
      <c r="AF226" s="154">
        <v>0</v>
      </c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86"/>
      <c r="B227" s="187"/>
      <c r="C227" s="185" t="s">
        <v>415</v>
      </c>
      <c r="D227" s="191"/>
      <c r="E227" s="192">
        <v>28.16</v>
      </c>
      <c r="F227" s="164"/>
      <c r="G227" s="164"/>
      <c r="H227" s="164"/>
      <c r="I227" s="164"/>
      <c r="J227" s="164"/>
      <c r="K227" s="164"/>
      <c r="L227" s="164"/>
      <c r="M227" s="164"/>
      <c r="N227" s="159"/>
      <c r="O227" s="159"/>
      <c r="P227" s="159"/>
      <c r="Q227" s="159"/>
      <c r="R227" s="159"/>
      <c r="S227" s="159"/>
      <c r="T227" s="160"/>
      <c r="U227" s="159"/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 t="s">
        <v>134</v>
      </c>
      <c r="AF227" s="154">
        <v>0</v>
      </c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86"/>
      <c r="B228" s="187"/>
      <c r="C228" s="185" t="s">
        <v>416</v>
      </c>
      <c r="D228" s="191"/>
      <c r="E228" s="192">
        <v>24.5</v>
      </c>
      <c r="F228" s="164"/>
      <c r="G228" s="164"/>
      <c r="H228" s="164"/>
      <c r="I228" s="164"/>
      <c r="J228" s="164"/>
      <c r="K228" s="164"/>
      <c r="L228" s="164"/>
      <c r="M228" s="164"/>
      <c r="N228" s="159"/>
      <c r="O228" s="159"/>
      <c r="P228" s="159"/>
      <c r="Q228" s="159"/>
      <c r="R228" s="159"/>
      <c r="S228" s="159"/>
      <c r="T228" s="160"/>
      <c r="U228" s="159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 t="s">
        <v>134</v>
      </c>
      <c r="AF228" s="154">
        <v>0</v>
      </c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86"/>
      <c r="B229" s="187"/>
      <c r="C229" s="198" t="s">
        <v>241</v>
      </c>
      <c r="D229" s="199"/>
      <c r="E229" s="200">
        <v>74.819999999999993</v>
      </c>
      <c r="F229" s="164"/>
      <c r="G229" s="164"/>
      <c r="H229" s="164"/>
      <c r="I229" s="164"/>
      <c r="J229" s="164"/>
      <c r="K229" s="164"/>
      <c r="L229" s="164"/>
      <c r="M229" s="164"/>
      <c r="N229" s="159"/>
      <c r="O229" s="159"/>
      <c r="P229" s="159"/>
      <c r="Q229" s="159"/>
      <c r="R229" s="159"/>
      <c r="S229" s="159"/>
      <c r="T229" s="160"/>
      <c r="U229" s="159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 t="s">
        <v>134</v>
      </c>
      <c r="AF229" s="154">
        <v>1</v>
      </c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86"/>
      <c r="B230" s="187"/>
      <c r="C230" s="185" t="s">
        <v>417</v>
      </c>
      <c r="D230" s="191"/>
      <c r="E230" s="192">
        <v>8.81</v>
      </c>
      <c r="F230" s="164"/>
      <c r="G230" s="164"/>
      <c r="H230" s="164"/>
      <c r="I230" s="164"/>
      <c r="J230" s="164"/>
      <c r="K230" s="164"/>
      <c r="L230" s="164"/>
      <c r="M230" s="164"/>
      <c r="N230" s="159"/>
      <c r="O230" s="159"/>
      <c r="P230" s="159"/>
      <c r="Q230" s="159"/>
      <c r="R230" s="159"/>
      <c r="S230" s="159"/>
      <c r="T230" s="160"/>
      <c r="U230" s="159"/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 t="s">
        <v>134</v>
      </c>
      <c r="AF230" s="154">
        <v>0</v>
      </c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86"/>
      <c r="B231" s="187"/>
      <c r="C231" s="185" t="s">
        <v>418</v>
      </c>
      <c r="D231" s="191"/>
      <c r="E231" s="192">
        <v>7.63</v>
      </c>
      <c r="F231" s="164"/>
      <c r="G231" s="164"/>
      <c r="H231" s="164"/>
      <c r="I231" s="164"/>
      <c r="J231" s="164"/>
      <c r="K231" s="164"/>
      <c r="L231" s="164"/>
      <c r="M231" s="164"/>
      <c r="N231" s="159"/>
      <c r="O231" s="159"/>
      <c r="P231" s="159"/>
      <c r="Q231" s="159"/>
      <c r="R231" s="159"/>
      <c r="S231" s="159"/>
      <c r="T231" s="160"/>
      <c r="U231" s="159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 t="s">
        <v>134</v>
      </c>
      <c r="AF231" s="154">
        <v>0</v>
      </c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 x14ac:dyDescent="0.2">
      <c r="A232" s="186"/>
      <c r="B232" s="187"/>
      <c r="C232" s="185" t="s">
        <v>419</v>
      </c>
      <c r="D232" s="191"/>
      <c r="E232" s="192">
        <v>7.63</v>
      </c>
      <c r="F232" s="164"/>
      <c r="G232" s="164"/>
      <c r="H232" s="164"/>
      <c r="I232" s="164"/>
      <c r="J232" s="164"/>
      <c r="K232" s="164"/>
      <c r="L232" s="164"/>
      <c r="M232" s="164"/>
      <c r="N232" s="159"/>
      <c r="O232" s="159"/>
      <c r="P232" s="159"/>
      <c r="Q232" s="159"/>
      <c r="R232" s="159"/>
      <c r="S232" s="159"/>
      <c r="T232" s="160"/>
      <c r="U232" s="159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 t="s">
        <v>134</v>
      </c>
      <c r="AF232" s="154">
        <v>0</v>
      </c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 x14ac:dyDescent="0.2">
      <c r="A233" s="186"/>
      <c r="B233" s="187"/>
      <c r="C233" s="185" t="s">
        <v>420</v>
      </c>
      <c r="D233" s="191"/>
      <c r="E233" s="192">
        <v>5.5</v>
      </c>
      <c r="F233" s="164"/>
      <c r="G233" s="164"/>
      <c r="H233" s="164"/>
      <c r="I233" s="164"/>
      <c r="J233" s="164"/>
      <c r="K233" s="164"/>
      <c r="L233" s="164"/>
      <c r="M233" s="164"/>
      <c r="N233" s="159"/>
      <c r="O233" s="159"/>
      <c r="P233" s="159"/>
      <c r="Q233" s="159"/>
      <c r="R233" s="159"/>
      <c r="S233" s="159"/>
      <c r="T233" s="160"/>
      <c r="U233" s="159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 t="s">
        <v>134</v>
      </c>
      <c r="AF233" s="154">
        <v>0</v>
      </c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86"/>
      <c r="B234" s="187"/>
      <c r="C234" s="185" t="s">
        <v>421</v>
      </c>
      <c r="D234" s="191"/>
      <c r="E234" s="192">
        <v>15.26</v>
      </c>
      <c r="F234" s="164"/>
      <c r="G234" s="164"/>
      <c r="H234" s="164"/>
      <c r="I234" s="164"/>
      <c r="J234" s="164"/>
      <c r="K234" s="164"/>
      <c r="L234" s="164"/>
      <c r="M234" s="164"/>
      <c r="N234" s="159"/>
      <c r="O234" s="159"/>
      <c r="P234" s="159"/>
      <c r="Q234" s="159"/>
      <c r="R234" s="159"/>
      <c r="S234" s="159"/>
      <c r="T234" s="160"/>
      <c r="U234" s="159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 t="s">
        <v>134</v>
      </c>
      <c r="AF234" s="154">
        <v>0</v>
      </c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ht="22.5" outlineLevel="1" x14ac:dyDescent="0.2">
      <c r="A235" s="186">
        <v>72</v>
      </c>
      <c r="B235" s="187" t="s">
        <v>422</v>
      </c>
      <c r="C235" s="188" t="s">
        <v>423</v>
      </c>
      <c r="D235" s="189" t="s">
        <v>131</v>
      </c>
      <c r="E235" s="190">
        <v>262.6225</v>
      </c>
      <c r="F235" s="163"/>
      <c r="G235" s="164">
        <f>ROUND(E235*F235,2)</f>
        <v>0</v>
      </c>
      <c r="H235" s="163"/>
      <c r="I235" s="164">
        <f>ROUND(E235*H235,2)</f>
        <v>0</v>
      </c>
      <c r="J235" s="163"/>
      <c r="K235" s="164">
        <f>ROUND(E235*J235,2)</f>
        <v>0</v>
      </c>
      <c r="L235" s="164">
        <v>21</v>
      </c>
      <c r="M235" s="164">
        <f>G235*(1+L235/100)</f>
        <v>0</v>
      </c>
      <c r="N235" s="159">
        <v>3.6800000000000001E-3</v>
      </c>
      <c r="O235" s="159">
        <f>ROUND(E235*N235,5)</f>
        <v>0.96645000000000003</v>
      </c>
      <c r="P235" s="159">
        <v>0</v>
      </c>
      <c r="Q235" s="159">
        <f>ROUND(E235*P235,5)</f>
        <v>0</v>
      </c>
      <c r="R235" s="159"/>
      <c r="S235" s="159"/>
      <c r="T235" s="160">
        <v>0.38500000000000001</v>
      </c>
      <c r="U235" s="159">
        <f>ROUND(E235*T235,2)</f>
        <v>101.11</v>
      </c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 t="s">
        <v>132</v>
      </c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ht="22.5" outlineLevel="1" x14ac:dyDescent="0.2">
      <c r="A236" s="186"/>
      <c r="B236" s="187"/>
      <c r="C236" s="185" t="s">
        <v>424</v>
      </c>
      <c r="D236" s="191"/>
      <c r="E236" s="192">
        <v>59.61</v>
      </c>
      <c r="F236" s="164"/>
      <c r="G236" s="164"/>
      <c r="H236" s="164"/>
      <c r="I236" s="164"/>
      <c r="J236" s="164"/>
      <c r="K236" s="164"/>
      <c r="L236" s="164"/>
      <c r="M236" s="164"/>
      <c r="N236" s="159"/>
      <c r="O236" s="159"/>
      <c r="P236" s="159"/>
      <c r="Q236" s="159"/>
      <c r="R236" s="159"/>
      <c r="S236" s="159"/>
      <c r="T236" s="160"/>
      <c r="U236" s="159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 t="s">
        <v>134</v>
      </c>
      <c r="AF236" s="154">
        <v>0</v>
      </c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86"/>
      <c r="B237" s="187"/>
      <c r="C237" s="185" t="s">
        <v>425</v>
      </c>
      <c r="D237" s="191"/>
      <c r="E237" s="192">
        <v>11.43</v>
      </c>
      <c r="F237" s="164"/>
      <c r="G237" s="164"/>
      <c r="H237" s="164"/>
      <c r="I237" s="164"/>
      <c r="J237" s="164"/>
      <c r="K237" s="164"/>
      <c r="L237" s="164"/>
      <c r="M237" s="164"/>
      <c r="N237" s="159"/>
      <c r="O237" s="159"/>
      <c r="P237" s="159"/>
      <c r="Q237" s="159"/>
      <c r="R237" s="159"/>
      <c r="S237" s="159"/>
      <c r="T237" s="160"/>
      <c r="U237" s="159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 t="s">
        <v>134</v>
      </c>
      <c r="AF237" s="154">
        <v>0</v>
      </c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86"/>
      <c r="B238" s="187"/>
      <c r="C238" s="185" t="s">
        <v>426</v>
      </c>
      <c r="D238" s="191"/>
      <c r="E238" s="192">
        <v>9.24</v>
      </c>
      <c r="F238" s="164"/>
      <c r="G238" s="164"/>
      <c r="H238" s="164"/>
      <c r="I238" s="164"/>
      <c r="J238" s="164"/>
      <c r="K238" s="164"/>
      <c r="L238" s="164"/>
      <c r="M238" s="164"/>
      <c r="N238" s="159"/>
      <c r="O238" s="159"/>
      <c r="P238" s="159"/>
      <c r="Q238" s="159"/>
      <c r="R238" s="159"/>
      <c r="S238" s="159"/>
      <c r="T238" s="160"/>
      <c r="U238" s="159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 t="s">
        <v>134</v>
      </c>
      <c r="AF238" s="154">
        <v>0</v>
      </c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 x14ac:dyDescent="0.2">
      <c r="A239" s="186"/>
      <c r="B239" s="187"/>
      <c r="C239" s="185" t="s">
        <v>427</v>
      </c>
      <c r="D239" s="191"/>
      <c r="E239" s="192">
        <v>12.66</v>
      </c>
      <c r="F239" s="164"/>
      <c r="G239" s="164"/>
      <c r="H239" s="164"/>
      <c r="I239" s="164"/>
      <c r="J239" s="164"/>
      <c r="K239" s="164"/>
      <c r="L239" s="164"/>
      <c r="M239" s="164"/>
      <c r="N239" s="159"/>
      <c r="O239" s="159"/>
      <c r="P239" s="159"/>
      <c r="Q239" s="159"/>
      <c r="R239" s="159"/>
      <c r="S239" s="159"/>
      <c r="T239" s="160"/>
      <c r="U239" s="159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 t="s">
        <v>134</v>
      </c>
      <c r="AF239" s="154">
        <v>0</v>
      </c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outlineLevel="1" x14ac:dyDescent="0.2">
      <c r="A240" s="186"/>
      <c r="B240" s="187"/>
      <c r="C240" s="185" t="s">
        <v>428</v>
      </c>
      <c r="D240" s="191"/>
      <c r="E240" s="192">
        <v>55.6</v>
      </c>
      <c r="F240" s="164"/>
      <c r="G240" s="164"/>
      <c r="H240" s="164"/>
      <c r="I240" s="164"/>
      <c r="J240" s="164"/>
      <c r="K240" s="164"/>
      <c r="L240" s="164"/>
      <c r="M240" s="164"/>
      <c r="N240" s="159"/>
      <c r="O240" s="159"/>
      <c r="P240" s="159"/>
      <c r="Q240" s="159"/>
      <c r="R240" s="159"/>
      <c r="S240" s="159"/>
      <c r="T240" s="160"/>
      <c r="U240" s="159"/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154" t="s">
        <v>134</v>
      </c>
      <c r="AF240" s="154">
        <v>0</v>
      </c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 x14ac:dyDescent="0.2">
      <c r="A241" s="186"/>
      <c r="B241" s="187"/>
      <c r="C241" s="185" t="s">
        <v>429</v>
      </c>
      <c r="D241" s="191"/>
      <c r="E241" s="192">
        <v>-11.4</v>
      </c>
      <c r="F241" s="164"/>
      <c r="G241" s="164"/>
      <c r="H241" s="164"/>
      <c r="I241" s="164"/>
      <c r="J241" s="164"/>
      <c r="K241" s="164"/>
      <c r="L241" s="164"/>
      <c r="M241" s="164"/>
      <c r="N241" s="159"/>
      <c r="O241" s="159"/>
      <c r="P241" s="159"/>
      <c r="Q241" s="159"/>
      <c r="R241" s="159"/>
      <c r="S241" s="159"/>
      <c r="T241" s="160"/>
      <c r="U241" s="159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 t="s">
        <v>134</v>
      </c>
      <c r="AF241" s="154">
        <v>0</v>
      </c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ht="22.5" outlineLevel="1" x14ac:dyDescent="0.2">
      <c r="A242" s="186"/>
      <c r="B242" s="187"/>
      <c r="C242" s="185" t="s">
        <v>430</v>
      </c>
      <c r="D242" s="191"/>
      <c r="E242" s="192">
        <v>29</v>
      </c>
      <c r="F242" s="164"/>
      <c r="G242" s="164"/>
      <c r="H242" s="164"/>
      <c r="I242" s="164"/>
      <c r="J242" s="164"/>
      <c r="K242" s="164"/>
      <c r="L242" s="164"/>
      <c r="M242" s="164"/>
      <c r="N242" s="159"/>
      <c r="O242" s="159"/>
      <c r="P242" s="159"/>
      <c r="Q242" s="159"/>
      <c r="R242" s="159"/>
      <c r="S242" s="159"/>
      <c r="T242" s="160"/>
      <c r="U242" s="159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 t="s">
        <v>134</v>
      </c>
      <c r="AF242" s="154">
        <v>0</v>
      </c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 x14ac:dyDescent="0.2">
      <c r="A243" s="186"/>
      <c r="B243" s="187"/>
      <c r="C243" s="185" t="s">
        <v>431</v>
      </c>
      <c r="D243" s="191"/>
      <c r="E243" s="192">
        <v>11.4</v>
      </c>
      <c r="F243" s="164"/>
      <c r="G243" s="164"/>
      <c r="H243" s="164"/>
      <c r="I243" s="164"/>
      <c r="J243" s="164"/>
      <c r="K243" s="164"/>
      <c r="L243" s="164"/>
      <c r="M243" s="164"/>
      <c r="N243" s="159"/>
      <c r="O243" s="159"/>
      <c r="P243" s="159"/>
      <c r="Q243" s="159"/>
      <c r="R243" s="159"/>
      <c r="S243" s="159"/>
      <c r="T243" s="160"/>
      <c r="U243" s="159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 t="s">
        <v>134</v>
      </c>
      <c r="AF243" s="154">
        <v>0</v>
      </c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ht="22.5" outlineLevel="1" x14ac:dyDescent="0.2">
      <c r="A244" s="186"/>
      <c r="B244" s="187"/>
      <c r="C244" s="185" t="s">
        <v>432</v>
      </c>
      <c r="D244" s="191"/>
      <c r="E244" s="192">
        <v>21.06</v>
      </c>
      <c r="F244" s="164"/>
      <c r="G244" s="164"/>
      <c r="H244" s="164"/>
      <c r="I244" s="164"/>
      <c r="J244" s="164"/>
      <c r="K244" s="164"/>
      <c r="L244" s="164"/>
      <c r="M244" s="164"/>
      <c r="N244" s="159"/>
      <c r="O244" s="159"/>
      <c r="P244" s="159"/>
      <c r="Q244" s="159"/>
      <c r="R244" s="159"/>
      <c r="S244" s="159"/>
      <c r="T244" s="160"/>
      <c r="U244" s="159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 t="s">
        <v>134</v>
      </c>
      <c r="AF244" s="154">
        <v>0</v>
      </c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 x14ac:dyDescent="0.2">
      <c r="A245" s="186"/>
      <c r="B245" s="187"/>
      <c r="C245" s="185" t="s">
        <v>433</v>
      </c>
      <c r="D245" s="191"/>
      <c r="E245" s="192">
        <v>2.8125</v>
      </c>
      <c r="F245" s="164"/>
      <c r="G245" s="164"/>
      <c r="H245" s="164"/>
      <c r="I245" s="164"/>
      <c r="J245" s="164"/>
      <c r="K245" s="164"/>
      <c r="L245" s="164"/>
      <c r="M245" s="164"/>
      <c r="N245" s="159"/>
      <c r="O245" s="159"/>
      <c r="P245" s="159"/>
      <c r="Q245" s="159"/>
      <c r="R245" s="159"/>
      <c r="S245" s="159"/>
      <c r="T245" s="160"/>
      <c r="U245" s="159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 t="s">
        <v>134</v>
      </c>
      <c r="AF245" s="154">
        <v>0</v>
      </c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 x14ac:dyDescent="0.2">
      <c r="A246" s="186"/>
      <c r="B246" s="187"/>
      <c r="C246" s="185" t="s">
        <v>434</v>
      </c>
      <c r="D246" s="191"/>
      <c r="E246" s="192">
        <v>30.52</v>
      </c>
      <c r="F246" s="164"/>
      <c r="G246" s="164"/>
      <c r="H246" s="164"/>
      <c r="I246" s="164"/>
      <c r="J246" s="164"/>
      <c r="K246" s="164"/>
      <c r="L246" s="164"/>
      <c r="M246" s="164"/>
      <c r="N246" s="159"/>
      <c r="O246" s="159"/>
      <c r="P246" s="159"/>
      <c r="Q246" s="159"/>
      <c r="R246" s="159"/>
      <c r="S246" s="159"/>
      <c r="T246" s="160"/>
      <c r="U246" s="159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 t="s">
        <v>134</v>
      </c>
      <c r="AF246" s="154">
        <v>0</v>
      </c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86"/>
      <c r="B247" s="187"/>
      <c r="C247" s="185" t="s">
        <v>435</v>
      </c>
      <c r="D247" s="191"/>
      <c r="E247" s="192">
        <v>8.25</v>
      </c>
      <c r="F247" s="164"/>
      <c r="G247" s="164"/>
      <c r="H247" s="164"/>
      <c r="I247" s="164"/>
      <c r="J247" s="164"/>
      <c r="K247" s="164"/>
      <c r="L247" s="164"/>
      <c r="M247" s="164"/>
      <c r="N247" s="159"/>
      <c r="O247" s="159"/>
      <c r="P247" s="159"/>
      <c r="Q247" s="159"/>
      <c r="R247" s="159"/>
      <c r="S247" s="159"/>
      <c r="T247" s="160"/>
      <c r="U247" s="159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 t="s">
        <v>134</v>
      </c>
      <c r="AF247" s="154">
        <v>0</v>
      </c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 x14ac:dyDescent="0.2">
      <c r="A248" s="186"/>
      <c r="B248" s="187"/>
      <c r="C248" s="185" t="s">
        <v>436</v>
      </c>
      <c r="D248" s="191"/>
      <c r="E248" s="192">
        <v>28.64</v>
      </c>
      <c r="F248" s="164"/>
      <c r="G248" s="164"/>
      <c r="H248" s="164"/>
      <c r="I248" s="164"/>
      <c r="J248" s="164"/>
      <c r="K248" s="164"/>
      <c r="L248" s="164"/>
      <c r="M248" s="164"/>
      <c r="N248" s="159"/>
      <c r="O248" s="159"/>
      <c r="P248" s="159"/>
      <c r="Q248" s="159"/>
      <c r="R248" s="159"/>
      <c r="S248" s="159"/>
      <c r="T248" s="160"/>
      <c r="U248" s="159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 t="s">
        <v>134</v>
      </c>
      <c r="AF248" s="154">
        <v>0</v>
      </c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86"/>
      <c r="B249" s="187"/>
      <c r="C249" s="185" t="s">
        <v>437</v>
      </c>
      <c r="D249" s="191"/>
      <c r="E249" s="192">
        <v>-6.2</v>
      </c>
      <c r="F249" s="164"/>
      <c r="G249" s="164"/>
      <c r="H249" s="164"/>
      <c r="I249" s="164"/>
      <c r="J249" s="164"/>
      <c r="K249" s="164"/>
      <c r="L249" s="164"/>
      <c r="M249" s="164"/>
      <c r="N249" s="159"/>
      <c r="O249" s="159"/>
      <c r="P249" s="159"/>
      <c r="Q249" s="159"/>
      <c r="R249" s="159"/>
      <c r="S249" s="159"/>
      <c r="T249" s="160"/>
      <c r="U249" s="159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 t="s">
        <v>134</v>
      </c>
      <c r="AF249" s="154">
        <v>0</v>
      </c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86">
        <v>73</v>
      </c>
      <c r="B250" s="187" t="s">
        <v>438</v>
      </c>
      <c r="C250" s="188" t="s">
        <v>439</v>
      </c>
      <c r="D250" s="189" t="s">
        <v>163</v>
      </c>
      <c r="E250" s="190">
        <v>0.96699999999999997</v>
      </c>
      <c r="F250" s="163"/>
      <c r="G250" s="164">
        <f>ROUND(E250*F250,2)</f>
        <v>0</v>
      </c>
      <c r="H250" s="163"/>
      <c r="I250" s="164">
        <f>ROUND(E250*H250,2)</f>
        <v>0</v>
      </c>
      <c r="J250" s="163"/>
      <c r="K250" s="164">
        <f>ROUND(E250*J250,2)</f>
        <v>0</v>
      </c>
      <c r="L250" s="164">
        <v>21</v>
      </c>
      <c r="M250" s="164">
        <f>G250*(1+L250/100)</f>
        <v>0</v>
      </c>
      <c r="N250" s="159">
        <v>0</v>
      </c>
      <c r="O250" s="159">
        <f>ROUND(E250*N250,5)</f>
        <v>0</v>
      </c>
      <c r="P250" s="159">
        <v>0</v>
      </c>
      <c r="Q250" s="159">
        <f>ROUND(E250*P250,5)</f>
        <v>0</v>
      </c>
      <c r="R250" s="159"/>
      <c r="S250" s="159"/>
      <c r="T250" s="160">
        <v>1.637</v>
      </c>
      <c r="U250" s="159">
        <f>ROUND(E250*T250,2)</f>
        <v>1.58</v>
      </c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 t="s">
        <v>132</v>
      </c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x14ac:dyDescent="0.2">
      <c r="A251" s="193" t="s">
        <v>127</v>
      </c>
      <c r="B251" s="194" t="s">
        <v>82</v>
      </c>
      <c r="C251" s="195" t="s">
        <v>83</v>
      </c>
      <c r="D251" s="196"/>
      <c r="E251" s="197"/>
      <c r="F251" s="165"/>
      <c r="G251" s="165">
        <f>SUMIF(AE252:AE252,"&lt;&gt;NOR",G252:G252)</f>
        <v>0</v>
      </c>
      <c r="H251" s="165"/>
      <c r="I251" s="165">
        <f>SUM(I252:I252)</f>
        <v>0</v>
      </c>
      <c r="J251" s="165"/>
      <c r="K251" s="165">
        <f>SUM(K252:K252)</f>
        <v>0</v>
      </c>
      <c r="L251" s="165"/>
      <c r="M251" s="165">
        <f>SUM(M252:M252)</f>
        <v>0</v>
      </c>
      <c r="N251" s="161"/>
      <c r="O251" s="161">
        <f>SUM(O252:O252)</f>
        <v>0</v>
      </c>
      <c r="P251" s="161"/>
      <c r="Q251" s="161">
        <f>SUM(Q252:Q252)</f>
        <v>0</v>
      </c>
      <c r="R251" s="161"/>
      <c r="S251" s="161"/>
      <c r="T251" s="162"/>
      <c r="U251" s="161">
        <f>SUM(U252:U252)</f>
        <v>25</v>
      </c>
      <c r="AE251" t="s">
        <v>128</v>
      </c>
    </row>
    <row r="252" spans="1:60" outlineLevel="1" x14ac:dyDescent="0.2">
      <c r="A252" s="186">
        <v>74</v>
      </c>
      <c r="B252" s="187" t="s">
        <v>440</v>
      </c>
      <c r="C252" s="188" t="s">
        <v>441</v>
      </c>
      <c r="D252" s="189" t="s">
        <v>442</v>
      </c>
      <c r="E252" s="190">
        <v>25</v>
      </c>
      <c r="F252" s="163"/>
      <c r="G252" s="164">
        <f>ROUND(E252*F252,2)</f>
        <v>0</v>
      </c>
      <c r="H252" s="163"/>
      <c r="I252" s="164">
        <f>ROUND(E252*H252,2)</f>
        <v>0</v>
      </c>
      <c r="J252" s="163"/>
      <c r="K252" s="164">
        <f>ROUND(E252*J252,2)</f>
        <v>0</v>
      </c>
      <c r="L252" s="164">
        <v>21</v>
      </c>
      <c r="M252" s="164">
        <f>G252*(1+L252/100)</f>
        <v>0</v>
      </c>
      <c r="N252" s="159">
        <v>0</v>
      </c>
      <c r="O252" s="159">
        <f>ROUND(E252*N252,5)</f>
        <v>0</v>
      </c>
      <c r="P252" s="159">
        <v>0</v>
      </c>
      <c r="Q252" s="159">
        <f>ROUND(E252*P252,5)</f>
        <v>0</v>
      </c>
      <c r="R252" s="159"/>
      <c r="S252" s="159"/>
      <c r="T252" s="160">
        <v>1</v>
      </c>
      <c r="U252" s="159">
        <f>ROUND(E252*T252,2)</f>
        <v>25</v>
      </c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154" t="s">
        <v>132</v>
      </c>
      <c r="AF252" s="154"/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x14ac:dyDescent="0.2">
      <c r="A253" s="193" t="s">
        <v>127</v>
      </c>
      <c r="B253" s="194" t="s">
        <v>84</v>
      </c>
      <c r="C253" s="195" t="s">
        <v>85</v>
      </c>
      <c r="D253" s="196"/>
      <c r="E253" s="197"/>
      <c r="F253" s="165"/>
      <c r="G253" s="165">
        <f>SUMIF(AE254:AE254,"&lt;&gt;NOR",G254:G254)</f>
        <v>0</v>
      </c>
      <c r="H253" s="165"/>
      <c r="I253" s="165">
        <f>SUM(I254:I254)</f>
        <v>0</v>
      </c>
      <c r="J253" s="165"/>
      <c r="K253" s="165">
        <f>SUM(K254:K254)</f>
        <v>0</v>
      </c>
      <c r="L253" s="165"/>
      <c r="M253" s="165">
        <f>SUM(M254:M254)</f>
        <v>0</v>
      </c>
      <c r="N253" s="161"/>
      <c r="O253" s="161">
        <f>SUM(O254:O254)</f>
        <v>0</v>
      </c>
      <c r="P253" s="161"/>
      <c r="Q253" s="161">
        <f>SUM(Q254:Q254)</f>
        <v>0</v>
      </c>
      <c r="R253" s="161"/>
      <c r="S253" s="161"/>
      <c r="T253" s="162"/>
      <c r="U253" s="161">
        <f>SUM(U254:U254)</f>
        <v>10</v>
      </c>
      <c r="AE253" t="s">
        <v>128</v>
      </c>
    </row>
    <row r="254" spans="1:60" outlineLevel="1" x14ac:dyDescent="0.2">
      <c r="A254" s="186">
        <v>75</v>
      </c>
      <c r="B254" s="187" t="s">
        <v>440</v>
      </c>
      <c r="C254" s="188" t="s">
        <v>441</v>
      </c>
      <c r="D254" s="189" t="s">
        <v>442</v>
      </c>
      <c r="E254" s="190">
        <v>10</v>
      </c>
      <c r="F254" s="163"/>
      <c r="G254" s="164">
        <f>ROUND(E254*F254,2)</f>
        <v>0</v>
      </c>
      <c r="H254" s="163"/>
      <c r="I254" s="164">
        <f>ROUND(E254*H254,2)</f>
        <v>0</v>
      </c>
      <c r="J254" s="163"/>
      <c r="K254" s="164">
        <f>ROUND(E254*J254,2)</f>
        <v>0</v>
      </c>
      <c r="L254" s="164">
        <v>21</v>
      </c>
      <c r="M254" s="164">
        <f>G254*(1+L254/100)</f>
        <v>0</v>
      </c>
      <c r="N254" s="159">
        <v>0</v>
      </c>
      <c r="O254" s="159">
        <f>ROUND(E254*N254,5)</f>
        <v>0</v>
      </c>
      <c r="P254" s="159">
        <v>0</v>
      </c>
      <c r="Q254" s="159">
        <f>ROUND(E254*P254,5)</f>
        <v>0</v>
      </c>
      <c r="R254" s="159"/>
      <c r="S254" s="159"/>
      <c r="T254" s="160">
        <v>1</v>
      </c>
      <c r="U254" s="159">
        <f>ROUND(E254*T254,2)</f>
        <v>10</v>
      </c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 t="s">
        <v>132</v>
      </c>
      <c r="AF254" s="154"/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x14ac:dyDescent="0.2">
      <c r="A255" s="193" t="s">
        <v>127</v>
      </c>
      <c r="B255" s="194" t="s">
        <v>86</v>
      </c>
      <c r="C255" s="195" t="s">
        <v>87</v>
      </c>
      <c r="D255" s="196"/>
      <c r="E255" s="197"/>
      <c r="F255" s="165"/>
      <c r="G255" s="165">
        <f>SUMIF(AE256:AE274,"&lt;&gt;NOR",G256:G274)</f>
        <v>0</v>
      </c>
      <c r="H255" s="165"/>
      <c r="I255" s="165">
        <f>SUM(I256:I274)</f>
        <v>0</v>
      </c>
      <c r="J255" s="165"/>
      <c r="K255" s="165">
        <f>SUM(K256:K274)</f>
        <v>0</v>
      </c>
      <c r="L255" s="165"/>
      <c r="M255" s="165">
        <f>SUM(M256:M274)</f>
        <v>0</v>
      </c>
      <c r="N255" s="161"/>
      <c r="O255" s="161">
        <f>SUM(O256:O274)</f>
        <v>1.5975000000000001</v>
      </c>
      <c r="P255" s="161"/>
      <c r="Q255" s="161">
        <f>SUM(Q256:Q274)</f>
        <v>7.0199999999999999E-2</v>
      </c>
      <c r="R255" s="161"/>
      <c r="S255" s="161"/>
      <c r="T255" s="162"/>
      <c r="U255" s="161">
        <f>SUM(U256:U274)</f>
        <v>147.99</v>
      </c>
      <c r="AE255" t="s">
        <v>128</v>
      </c>
    </row>
    <row r="256" spans="1:60" outlineLevel="1" x14ac:dyDescent="0.2">
      <c r="A256" s="186">
        <v>76</v>
      </c>
      <c r="B256" s="187" t="s">
        <v>443</v>
      </c>
      <c r="C256" s="188" t="s">
        <v>444</v>
      </c>
      <c r="D256" s="189" t="s">
        <v>155</v>
      </c>
      <c r="E256" s="190">
        <v>47</v>
      </c>
      <c r="F256" s="163"/>
      <c r="G256" s="164">
        <f>ROUND(E256*F256,2)</f>
        <v>0</v>
      </c>
      <c r="H256" s="163"/>
      <c r="I256" s="164">
        <f>ROUND(E256*H256,2)</f>
        <v>0</v>
      </c>
      <c r="J256" s="163"/>
      <c r="K256" s="164">
        <f>ROUND(E256*J256,2)</f>
        <v>0</v>
      </c>
      <c r="L256" s="164">
        <v>21</v>
      </c>
      <c r="M256" s="164">
        <f>G256*(1+L256/100)</f>
        <v>0</v>
      </c>
      <c r="N256" s="159">
        <v>0</v>
      </c>
      <c r="O256" s="159">
        <f>ROUND(E256*N256,5)</f>
        <v>0</v>
      </c>
      <c r="P256" s="159">
        <v>0</v>
      </c>
      <c r="Q256" s="159">
        <f>ROUND(E256*P256,5)</f>
        <v>0</v>
      </c>
      <c r="R256" s="159"/>
      <c r="S256" s="159"/>
      <c r="T256" s="160">
        <v>1.45</v>
      </c>
      <c r="U256" s="159">
        <f>ROUND(E256*T256,2)</f>
        <v>68.150000000000006</v>
      </c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154" t="s">
        <v>132</v>
      </c>
      <c r="AF256" s="154"/>
      <c r="AG256" s="154"/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 x14ac:dyDescent="0.2">
      <c r="A257" s="186">
        <v>77</v>
      </c>
      <c r="B257" s="187" t="s">
        <v>445</v>
      </c>
      <c r="C257" s="188" t="s">
        <v>446</v>
      </c>
      <c r="D257" s="189" t="s">
        <v>155</v>
      </c>
      <c r="E257" s="190">
        <v>4</v>
      </c>
      <c r="F257" s="163"/>
      <c r="G257" s="164">
        <f>ROUND(E257*F257,2)</f>
        <v>0</v>
      </c>
      <c r="H257" s="163"/>
      <c r="I257" s="164">
        <f>ROUND(E257*H257,2)</f>
        <v>0</v>
      </c>
      <c r="J257" s="163"/>
      <c r="K257" s="164">
        <f>ROUND(E257*J257,2)</f>
        <v>0</v>
      </c>
      <c r="L257" s="164">
        <v>21</v>
      </c>
      <c r="M257" s="164">
        <f>G257*(1+L257/100)</f>
        <v>0</v>
      </c>
      <c r="N257" s="159">
        <v>0</v>
      </c>
      <c r="O257" s="159">
        <f>ROUND(E257*N257,5)</f>
        <v>0</v>
      </c>
      <c r="P257" s="159">
        <v>0</v>
      </c>
      <c r="Q257" s="159">
        <f>ROUND(E257*P257,5)</f>
        <v>0</v>
      </c>
      <c r="R257" s="159"/>
      <c r="S257" s="159"/>
      <c r="T257" s="160">
        <v>2.4500000000000002</v>
      </c>
      <c r="U257" s="159">
        <f>ROUND(E257*T257,2)</f>
        <v>9.8000000000000007</v>
      </c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 t="s">
        <v>132</v>
      </c>
      <c r="AF257" s="154"/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 x14ac:dyDescent="0.2">
      <c r="A258" s="186">
        <v>78</v>
      </c>
      <c r="B258" s="187" t="s">
        <v>447</v>
      </c>
      <c r="C258" s="188" t="s">
        <v>448</v>
      </c>
      <c r="D258" s="189" t="s">
        <v>449</v>
      </c>
      <c r="E258" s="190">
        <v>51</v>
      </c>
      <c r="F258" s="163"/>
      <c r="G258" s="164">
        <f>ROUND(E258*F258,2)</f>
        <v>0</v>
      </c>
      <c r="H258" s="163"/>
      <c r="I258" s="164">
        <f>ROUND(E258*H258,2)</f>
        <v>0</v>
      </c>
      <c r="J258" s="163"/>
      <c r="K258" s="164">
        <f>ROUND(E258*J258,2)</f>
        <v>0</v>
      </c>
      <c r="L258" s="164">
        <v>21</v>
      </c>
      <c r="M258" s="164">
        <f>G258*(1+L258/100)</f>
        <v>0</v>
      </c>
      <c r="N258" s="159">
        <v>0</v>
      </c>
      <c r="O258" s="159">
        <f>ROUND(E258*N258,5)</f>
        <v>0</v>
      </c>
      <c r="P258" s="159">
        <v>0</v>
      </c>
      <c r="Q258" s="159">
        <f>ROUND(E258*P258,5)</f>
        <v>0</v>
      </c>
      <c r="R258" s="159"/>
      <c r="S258" s="159"/>
      <c r="T258" s="160">
        <v>0.77500000000000002</v>
      </c>
      <c r="U258" s="159">
        <f>ROUND(E258*T258,2)</f>
        <v>39.53</v>
      </c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154" t="s">
        <v>132</v>
      </c>
      <c r="AF258" s="154"/>
      <c r="AG258" s="154"/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 x14ac:dyDescent="0.2">
      <c r="A259" s="186">
        <v>79</v>
      </c>
      <c r="B259" s="187" t="s">
        <v>450</v>
      </c>
      <c r="C259" s="188" t="s">
        <v>451</v>
      </c>
      <c r="D259" s="189" t="s">
        <v>155</v>
      </c>
      <c r="E259" s="190">
        <v>39</v>
      </c>
      <c r="F259" s="163"/>
      <c r="G259" s="164">
        <f>ROUND(E259*F259,2)</f>
        <v>0</v>
      </c>
      <c r="H259" s="163"/>
      <c r="I259" s="164">
        <f>ROUND(E259*H259,2)</f>
        <v>0</v>
      </c>
      <c r="J259" s="163"/>
      <c r="K259" s="164">
        <f>ROUND(E259*J259,2)</f>
        <v>0</v>
      </c>
      <c r="L259" s="164">
        <v>21</v>
      </c>
      <c r="M259" s="164">
        <f>G259*(1+L259/100)</f>
        <v>0</v>
      </c>
      <c r="N259" s="159">
        <v>4.4000000000000002E-4</v>
      </c>
      <c r="O259" s="159">
        <f>ROUND(E259*N259,5)</f>
        <v>1.7160000000000002E-2</v>
      </c>
      <c r="P259" s="159">
        <v>0</v>
      </c>
      <c r="Q259" s="159">
        <f>ROUND(E259*P259,5)</f>
        <v>0</v>
      </c>
      <c r="R259" s="159"/>
      <c r="S259" s="159"/>
      <c r="T259" s="160">
        <v>0</v>
      </c>
      <c r="U259" s="159">
        <f>ROUND(E259*T259,2)</f>
        <v>0</v>
      </c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 t="s">
        <v>292</v>
      </c>
      <c r="AF259" s="154"/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 x14ac:dyDescent="0.2">
      <c r="A260" s="186"/>
      <c r="B260" s="187"/>
      <c r="C260" s="185" t="s">
        <v>452</v>
      </c>
      <c r="D260" s="191"/>
      <c r="E260" s="192">
        <v>39</v>
      </c>
      <c r="F260" s="164"/>
      <c r="G260" s="164"/>
      <c r="H260" s="164"/>
      <c r="I260" s="164"/>
      <c r="J260" s="164"/>
      <c r="K260" s="164"/>
      <c r="L260" s="164"/>
      <c r="M260" s="164"/>
      <c r="N260" s="159"/>
      <c r="O260" s="159"/>
      <c r="P260" s="159"/>
      <c r="Q260" s="159"/>
      <c r="R260" s="159"/>
      <c r="S260" s="159"/>
      <c r="T260" s="160"/>
      <c r="U260" s="159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 t="s">
        <v>134</v>
      </c>
      <c r="AF260" s="154">
        <v>0</v>
      </c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 x14ac:dyDescent="0.2">
      <c r="A261" s="186">
        <v>80</v>
      </c>
      <c r="B261" s="187" t="s">
        <v>453</v>
      </c>
      <c r="C261" s="188" t="s">
        <v>454</v>
      </c>
      <c r="D261" s="189" t="s">
        <v>155</v>
      </c>
      <c r="E261" s="190">
        <v>12</v>
      </c>
      <c r="F261" s="163"/>
      <c r="G261" s="164">
        <f t="shared" ref="G261:G274" si="7">ROUND(E261*F261,2)</f>
        <v>0</v>
      </c>
      <c r="H261" s="163"/>
      <c r="I261" s="164">
        <f t="shared" ref="I261:I274" si="8">ROUND(E261*H261,2)</f>
        <v>0</v>
      </c>
      <c r="J261" s="163"/>
      <c r="K261" s="164">
        <f t="shared" ref="K261:K274" si="9">ROUND(E261*J261,2)</f>
        <v>0</v>
      </c>
      <c r="L261" s="164">
        <v>21</v>
      </c>
      <c r="M261" s="164">
        <f t="shared" ref="M261:M274" si="10">G261*(1+L261/100)</f>
        <v>0</v>
      </c>
      <c r="N261" s="159">
        <v>4.4000000000000002E-4</v>
      </c>
      <c r="O261" s="159">
        <f t="shared" ref="O261:O274" si="11">ROUND(E261*N261,5)</f>
        <v>5.28E-3</v>
      </c>
      <c r="P261" s="159">
        <v>0</v>
      </c>
      <c r="Q261" s="159">
        <f t="shared" ref="Q261:Q274" si="12">ROUND(E261*P261,5)</f>
        <v>0</v>
      </c>
      <c r="R261" s="159"/>
      <c r="S261" s="159"/>
      <c r="T261" s="160">
        <v>0</v>
      </c>
      <c r="U261" s="159">
        <f t="shared" ref="U261:U274" si="13">ROUND(E261*T261,2)</f>
        <v>0</v>
      </c>
      <c r="V261" s="154"/>
      <c r="W261" s="154"/>
      <c r="X261" s="154"/>
      <c r="Y261" s="154"/>
      <c r="Z261" s="154"/>
      <c r="AA261" s="154"/>
      <c r="AB261" s="154"/>
      <c r="AC261" s="154"/>
      <c r="AD261" s="154"/>
      <c r="AE261" s="154" t="s">
        <v>292</v>
      </c>
      <c r="AF261" s="154"/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 x14ac:dyDescent="0.2">
      <c r="A262" s="186">
        <v>81</v>
      </c>
      <c r="B262" s="187" t="s">
        <v>455</v>
      </c>
      <c r="C262" s="188" t="s">
        <v>456</v>
      </c>
      <c r="D262" s="189" t="s">
        <v>155</v>
      </c>
      <c r="E262" s="190">
        <v>51</v>
      </c>
      <c r="F262" s="163"/>
      <c r="G262" s="164">
        <f t="shared" si="7"/>
        <v>0</v>
      </c>
      <c r="H262" s="163"/>
      <c r="I262" s="164">
        <f t="shared" si="8"/>
        <v>0</v>
      </c>
      <c r="J262" s="163"/>
      <c r="K262" s="164">
        <f t="shared" si="9"/>
        <v>0</v>
      </c>
      <c r="L262" s="164">
        <v>21</v>
      </c>
      <c r="M262" s="164">
        <f t="shared" si="10"/>
        <v>0</v>
      </c>
      <c r="N262" s="159">
        <v>0</v>
      </c>
      <c r="O262" s="159">
        <f t="shared" si="11"/>
        <v>0</v>
      </c>
      <c r="P262" s="159">
        <v>0</v>
      </c>
      <c r="Q262" s="159">
        <f t="shared" si="12"/>
        <v>0</v>
      </c>
      <c r="R262" s="159"/>
      <c r="S262" s="159"/>
      <c r="T262" s="160">
        <v>0</v>
      </c>
      <c r="U262" s="159">
        <f t="shared" si="13"/>
        <v>0</v>
      </c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 t="s">
        <v>292</v>
      </c>
      <c r="AF262" s="154"/>
      <c r="AG262" s="154"/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ht="22.5" outlineLevel="1" x14ac:dyDescent="0.2">
      <c r="A263" s="186">
        <v>82</v>
      </c>
      <c r="B263" s="187" t="s">
        <v>457</v>
      </c>
      <c r="C263" s="188" t="s">
        <v>458</v>
      </c>
      <c r="D263" s="189" t="s">
        <v>155</v>
      </c>
      <c r="E263" s="190">
        <v>1</v>
      </c>
      <c r="F263" s="163"/>
      <c r="G263" s="164">
        <f t="shared" si="7"/>
        <v>0</v>
      </c>
      <c r="H263" s="163"/>
      <c r="I263" s="164">
        <f t="shared" si="8"/>
        <v>0</v>
      </c>
      <c r="J263" s="163"/>
      <c r="K263" s="164">
        <f t="shared" si="9"/>
        <v>0</v>
      </c>
      <c r="L263" s="164">
        <v>21</v>
      </c>
      <c r="M263" s="164">
        <f t="shared" si="10"/>
        <v>0</v>
      </c>
      <c r="N263" s="159">
        <v>1.67E-3</v>
      </c>
      <c r="O263" s="159">
        <f t="shared" si="11"/>
        <v>1.67E-3</v>
      </c>
      <c r="P263" s="159">
        <v>0</v>
      </c>
      <c r="Q263" s="159">
        <f t="shared" si="12"/>
        <v>0</v>
      </c>
      <c r="R263" s="159"/>
      <c r="S263" s="159"/>
      <c r="T263" s="160">
        <v>0</v>
      </c>
      <c r="U263" s="159">
        <f t="shared" si="13"/>
        <v>0</v>
      </c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 t="s">
        <v>292</v>
      </c>
      <c r="AF263" s="154"/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outlineLevel="1" x14ac:dyDescent="0.2">
      <c r="A264" s="186">
        <v>83</v>
      </c>
      <c r="B264" s="187" t="s">
        <v>459</v>
      </c>
      <c r="C264" s="188" t="s">
        <v>460</v>
      </c>
      <c r="D264" s="189" t="s">
        <v>155</v>
      </c>
      <c r="E264" s="190">
        <v>1</v>
      </c>
      <c r="F264" s="163"/>
      <c r="G264" s="164">
        <f t="shared" si="7"/>
        <v>0</v>
      </c>
      <c r="H264" s="163"/>
      <c r="I264" s="164">
        <f t="shared" si="8"/>
        <v>0</v>
      </c>
      <c r="J264" s="163"/>
      <c r="K264" s="164">
        <f t="shared" si="9"/>
        <v>0</v>
      </c>
      <c r="L264" s="164">
        <v>21</v>
      </c>
      <c r="M264" s="164">
        <f t="shared" si="10"/>
        <v>0</v>
      </c>
      <c r="N264" s="159">
        <v>1.67E-3</v>
      </c>
      <c r="O264" s="159">
        <f t="shared" si="11"/>
        <v>1.67E-3</v>
      </c>
      <c r="P264" s="159">
        <v>0</v>
      </c>
      <c r="Q264" s="159">
        <f t="shared" si="12"/>
        <v>0</v>
      </c>
      <c r="R264" s="159"/>
      <c r="S264" s="159"/>
      <c r="T264" s="160">
        <v>0</v>
      </c>
      <c r="U264" s="159">
        <f t="shared" si="13"/>
        <v>0</v>
      </c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154" t="s">
        <v>292</v>
      </c>
      <c r="AF264" s="154"/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ht="22.5" outlineLevel="1" x14ac:dyDescent="0.2">
      <c r="A265" s="186">
        <v>84</v>
      </c>
      <c r="B265" s="187" t="s">
        <v>461</v>
      </c>
      <c r="C265" s="188" t="s">
        <v>462</v>
      </c>
      <c r="D265" s="189" t="s">
        <v>155</v>
      </c>
      <c r="E265" s="190">
        <v>8</v>
      </c>
      <c r="F265" s="163"/>
      <c r="G265" s="164">
        <f t="shared" si="7"/>
        <v>0</v>
      </c>
      <c r="H265" s="163"/>
      <c r="I265" s="164">
        <f t="shared" si="8"/>
        <v>0</v>
      </c>
      <c r="J265" s="163"/>
      <c r="K265" s="164">
        <f t="shared" si="9"/>
        <v>0</v>
      </c>
      <c r="L265" s="164">
        <v>21</v>
      </c>
      <c r="M265" s="164">
        <f t="shared" si="10"/>
        <v>0</v>
      </c>
      <c r="N265" s="159">
        <v>1.4999999999999999E-2</v>
      </c>
      <c r="O265" s="159">
        <f t="shared" si="11"/>
        <v>0.12</v>
      </c>
      <c r="P265" s="159">
        <v>0</v>
      </c>
      <c r="Q265" s="159">
        <f t="shared" si="12"/>
        <v>0</v>
      </c>
      <c r="R265" s="159"/>
      <c r="S265" s="159"/>
      <c r="T265" s="160">
        <v>0</v>
      </c>
      <c r="U265" s="159">
        <f t="shared" si="13"/>
        <v>0</v>
      </c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 t="s">
        <v>292</v>
      </c>
      <c r="AF265" s="154"/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ht="22.5" outlineLevel="1" x14ac:dyDescent="0.2">
      <c r="A266" s="186">
        <v>85</v>
      </c>
      <c r="B266" s="187" t="s">
        <v>461</v>
      </c>
      <c r="C266" s="188" t="s">
        <v>463</v>
      </c>
      <c r="D266" s="189" t="s">
        <v>155</v>
      </c>
      <c r="E266" s="190">
        <v>7</v>
      </c>
      <c r="F266" s="163"/>
      <c r="G266" s="164">
        <f t="shared" si="7"/>
        <v>0</v>
      </c>
      <c r="H266" s="163"/>
      <c r="I266" s="164">
        <f t="shared" si="8"/>
        <v>0</v>
      </c>
      <c r="J266" s="163"/>
      <c r="K266" s="164">
        <f t="shared" si="9"/>
        <v>0</v>
      </c>
      <c r="L266" s="164">
        <v>21</v>
      </c>
      <c r="M266" s="164">
        <f t="shared" si="10"/>
        <v>0</v>
      </c>
      <c r="N266" s="159">
        <v>1.4999999999999999E-2</v>
      </c>
      <c r="O266" s="159">
        <f t="shared" si="11"/>
        <v>0.105</v>
      </c>
      <c r="P266" s="159">
        <v>0</v>
      </c>
      <c r="Q266" s="159">
        <f t="shared" si="12"/>
        <v>0</v>
      </c>
      <c r="R266" s="159"/>
      <c r="S266" s="159"/>
      <c r="T266" s="160">
        <v>0</v>
      </c>
      <c r="U266" s="159">
        <f t="shared" si="13"/>
        <v>0</v>
      </c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 t="s">
        <v>292</v>
      </c>
      <c r="AF266" s="154"/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ht="22.5" outlineLevel="1" x14ac:dyDescent="0.2">
      <c r="A267" s="186">
        <v>86</v>
      </c>
      <c r="B267" s="187" t="s">
        <v>464</v>
      </c>
      <c r="C267" s="188" t="s">
        <v>465</v>
      </c>
      <c r="D267" s="189" t="s">
        <v>155</v>
      </c>
      <c r="E267" s="190">
        <v>34</v>
      </c>
      <c r="F267" s="163"/>
      <c r="G267" s="164">
        <f t="shared" si="7"/>
        <v>0</v>
      </c>
      <c r="H267" s="163"/>
      <c r="I267" s="164">
        <f t="shared" si="8"/>
        <v>0</v>
      </c>
      <c r="J267" s="163"/>
      <c r="K267" s="164">
        <f t="shared" si="9"/>
        <v>0</v>
      </c>
      <c r="L267" s="164">
        <v>21</v>
      </c>
      <c r="M267" s="164">
        <f t="shared" si="10"/>
        <v>0</v>
      </c>
      <c r="N267" s="159">
        <v>1.9E-2</v>
      </c>
      <c r="O267" s="159">
        <f t="shared" si="11"/>
        <v>0.64600000000000002</v>
      </c>
      <c r="P267" s="159">
        <v>0</v>
      </c>
      <c r="Q267" s="159">
        <f t="shared" si="12"/>
        <v>0</v>
      </c>
      <c r="R267" s="159"/>
      <c r="S267" s="159"/>
      <c r="T267" s="160">
        <v>0</v>
      </c>
      <c r="U267" s="159">
        <f t="shared" si="13"/>
        <v>0</v>
      </c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154" t="s">
        <v>292</v>
      </c>
      <c r="AF267" s="154"/>
      <c r="AG267" s="154"/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ht="22.5" outlineLevel="1" x14ac:dyDescent="0.2">
      <c r="A268" s="186">
        <v>87</v>
      </c>
      <c r="B268" s="187" t="s">
        <v>466</v>
      </c>
      <c r="C268" s="188" t="s">
        <v>467</v>
      </c>
      <c r="D268" s="189" t="s">
        <v>155</v>
      </c>
      <c r="E268" s="190">
        <v>4</v>
      </c>
      <c r="F268" s="163"/>
      <c r="G268" s="164">
        <f t="shared" si="7"/>
        <v>0</v>
      </c>
      <c r="H268" s="163"/>
      <c r="I268" s="164">
        <f t="shared" si="8"/>
        <v>0</v>
      </c>
      <c r="J268" s="163"/>
      <c r="K268" s="164">
        <f t="shared" si="9"/>
        <v>0</v>
      </c>
      <c r="L268" s="164">
        <v>21</v>
      </c>
      <c r="M268" s="164">
        <f t="shared" si="10"/>
        <v>0</v>
      </c>
      <c r="N268" s="159">
        <v>2.5000000000000001E-2</v>
      </c>
      <c r="O268" s="159">
        <f t="shared" si="11"/>
        <v>0.1</v>
      </c>
      <c r="P268" s="159">
        <v>0</v>
      </c>
      <c r="Q268" s="159">
        <f t="shared" si="12"/>
        <v>0</v>
      </c>
      <c r="R268" s="159"/>
      <c r="S268" s="159"/>
      <c r="T268" s="160">
        <v>0</v>
      </c>
      <c r="U268" s="159">
        <f t="shared" si="13"/>
        <v>0</v>
      </c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 t="s">
        <v>292</v>
      </c>
      <c r="AF268" s="154"/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 x14ac:dyDescent="0.2">
      <c r="A269" s="186">
        <v>88</v>
      </c>
      <c r="B269" s="187" t="s">
        <v>468</v>
      </c>
      <c r="C269" s="188" t="s">
        <v>469</v>
      </c>
      <c r="D269" s="189" t="s">
        <v>155</v>
      </c>
      <c r="E269" s="190">
        <v>39</v>
      </c>
      <c r="F269" s="163"/>
      <c r="G269" s="164">
        <f t="shared" si="7"/>
        <v>0</v>
      </c>
      <c r="H269" s="163"/>
      <c r="I269" s="164">
        <f t="shared" si="8"/>
        <v>0</v>
      </c>
      <c r="J269" s="163"/>
      <c r="K269" s="164">
        <f t="shared" si="9"/>
        <v>0</v>
      </c>
      <c r="L269" s="164">
        <v>21</v>
      </c>
      <c r="M269" s="164">
        <f t="shared" si="10"/>
        <v>0</v>
      </c>
      <c r="N269" s="159">
        <v>0</v>
      </c>
      <c r="O269" s="159">
        <f t="shared" si="11"/>
        <v>0</v>
      </c>
      <c r="P269" s="159">
        <v>1.8E-3</v>
      </c>
      <c r="Q269" s="159">
        <f t="shared" si="12"/>
        <v>7.0199999999999999E-2</v>
      </c>
      <c r="R269" s="159"/>
      <c r="S269" s="159"/>
      <c r="T269" s="160">
        <v>0.11</v>
      </c>
      <c r="U269" s="159">
        <f t="shared" si="13"/>
        <v>4.29</v>
      </c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 t="s">
        <v>132</v>
      </c>
      <c r="AF269" s="154"/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 x14ac:dyDescent="0.2">
      <c r="A270" s="186">
        <v>89</v>
      </c>
      <c r="B270" s="187" t="s">
        <v>470</v>
      </c>
      <c r="C270" s="188" t="s">
        <v>471</v>
      </c>
      <c r="D270" s="189" t="s">
        <v>155</v>
      </c>
      <c r="E270" s="190">
        <v>34</v>
      </c>
      <c r="F270" s="163"/>
      <c r="G270" s="164">
        <f t="shared" si="7"/>
        <v>0</v>
      </c>
      <c r="H270" s="163"/>
      <c r="I270" s="164">
        <f t="shared" si="8"/>
        <v>0</v>
      </c>
      <c r="J270" s="163"/>
      <c r="K270" s="164">
        <f t="shared" si="9"/>
        <v>0</v>
      </c>
      <c r="L270" s="164">
        <v>21</v>
      </c>
      <c r="M270" s="164">
        <f t="shared" si="10"/>
        <v>0</v>
      </c>
      <c r="N270" s="159">
        <v>1.0000000000000001E-5</v>
      </c>
      <c r="O270" s="159">
        <f t="shared" si="11"/>
        <v>3.4000000000000002E-4</v>
      </c>
      <c r="P270" s="159">
        <v>0</v>
      </c>
      <c r="Q270" s="159">
        <f t="shared" si="12"/>
        <v>0</v>
      </c>
      <c r="R270" s="159"/>
      <c r="S270" s="159"/>
      <c r="T270" s="160">
        <v>0.26</v>
      </c>
      <c r="U270" s="159">
        <f t="shared" si="13"/>
        <v>8.84</v>
      </c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 t="s">
        <v>132</v>
      </c>
      <c r="AF270" s="154"/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86">
        <v>90</v>
      </c>
      <c r="B271" s="187" t="s">
        <v>472</v>
      </c>
      <c r="C271" s="188" t="s">
        <v>473</v>
      </c>
      <c r="D271" s="189" t="s">
        <v>155</v>
      </c>
      <c r="E271" s="190">
        <v>15</v>
      </c>
      <c r="F271" s="163"/>
      <c r="G271" s="164">
        <f t="shared" si="7"/>
        <v>0</v>
      </c>
      <c r="H271" s="163"/>
      <c r="I271" s="164">
        <f t="shared" si="8"/>
        <v>0</v>
      </c>
      <c r="J271" s="163"/>
      <c r="K271" s="164">
        <f t="shared" si="9"/>
        <v>0</v>
      </c>
      <c r="L271" s="164">
        <v>21</v>
      </c>
      <c r="M271" s="164">
        <f t="shared" si="10"/>
        <v>0</v>
      </c>
      <c r="N271" s="159">
        <v>8.0000000000000004E-4</v>
      </c>
      <c r="O271" s="159">
        <f t="shared" si="11"/>
        <v>1.2E-2</v>
      </c>
      <c r="P271" s="159">
        <v>0</v>
      </c>
      <c r="Q271" s="159">
        <f t="shared" si="12"/>
        <v>0</v>
      </c>
      <c r="R271" s="159"/>
      <c r="S271" s="159"/>
      <c r="T271" s="160">
        <v>0</v>
      </c>
      <c r="U271" s="159">
        <f t="shared" si="13"/>
        <v>0</v>
      </c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 t="s">
        <v>292</v>
      </c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 x14ac:dyDescent="0.2">
      <c r="A272" s="186">
        <v>91</v>
      </c>
      <c r="B272" s="187" t="s">
        <v>474</v>
      </c>
      <c r="C272" s="188" t="s">
        <v>475</v>
      </c>
      <c r="D272" s="189" t="s">
        <v>155</v>
      </c>
      <c r="E272" s="190">
        <v>34</v>
      </c>
      <c r="F272" s="163"/>
      <c r="G272" s="164">
        <f t="shared" si="7"/>
        <v>0</v>
      </c>
      <c r="H272" s="163"/>
      <c r="I272" s="164">
        <f t="shared" si="8"/>
        <v>0</v>
      </c>
      <c r="J272" s="163"/>
      <c r="K272" s="164">
        <f t="shared" si="9"/>
        <v>0</v>
      </c>
      <c r="L272" s="164">
        <v>21</v>
      </c>
      <c r="M272" s="164">
        <f t="shared" si="10"/>
        <v>0</v>
      </c>
      <c r="N272" s="159">
        <v>1.07E-3</v>
      </c>
      <c r="O272" s="159">
        <f t="shared" si="11"/>
        <v>3.6380000000000003E-2</v>
      </c>
      <c r="P272" s="159">
        <v>0</v>
      </c>
      <c r="Q272" s="159">
        <f t="shared" si="12"/>
        <v>0</v>
      </c>
      <c r="R272" s="159"/>
      <c r="S272" s="159"/>
      <c r="T272" s="160">
        <v>0</v>
      </c>
      <c r="U272" s="159">
        <f t="shared" si="13"/>
        <v>0</v>
      </c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 t="s">
        <v>292</v>
      </c>
      <c r="AF272" s="154"/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outlineLevel="1" x14ac:dyDescent="0.2">
      <c r="A273" s="186">
        <v>92</v>
      </c>
      <c r="B273" s="187" t="s">
        <v>476</v>
      </c>
      <c r="C273" s="188" t="s">
        <v>477</v>
      </c>
      <c r="D273" s="189" t="s">
        <v>155</v>
      </c>
      <c r="E273" s="190">
        <v>3</v>
      </c>
      <c r="F273" s="163"/>
      <c r="G273" s="164">
        <f t="shared" si="7"/>
        <v>0</v>
      </c>
      <c r="H273" s="163"/>
      <c r="I273" s="164">
        <f t="shared" si="8"/>
        <v>0</v>
      </c>
      <c r="J273" s="163"/>
      <c r="K273" s="164">
        <f t="shared" si="9"/>
        <v>0</v>
      </c>
      <c r="L273" s="164">
        <v>21</v>
      </c>
      <c r="M273" s="164">
        <f t="shared" si="10"/>
        <v>0</v>
      </c>
      <c r="N273" s="159">
        <v>0.184</v>
      </c>
      <c r="O273" s="159">
        <f t="shared" si="11"/>
        <v>0.55200000000000005</v>
      </c>
      <c r="P273" s="159">
        <v>0</v>
      </c>
      <c r="Q273" s="159">
        <f t="shared" si="12"/>
        <v>0</v>
      </c>
      <c r="R273" s="159"/>
      <c r="S273" s="159"/>
      <c r="T273" s="160">
        <v>4.5124700000000004</v>
      </c>
      <c r="U273" s="159">
        <f t="shared" si="13"/>
        <v>13.54</v>
      </c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 t="s">
        <v>164</v>
      </c>
      <c r="AF273" s="154"/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 x14ac:dyDescent="0.2">
      <c r="A274" s="186">
        <v>93</v>
      </c>
      <c r="B274" s="187" t="s">
        <v>478</v>
      </c>
      <c r="C274" s="188" t="s">
        <v>479</v>
      </c>
      <c r="D274" s="189" t="s">
        <v>163</v>
      </c>
      <c r="E274" s="190">
        <v>1.569</v>
      </c>
      <c r="F274" s="163"/>
      <c r="G274" s="164">
        <f t="shared" si="7"/>
        <v>0</v>
      </c>
      <c r="H274" s="163"/>
      <c r="I274" s="164">
        <f t="shared" si="8"/>
        <v>0</v>
      </c>
      <c r="J274" s="163"/>
      <c r="K274" s="164">
        <f t="shared" si="9"/>
        <v>0</v>
      </c>
      <c r="L274" s="164">
        <v>21</v>
      </c>
      <c r="M274" s="164">
        <f t="shared" si="10"/>
        <v>0</v>
      </c>
      <c r="N274" s="159">
        <v>0</v>
      </c>
      <c r="O274" s="159">
        <f t="shared" si="11"/>
        <v>0</v>
      </c>
      <c r="P274" s="159">
        <v>0</v>
      </c>
      <c r="Q274" s="159">
        <f t="shared" si="12"/>
        <v>0</v>
      </c>
      <c r="R274" s="159"/>
      <c r="S274" s="159"/>
      <c r="T274" s="160">
        <v>2.4470000000000001</v>
      </c>
      <c r="U274" s="159">
        <f t="shared" si="13"/>
        <v>3.84</v>
      </c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154" t="s">
        <v>132</v>
      </c>
      <c r="AF274" s="154"/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x14ac:dyDescent="0.2">
      <c r="A275" s="193" t="s">
        <v>127</v>
      </c>
      <c r="B275" s="194" t="s">
        <v>88</v>
      </c>
      <c r="C275" s="195" t="s">
        <v>89</v>
      </c>
      <c r="D275" s="196"/>
      <c r="E275" s="197"/>
      <c r="F275" s="165"/>
      <c r="G275" s="165">
        <f>SUMIF(AE276:AE302,"&lt;&gt;NOR",G276:G302)</f>
        <v>0</v>
      </c>
      <c r="H275" s="165"/>
      <c r="I275" s="165">
        <f>SUM(I276:I302)</f>
        <v>0</v>
      </c>
      <c r="J275" s="165"/>
      <c r="K275" s="165">
        <f>SUM(K276:K302)</f>
        <v>0</v>
      </c>
      <c r="L275" s="165"/>
      <c r="M275" s="165">
        <f>SUM(M276:M302)</f>
        <v>0</v>
      </c>
      <c r="N275" s="161"/>
      <c r="O275" s="161">
        <f>SUM(O276:O302)</f>
        <v>3.4955599999999998</v>
      </c>
      <c r="P275" s="161"/>
      <c r="Q275" s="161">
        <f>SUM(Q276:Q302)</f>
        <v>0</v>
      </c>
      <c r="R275" s="161"/>
      <c r="S275" s="161"/>
      <c r="T275" s="162"/>
      <c r="U275" s="161">
        <f>SUM(U276:U302)</f>
        <v>151.09999999999997</v>
      </c>
      <c r="AE275" t="s">
        <v>128</v>
      </c>
    </row>
    <row r="276" spans="1:60" ht="22.5" outlineLevel="1" x14ac:dyDescent="0.2">
      <c r="A276" s="186">
        <v>94</v>
      </c>
      <c r="B276" s="187" t="s">
        <v>480</v>
      </c>
      <c r="C276" s="188" t="s">
        <v>481</v>
      </c>
      <c r="D276" s="189" t="s">
        <v>131</v>
      </c>
      <c r="E276" s="190">
        <v>96.76</v>
      </c>
      <c r="F276" s="163"/>
      <c r="G276" s="164">
        <f>ROUND(E276*F276,2)</f>
        <v>0</v>
      </c>
      <c r="H276" s="163"/>
      <c r="I276" s="164">
        <f>ROUND(E276*H276,2)</f>
        <v>0</v>
      </c>
      <c r="J276" s="163"/>
      <c r="K276" s="164">
        <f>ROUND(E276*J276,2)</f>
        <v>0</v>
      </c>
      <c r="L276" s="164">
        <v>21</v>
      </c>
      <c r="M276" s="164">
        <f>G276*(1+L276/100)</f>
        <v>0</v>
      </c>
      <c r="N276" s="159">
        <v>1.018E-2</v>
      </c>
      <c r="O276" s="159">
        <f>ROUND(E276*N276,5)</f>
        <v>0.98502000000000001</v>
      </c>
      <c r="P276" s="159">
        <v>0</v>
      </c>
      <c r="Q276" s="159">
        <f>ROUND(E276*P276,5)</f>
        <v>0</v>
      </c>
      <c r="R276" s="159"/>
      <c r="S276" s="159"/>
      <c r="T276" s="160">
        <v>0.31788</v>
      </c>
      <c r="U276" s="159">
        <f>ROUND(E276*T276,2)</f>
        <v>30.76</v>
      </c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 t="s">
        <v>164</v>
      </c>
      <c r="AF276" s="154"/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 x14ac:dyDescent="0.2">
      <c r="A277" s="186"/>
      <c r="B277" s="187"/>
      <c r="C277" s="185" t="s">
        <v>482</v>
      </c>
      <c r="D277" s="191"/>
      <c r="E277" s="192">
        <v>68.680000000000007</v>
      </c>
      <c r="F277" s="164"/>
      <c r="G277" s="164"/>
      <c r="H277" s="164"/>
      <c r="I277" s="164"/>
      <c r="J277" s="164"/>
      <c r="K277" s="164"/>
      <c r="L277" s="164"/>
      <c r="M277" s="164"/>
      <c r="N277" s="159"/>
      <c r="O277" s="159"/>
      <c r="P277" s="159"/>
      <c r="Q277" s="159"/>
      <c r="R277" s="159"/>
      <c r="S277" s="159"/>
      <c r="T277" s="160"/>
      <c r="U277" s="159"/>
      <c r="V277" s="154"/>
      <c r="W277" s="154"/>
      <c r="X277" s="154"/>
      <c r="Y277" s="154"/>
      <c r="Z277" s="154"/>
      <c r="AA277" s="154"/>
      <c r="AB277" s="154"/>
      <c r="AC277" s="154"/>
      <c r="AD277" s="154"/>
      <c r="AE277" s="154" t="s">
        <v>134</v>
      </c>
      <c r="AF277" s="154">
        <v>0</v>
      </c>
      <c r="AG277" s="154"/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 x14ac:dyDescent="0.2">
      <c r="A278" s="186"/>
      <c r="B278" s="187"/>
      <c r="C278" s="185" t="s">
        <v>483</v>
      </c>
      <c r="D278" s="191"/>
      <c r="E278" s="192">
        <v>28.08</v>
      </c>
      <c r="F278" s="164"/>
      <c r="G278" s="164"/>
      <c r="H278" s="164"/>
      <c r="I278" s="164"/>
      <c r="J278" s="164"/>
      <c r="K278" s="164"/>
      <c r="L278" s="164"/>
      <c r="M278" s="164"/>
      <c r="N278" s="159"/>
      <c r="O278" s="159"/>
      <c r="P278" s="159"/>
      <c r="Q278" s="159"/>
      <c r="R278" s="159"/>
      <c r="S278" s="159"/>
      <c r="T278" s="160"/>
      <c r="U278" s="159"/>
      <c r="V278" s="154"/>
      <c r="W278" s="154"/>
      <c r="X278" s="154"/>
      <c r="Y278" s="154"/>
      <c r="Z278" s="154"/>
      <c r="AA278" s="154"/>
      <c r="AB278" s="154"/>
      <c r="AC278" s="154"/>
      <c r="AD278" s="154"/>
      <c r="AE278" s="154" t="s">
        <v>134</v>
      </c>
      <c r="AF278" s="154">
        <v>0</v>
      </c>
      <c r="AG278" s="154"/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outlineLevel="1" x14ac:dyDescent="0.2">
      <c r="A279" s="186">
        <v>95</v>
      </c>
      <c r="B279" s="187" t="s">
        <v>484</v>
      </c>
      <c r="C279" s="188" t="s">
        <v>485</v>
      </c>
      <c r="D279" s="189" t="s">
        <v>131</v>
      </c>
      <c r="E279" s="190">
        <v>96.76</v>
      </c>
      <c r="F279" s="163"/>
      <c r="G279" s="164">
        <f>ROUND(E279*F279,2)</f>
        <v>0</v>
      </c>
      <c r="H279" s="163"/>
      <c r="I279" s="164">
        <f>ROUND(E279*H279,2)</f>
        <v>0</v>
      </c>
      <c r="J279" s="163"/>
      <c r="K279" s="164">
        <f>ROUND(E279*J279,2)</f>
        <v>0</v>
      </c>
      <c r="L279" s="164">
        <v>21</v>
      </c>
      <c r="M279" s="164">
        <f>G279*(1+L279/100)</f>
        <v>0</v>
      </c>
      <c r="N279" s="159">
        <v>2.1000000000000001E-4</v>
      </c>
      <c r="O279" s="159">
        <f>ROUND(E279*N279,5)</f>
        <v>2.0320000000000001E-2</v>
      </c>
      <c r="P279" s="159">
        <v>0</v>
      </c>
      <c r="Q279" s="159">
        <f>ROUND(E279*P279,5)</f>
        <v>0</v>
      </c>
      <c r="R279" s="159"/>
      <c r="S279" s="159"/>
      <c r="T279" s="160">
        <v>0.05</v>
      </c>
      <c r="U279" s="159">
        <f>ROUND(E279*T279,2)</f>
        <v>4.84</v>
      </c>
      <c r="V279" s="154"/>
      <c r="W279" s="154"/>
      <c r="X279" s="154"/>
      <c r="Y279" s="154"/>
      <c r="Z279" s="154"/>
      <c r="AA279" s="154"/>
      <c r="AB279" s="154"/>
      <c r="AC279" s="154"/>
      <c r="AD279" s="154"/>
      <c r="AE279" s="154" t="s">
        <v>132</v>
      </c>
      <c r="AF279" s="154"/>
      <c r="AG279" s="154"/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ht="22.5" outlineLevel="1" x14ac:dyDescent="0.2">
      <c r="A280" s="186">
        <v>96</v>
      </c>
      <c r="B280" s="187" t="s">
        <v>486</v>
      </c>
      <c r="C280" s="188" t="s">
        <v>487</v>
      </c>
      <c r="D280" s="189" t="s">
        <v>131</v>
      </c>
      <c r="E280" s="190">
        <v>96.76</v>
      </c>
      <c r="F280" s="163"/>
      <c r="G280" s="164">
        <f>ROUND(E280*F280,2)</f>
        <v>0</v>
      </c>
      <c r="H280" s="163"/>
      <c r="I280" s="164">
        <f>ROUND(E280*H280,2)</f>
        <v>0</v>
      </c>
      <c r="J280" s="163"/>
      <c r="K280" s="164">
        <f>ROUND(E280*J280,2)</f>
        <v>0</v>
      </c>
      <c r="L280" s="164">
        <v>21</v>
      </c>
      <c r="M280" s="164">
        <f>G280*(1+L280/100)</f>
        <v>0</v>
      </c>
      <c r="N280" s="159">
        <v>3.7299999999999998E-3</v>
      </c>
      <c r="O280" s="159">
        <f>ROUND(E280*N280,5)</f>
        <v>0.36091000000000001</v>
      </c>
      <c r="P280" s="159">
        <v>0</v>
      </c>
      <c r="Q280" s="159">
        <f>ROUND(E280*P280,5)</f>
        <v>0</v>
      </c>
      <c r="R280" s="159"/>
      <c r="S280" s="159"/>
      <c r="T280" s="160">
        <v>0.97799999999999998</v>
      </c>
      <c r="U280" s="159">
        <f>ROUND(E280*T280,2)</f>
        <v>94.63</v>
      </c>
      <c r="V280" s="154"/>
      <c r="W280" s="154"/>
      <c r="X280" s="154"/>
      <c r="Y280" s="154"/>
      <c r="Z280" s="154"/>
      <c r="AA280" s="154"/>
      <c r="AB280" s="154"/>
      <c r="AC280" s="154"/>
      <c r="AD280" s="154"/>
      <c r="AE280" s="154" t="s">
        <v>132</v>
      </c>
      <c r="AF280" s="154"/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</row>
    <row r="281" spans="1:60" outlineLevel="1" x14ac:dyDescent="0.2">
      <c r="A281" s="186">
        <v>97</v>
      </c>
      <c r="B281" s="187" t="s">
        <v>488</v>
      </c>
      <c r="C281" s="188" t="s">
        <v>489</v>
      </c>
      <c r="D281" s="189" t="s">
        <v>131</v>
      </c>
      <c r="E281" s="190">
        <v>24.13</v>
      </c>
      <c r="F281" s="163"/>
      <c r="G281" s="164">
        <f>ROUND(E281*F281,2)</f>
        <v>0</v>
      </c>
      <c r="H281" s="163"/>
      <c r="I281" s="164">
        <f>ROUND(E281*H281,2)</f>
        <v>0</v>
      </c>
      <c r="J281" s="163"/>
      <c r="K281" s="164">
        <f>ROUND(E281*J281,2)</f>
        <v>0</v>
      </c>
      <c r="L281" s="164">
        <v>21</v>
      </c>
      <c r="M281" s="164">
        <f>G281*(1+L281/100)</f>
        <v>0</v>
      </c>
      <c r="N281" s="159">
        <v>0</v>
      </c>
      <c r="O281" s="159">
        <f>ROUND(E281*N281,5)</f>
        <v>0</v>
      </c>
      <c r="P281" s="159">
        <v>0</v>
      </c>
      <c r="Q281" s="159">
        <f>ROUND(E281*P281,5)</f>
        <v>0</v>
      </c>
      <c r="R281" s="159"/>
      <c r="S281" s="159"/>
      <c r="T281" s="160">
        <v>0.16600000000000001</v>
      </c>
      <c r="U281" s="159">
        <f>ROUND(E281*T281,2)</f>
        <v>4.01</v>
      </c>
      <c r="V281" s="154"/>
      <c r="W281" s="154"/>
      <c r="X281" s="154"/>
      <c r="Y281" s="154"/>
      <c r="Z281" s="154"/>
      <c r="AA281" s="154"/>
      <c r="AB281" s="154"/>
      <c r="AC281" s="154"/>
      <c r="AD281" s="154"/>
      <c r="AE281" s="154" t="s">
        <v>132</v>
      </c>
      <c r="AF281" s="154"/>
      <c r="AG281" s="154"/>
      <c r="AH281" s="154"/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</row>
    <row r="282" spans="1:60" outlineLevel="1" x14ac:dyDescent="0.2">
      <c r="A282" s="186"/>
      <c r="B282" s="187"/>
      <c r="C282" s="185" t="s">
        <v>490</v>
      </c>
      <c r="D282" s="191"/>
      <c r="E282" s="192">
        <v>24.13</v>
      </c>
      <c r="F282" s="164"/>
      <c r="G282" s="164"/>
      <c r="H282" s="164"/>
      <c r="I282" s="164"/>
      <c r="J282" s="164"/>
      <c r="K282" s="164"/>
      <c r="L282" s="164"/>
      <c r="M282" s="164"/>
      <c r="N282" s="159"/>
      <c r="O282" s="159"/>
      <c r="P282" s="159"/>
      <c r="Q282" s="159"/>
      <c r="R282" s="159"/>
      <c r="S282" s="159"/>
      <c r="T282" s="160"/>
      <c r="U282" s="159"/>
      <c r="V282" s="154"/>
      <c r="W282" s="154"/>
      <c r="X282" s="154"/>
      <c r="Y282" s="154"/>
      <c r="Z282" s="154"/>
      <c r="AA282" s="154"/>
      <c r="AB282" s="154"/>
      <c r="AC282" s="154"/>
      <c r="AD282" s="154"/>
      <c r="AE282" s="154" t="s">
        <v>134</v>
      </c>
      <c r="AF282" s="154">
        <v>0</v>
      </c>
      <c r="AG282" s="154"/>
      <c r="AH282" s="154"/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</row>
    <row r="283" spans="1:60" outlineLevel="1" x14ac:dyDescent="0.2">
      <c r="A283" s="186">
        <v>98</v>
      </c>
      <c r="B283" s="187" t="s">
        <v>491</v>
      </c>
      <c r="C283" s="188" t="s">
        <v>492</v>
      </c>
      <c r="D283" s="189" t="s">
        <v>131</v>
      </c>
      <c r="E283" s="190">
        <v>18.96</v>
      </c>
      <c r="F283" s="163"/>
      <c r="G283" s="164">
        <f>ROUND(E283*F283,2)</f>
        <v>0</v>
      </c>
      <c r="H283" s="163"/>
      <c r="I283" s="164">
        <f>ROUND(E283*H283,2)</f>
        <v>0</v>
      </c>
      <c r="J283" s="163"/>
      <c r="K283" s="164">
        <f>ROUND(E283*J283,2)</f>
        <v>0</v>
      </c>
      <c r="L283" s="164">
        <v>21</v>
      </c>
      <c r="M283" s="164">
        <f>G283*(1+L283/100)</f>
        <v>0</v>
      </c>
      <c r="N283" s="159">
        <v>0</v>
      </c>
      <c r="O283" s="159">
        <f>ROUND(E283*N283,5)</f>
        <v>0</v>
      </c>
      <c r="P283" s="159">
        <v>0</v>
      </c>
      <c r="Q283" s="159">
        <f>ROUND(E283*P283,5)</f>
        <v>0</v>
      </c>
      <c r="R283" s="159"/>
      <c r="S283" s="159"/>
      <c r="T283" s="160">
        <v>0.03</v>
      </c>
      <c r="U283" s="159">
        <f>ROUND(E283*T283,2)</f>
        <v>0.56999999999999995</v>
      </c>
      <c r="V283" s="154"/>
      <c r="W283" s="154"/>
      <c r="X283" s="154"/>
      <c r="Y283" s="154"/>
      <c r="Z283" s="154"/>
      <c r="AA283" s="154"/>
      <c r="AB283" s="154"/>
      <c r="AC283" s="154"/>
      <c r="AD283" s="154"/>
      <c r="AE283" s="154" t="s">
        <v>132</v>
      </c>
      <c r="AF283" s="154"/>
      <c r="AG283" s="154"/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outlineLevel="1" x14ac:dyDescent="0.2">
      <c r="A284" s="186"/>
      <c r="B284" s="187"/>
      <c r="C284" s="185" t="s">
        <v>493</v>
      </c>
      <c r="D284" s="191"/>
      <c r="E284" s="192">
        <v>18.96</v>
      </c>
      <c r="F284" s="164"/>
      <c r="G284" s="164"/>
      <c r="H284" s="164"/>
      <c r="I284" s="164"/>
      <c r="J284" s="164"/>
      <c r="K284" s="164"/>
      <c r="L284" s="164"/>
      <c r="M284" s="164"/>
      <c r="N284" s="159"/>
      <c r="O284" s="159"/>
      <c r="P284" s="159"/>
      <c r="Q284" s="159"/>
      <c r="R284" s="159"/>
      <c r="S284" s="159"/>
      <c r="T284" s="160"/>
      <c r="U284" s="159"/>
      <c r="V284" s="154"/>
      <c r="W284" s="154"/>
      <c r="X284" s="154"/>
      <c r="Y284" s="154"/>
      <c r="Z284" s="154"/>
      <c r="AA284" s="154"/>
      <c r="AB284" s="154"/>
      <c r="AC284" s="154"/>
      <c r="AD284" s="154"/>
      <c r="AE284" s="154" t="s">
        <v>134</v>
      </c>
      <c r="AF284" s="154">
        <v>0</v>
      </c>
      <c r="AG284" s="154"/>
      <c r="AH284" s="154"/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</row>
    <row r="285" spans="1:60" outlineLevel="1" x14ac:dyDescent="0.2">
      <c r="A285" s="186">
        <v>99</v>
      </c>
      <c r="B285" s="187" t="s">
        <v>494</v>
      </c>
      <c r="C285" s="188" t="s">
        <v>495</v>
      </c>
      <c r="D285" s="189" t="s">
        <v>131</v>
      </c>
      <c r="E285" s="190">
        <v>96.76</v>
      </c>
      <c r="F285" s="163"/>
      <c r="G285" s="164">
        <f>ROUND(E285*F285,2)</f>
        <v>0</v>
      </c>
      <c r="H285" s="163"/>
      <c r="I285" s="164">
        <f>ROUND(E285*H285,2)</f>
        <v>0</v>
      </c>
      <c r="J285" s="163"/>
      <c r="K285" s="164">
        <f>ROUND(E285*J285,2)</f>
        <v>0</v>
      </c>
      <c r="L285" s="164">
        <v>21</v>
      </c>
      <c r="M285" s="164">
        <f>G285*(1+L285/100)</f>
        <v>0</v>
      </c>
      <c r="N285" s="159">
        <v>1.1999999999999999E-3</v>
      </c>
      <c r="O285" s="159">
        <f>ROUND(E285*N285,5)</f>
        <v>0.11611</v>
      </c>
      <c r="P285" s="159">
        <v>0</v>
      </c>
      <c r="Q285" s="159">
        <f>ROUND(E285*P285,5)</f>
        <v>0</v>
      </c>
      <c r="R285" s="159"/>
      <c r="S285" s="159"/>
      <c r="T285" s="160">
        <v>0</v>
      </c>
      <c r="U285" s="159">
        <f>ROUND(E285*T285,2)</f>
        <v>0</v>
      </c>
      <c r="V285" s="154"/>
      <c r="W285" s="154"/>
      <c r="X285" s="154"/>
      <c r="Y285" s="154"/>
      <c r="Z285" s="154"/>
      <c r="AA285" s="154"/>
      <c r="AB285" s="154"/>
      <c r="AC285" s="154"/>
      <c r="AD285" s="154"/>
      <c r="AE285" s="154" t="s">
        <v>132</v>
      </c>
      <c r="AF285" s="154"/>
      <c r="AG285" s="154"/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outlineLevel="1" x14ac:dyDescent="0.2">
      <c r="A286" s="186">
        <v>100</v>
      </c>
      <c r="B286" s="187" t="s">
        <v>496</v>
      </c>
      <c r="C286" s="188" t="s">
        <v>497</v>
      </c>
      <c r="D286" s="189" t="s">
        <v>131</v>
      </c>
      <c r="E286" s="190">
        <v>104.5008</v>
      </c>
      <c r="F286" s="163"/>
      <c r="G286" s="164">
        <f>ROUND(E286*F286,2)</f>
        <v>0</v>
      </c>
      <c r="H286" s="163"/>
      <c r="I286" s="164">
        <f>ROUND(E286*H286,2)</f>
        <v>0</v>
      </c>
      <c r="J286" s="163"/>
      <c r="K286" s="164">
        <f>ROUND(E286*J286,2)</f>
        <v>0</v>
      </c>
      <c r="L286" s="164">
        <v>21</v>
      </c>
      <c r="M286" s="164">
        <f>G286*(1+L286/100)</f>
        <v>0</v>
      </c>
      <c r="N286" s="159">
        <v>1.9199999999999998E-2</v>
      </c>
      <c r="O286" s="159">
        <f>ROUND(E286*N286,5)</f>
        <v>2.0064199999999999</v>
      </c>
      <c r="P286" s="159">
        <v>0</v>
      </c>
      <c r="Q286" s="159">
        <f>ROUND(E286*P286,5)</f>
        <v>0</v>
      </c>
      <c r="R286" s="159"/>
      <c r="S286" s="159"/>
      <c r="T286" s="160">
        <v>0</v>
      </c>
      <c r="U286" s="159">
        <f>ROUND(E286*T286,2)</f>
        <v>0</v>
      </c>
      <c r="V286" s="154"/>
      <c r="W286" s="154"/>
      <c r="X286" s="154"/>
      <c r="Y286" s="154"/>
      <c r="Z286" s="154"/>
      <c r="AA286" s="154"/>
      <c r="AB286" s="154"/>
      <c r="AC286" s="154"/>
      <c r="AD286" s="154"/>
      <c r="AE286" s="154" t="s">
        <v>292</v>
      </c>
      <c r="AF286" s="154"/>
      <c r="AG286" s="154"/>
      <c r="AH286" s="154"/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</row>
    <row r="287" spans="1:60" outlineLevel="1" x14ac:dyDescent="0.2">
      <c r="A287" s="186"/>
      <c r="B287" s="187"/>
      <c r="C287" s="185" t="s">
        <v>498</v>
      </c>
      <c r="D287" s="191"/>
      <c r="E287" s="192">
        <v>104.5008</v>
      </c>
      <c r="F287" s="164"/>
      <c r="G287" s="164"/>
      <c r="H287" s="164"/>
      <c r="I287" s="164"/>
      <c r="J287" s="164"/>
      <c r="K287" s="164"/>
      <c r="L287" s="164"/>
      <c r="M287" s="164"/>
      <c r="N287" s="159"/>
      <c r="O287" s="159"/>
      <c r="P287" s="159"/>
      <c r="Q287" s="159"/>
      <c r="R287" s="159"/>
      <c r="S287" s="159"/>
      <c r="T287" s="160"/>
      <c r="U287" s="159"/>
      <c r="V287" s="154"/>
      <c r="W287" s="154"/>
      <c r="X287" s="154"/>
      <c r="Y287" s="154"/>
      <c r="Z287" s="154"/>
      <c r="AA287" s="154"/>
      <c r="AB287" s="154"/>
      <c r="AC287" s="154"/>
      <c r="AD287" s="154"/>
      <c r="AE287" s="154" t="s">
        <v>134</v>
      </c>
      <c r="AF287" s="154">
        <v>0</v>
      </c>
      <c r="AG287" s="154"/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outlineLevel="1" x14ac:dyDescent="0.2">
      <c r="A288" s="186">
        <v>101</v>
      </c>
      <c r="B288" s="187" t="s">
        <v>499</v>
      </c>
      <c r="C288" s="188" t="s">
        <v>500</v>
      </c>
      <c r="D288" s="189" t="s">
        <v>191</v>
      </c>
      <c r="E288" s="190">
        <v>169.535</v>
      </c>
      <c r="F288" s="163"/>
      <c r="G288" s="164">
        <f>ROUND(E288*F288,2)</f>
        <v>0</v>
      </c>
      <c r="H288" s="163"/>
      <c r="I288" s="164">
        <f>ROUND(E288*H288,2)</f>
        <v>0</v>
      </c>
      <c r="J288" s="163"/>
      <c r="K288" s="164">
        <f>ROUND(E288*J288,2)</f>
        <v>0</v>
      </c>
      <c r="L288" s="164">
        <v>21</v>
      </c>
      <c r="M288" s="164">
        <f>G288*(1+L288/100)</f>
        <v>0</v>
      </c>
      <c r="N288" s="159">
        <v>4.0000000000000003E-5</v>
      </c>
      <c r="O288" s="159">
        <f>ROUND(E288*N288,5)</f>
        <v>6.7799999999999996E-3</v>
      </c>
      <c r="P288" s="159">
        <v>0</v>
      </c>
      <c r="Q288" s="159">
        <f>ROUND(E288*P288,5)</f>
        <v>0</v>
      </c>
      <c r="R288" s="159"/>
      <c r="S288" s="159"/>
      <c r="T288" s="160">
        <v>7.0000000000000007E-2</v>
      </c>
      <c r="U288" s="159">
        <f>ROUND(E288*T288,2)</f>
        <v>11.87</v>
      </c>
      <c r="V288" s="154"/>
      <c r="W288" s="154"/>
      <c r="X288" s="154"/>
      <c r="Y288" s="154"/>
      <c r="Z288" s="154"/>
      <c r="AA288" s="154"/>
      <c r="AB288" s="154"/>
      <c r="AC288" s="154"/>
      <c r="AD288" s="154"/>
      <c r="AE288" s="154" t="s">
        <v>132</v>
      </c>
      <c r="AF288" s="154"/>
      <c r="AG288" s="154"/>
      <c r="AH288" s="154"/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</row>
    <row r="289" spans="1:60" outlineLevel="1" x14ac:dyDescent="0.2">
      <c r="A289" s="186"/>
      <c r="B289" s="187"/>
      <c r="C289" s="185" t="s">
        <v>501</v>
      </c>
      <c r="D289" s="191"/>
      <c r="E289" s="192">
        <v>7.56</v>
      </c>
      <c r="F289" s="164"/>
      <c r="G289" s="164"/>
      <c r="H289" s="164"/>
      <c r="I289" s="164"/>
      <c r="J289" s="164"/>
      <c r="K289" s="164"/>
      <c r="L289" s="164"/>
      <c r="M289" s="164"/>
      <c r="N289" s="159"/>
      <c r="O289" s="159"/>
      <c r="P289" s="159"/>
      <c r="Q289" s="159"/>
      <c r="R289" s="159"/>
      <c r="S289" s="159"/>
      <c r="T289" s="160"/>
      <c r="U289" s="159"/>
      <c r="V289" s="154"/>
      <c r="W289" s="154"/>
      <c r="X289" s="154"/>
      <c r="Y289" s="154"/>
      <c r="Z289" s="154"/>
      <c r="AA289" s="154"/>
      <c r="AB289" s="154"/>
      <c r="AC289" s="154"/>
      <c r="AD289" s="154"/>
      <c r="AE289" s="154" t="s">
        <v>134</v>
      </c>
      <c r="AF289" s="154">
        <v>0</v>
      </c>
      <c r="AG289" s="154"/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outlineLevel="1" x14ac:dyDescent="0.2">
      <c r="A290" s="186"/>
      <c r="B290" s="187"/>
      <c r="C290" s="185" t="s">
        <v>502</v>
      </c>
      <c r="D290" s="191"/>
      <c r="E290" s="192">
        <v>21.76</v>
      </c>
      <c r="F290" s="164"/>
      <c r="G290" s="164"/>
      <c r="H290" s="164"/>
      <c r="I290" s="164"/>
      <c r="J290" s="164"/>
      <c r="K290" s="164"/>
      <c r="L290" s="164"/>
      <c r="M290" s="164"/>
      <c r="N290" s="159"/>
      <c r="O290" s="159"/>
      <c r="P290" s="159"/>
      <c r="Q290" s="159"/>
      <c r="R290" s="159"/>
      <c r="S290" s="159"/>
      <c r="T290" s="160"/>
      <c r="U290" s="159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 t="s">
        <v>134</v>
      </c>
      <c r="AF290" s="154">
        <v>0</v>
      </c>
      <c r="AG290" s="154"/>
      <c r="AH290" s="154"/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</row>
    <row r="291" spans="1:60" outlineLevel="1" x14ac:dyDescent="0.2">
      <c r="A291" s="186"/>
      <c r="B291" s="187"/>
      <c r="C291" s="185" t="s">
        <v>413</v>
      </c>
      <c r="D291" s="191"/>
      <c r="E291" s="192">
        <v>6.16</v>
      </c>
      <c r="F291" s="164"/>
      <c r="G291" s="164"/>
      <c r="H291" s="164"/>
      <c r="I291" s="164"/>
      <c r="J291" s="164"/>
      <c r="K291" s="164"/>
      <c r="L291" s="164"/>
      <c r="M291" s="164"/>
      <c r="N291" s="159"/>
      <c r="O291" s="159"/>
      <c r="P291" s="159"/>
      <c r="Q291" s="159"/>
      <c r="R291" s="159"/>
      <c r="S291" s="159"/>
      <c r="T291" s="160"/>
      <c r="U291" s="159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 t="s">
        <v>134</v>
      </c>
      <c r="AF291" s="154">
        <v>0</v>
      </c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</row>
    <row r="292" spans="1:60" outlineLevel="1" x14ac:dyDescent="0.2">
      <c r="A292" s="186"/>
      <c r="B292" s="187"/>
      <c r="C292" s="185" t="s">
        <v>503</v>
      </c>
      <c r="D292" s="191"/>
      <c r="E292" s="192">
        <v>8.44</v>
      </c>
      <c r="F292" s="164"/>
      <c r="G292" s="164"/>
      <c r="H292" s="164"/>
      <c r="I292" s="164"/>
      <c r="J292" s="164"/>
      <c r="K292" s="164"/>
      <c r="L292" s="164"/>
      <c r="M292" s="164"/>
      <c r="N292" s="159"/>
      <c r="O292" s="159"/>
      <c r="P292" s="159"/>
      <c r="Q292" s="159"/>
      <c r="R292" s="159"/>
      <c r="S292" s="159"/>
      <c r="T292" s="160"/>
      <c r="U292" s="159"/>
      <c r="V292" s="154"/>
      <c r="W292" s="154"/>
      <c r="X292" s="154"/>
      <c r="Y292" s="154"/>
      <c r="Z292" s="154"/>
      <c r="AA292" s="154"/>
      <c r="AB292" s="154"/>
      <c r="AC292" s="154"/>
      <c r="AD292" s="154"/>
      <c r="AE292" s="154" t="s">
        <v>134</v>
      </c>
      <c r="AF292" s="154">
        <v>0</v>
      </c>
      <c r="AG292" s="154"/>
      <c r="AH292" s="154"/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  <c r="BG292" s="154"/>
      <c r="BH292" s="154"/>
    </row>
    <row r="293" spans="1:60" outlineLevel="1" x14ac:dyDescent="0.2">
      <c r="A293" s="186"/>
      <c r="B293" s="187"/>
      <c r="C293" s="185" t="s">
        <v>504</v>
      </c>
      <c r="D293" s="191"/>
      <c r="E293" s="192">
        <v>20.61</v>
      </c>
      <c r="F293" s="164"/>
      <c r="G293" s="164"/>
      <c r="H293" s="164"/>
      <c r="I293" s="164"/>
      <c r="J293" s="164"/>
      <c r="K293" s="164"/>
      <c r="L293" s="164"/>
      <c r="M293" s="164"/>
      <c r="N293" s="159"/>
      <c r="O293" s="159"/>
      <c r="P293" s="159"/>
      <c r="Q293" s="159"/>
      <c r="R293" s="159"/>
      <c r="S293" s="159"/>
      <c r="T293" s="160"/>
      <c r="U293" s="159"/>
      <c r="V293" s="154"/>
      <c r="W293" s="154"/>
      <c r="X293" s="154"/>
      <c r="Y293" s="154"/>
      <c r="Z293" s="154"/>
      <c r="AA293" s="154"/>
      <c r="AB293" s="154"/>
      <c r="AC293" s="154"/>
      <c r="AD293" s="154"/>
      <c r="AE293" s="154" t="s">
        <v>134</v>
      </c>
      <c r="AF293" s="154">
        <v>0</v>
      </c>
      <c r="AG293" s="154"/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</row>
    <row r="294" spans="1:60" outlineLevel="1" x14ac:dyDescent="0.2">
      <c r="A294" s="186"/>
      <c r="B294" s="187"/>
      <c r="C294" s="185" t="s">
        <v>505</v>
      </c>
      <c r="D294" s="191"/>
      <c r="E294" s="192">
        <v>22.36</v>
      </c>
      <c r="F294" s="164"/>
      <c r="G294" s="164"/>
      <c r="H294" s="164"/>
      <c r="I294" s="164"/>
      <c r="J294" s="164"/>
      <c r="K294" s="164"/>
      <c r="L294" s="164"/>
      <c r="M294" s="164"/>
      <c r="N294" s="159"/>
      <c r="O294" s="159"/>
      <c r="P294" s="159"/>
      <c r="Q294" s="159"/>
      <c r="R294" s="159"/>
      <c r="S294" s="159"/>
      <c r="T294" s="160"/>
      <c r="U294" s="159"/>
      <c r="V294" s="154"/>
      <c r="W294" s="154"/>
      <c r="X294" s="154"/>
      <c r="Y294" s="154"/>
      <c r="Z294" s="154"/>
      <c r="AA294" s="154"/>
      <c r="AB294" s="154"/>
      <c r="AC294" s="154"/>
      <c r="AD294" s="154"/>
      <c r="AE294" s="154" t="s">
        <v>134</v>
      </c>
      <c r="AF294" s="154">
        <v>0</v>
      </c>
      <c r="AG294" s="154"/>
      <c r="AH294" s="154"/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  <c r="BG294" s="154"/>
      <c r="BH294" s="154"/>
    </row>
    <row r="295" spans="1:60" outlineLevel="1" x14ac:dyDescent="0.2">
      <c r="A295" s="186"/>
      <c r="B295" s="187"/>
      <c r="C295" s="185" t="s">
        <v>506</v>
      </c>
      <c r="D295" s="191"/>
      <c r="E295" s="192">
        <v>23.5</v>
      </c>
      <c r="F295" s="164"/>
      <c r="G295" s="164"/>
      <c r="H295" s="164"/>
      <c r="I295" s="164"/>
      <c r="J295" s="164"/>
      <c r="K295" s="164"/>
      <c r="L295" s="164"/>
      <c r="M295" s="164"/>
      <c r="N295" s="159"/>
      <c r="O295" s="159"/>
      <c r="P295" s="159"/>
      <c r="Q295" s="159"/>
      <c r="R295" s="159"/>
      <c r="S295" s="159"/>
      <c r="T295" s="160"/>
      <c r="U295" s="159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 t="s">
        <v>134</v>
      </c>
      <c r="AF295" s="154">
        <v>0</v>
      </c>
      <c r="AG295" s="154"/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</row>
    <row r="296" spans="1:60" outlineLevel="1" x14ac:dyDescent="0.2">
      <c r="A296" s="186"/>
      <c r="B296" s="187"/>
      <c r="C296" s="185" t="s">
        <v>507</v>
      </c>
      <c r="D296" s="191"/>
      <c r="E296" s="192">
        <v>12.225</v>
      </c>
      <c r="F296" s="164"/>
      <c r="G296" s="164"/>
      <c r="H296" s="164"/>
      <c r="I296" s="164"/>
      <c r="J296" s="164"/>
      <c r="K296" s="164"/>
      <c r="L296" s="164"/>
      <c r="M296" s="164"/>
      <c r="N296" s="159"/>
      <c r="O296" s="159"/>
      <c r="P296" s="159"/>
      <c r="Q296" s="159"/>
      <c r="R296" s="159"/>
      <c r="S296" s="159"/>
      <c r="T296" s="160"/>
      <c r="U296" s="159"/>
      <c r="V296" s="154"/>
      <c r="W296" s="154"/>
      <c r="X296" s="154"/>
      <c r="Y296" s="154"/>
      <c r="Z296" s="154"/>
      <c r="AA296" s="154"/>
      <c r="AB296" s="154"/>
      <c r="AC296" s="154"/>
      <c r="AD296" s="154"/>
      <c r="AE296" s="154" t="s">
        <v>134</v>
      </c>
      <c r="AF296" s="154">
        <v>0</v>
      </c>
      <c r="AG296" s="154"/>
      <c r="AH296" s="154"/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  <c r="BG296" s="154"/>
      <c r="BH296" s="154"/>
    </row>
    <row r="297" spans="1:60" outlineLevel="1" x14ac:dyDescent="0.2">
      <c r="A297" s="186"/>
      <c r="B297" s="187"/>
      <c r="C297" s="185" t="s">
        <v>508</v>
      </c>
      <c r="D297" s="191"/>
      <c r="E297" s="192">
        <v>15.26</v>
      </c>
      <c r="F297" s="164"/>
      <c r="G297" s="164"/>
      <c r="H297" s="164"/>
      <c r="I297" s="164"/>
      <c r="J297" s="164"/>
      <c r="K297" s="164"/>
      <c r="L297" s="164"/>
      <c r="M297" s="164"/>
      <c r="N297" s="159"/>
      <c r="O297" s="159"/>
      <c r="P297" s="159"/>
      <c r="Q297" s="159"/>
      <c r="R297" s="159"/>
      <c r="S297" s="159"/>
      <c r="T297" s="160"/>
      <c r="U297" s="159"/>
      <c r="V297" s="154"/>
      <c r="W297" s="154"/>
      <c r="X297" s="154"/>
      <c r="Y297" s="154"/>
      <c r="Z297" s="154"/>
      <c r="AA297" s="154"/>
      <c r="AB297" s="154"/>
      <c r="AC297" s="154"/>
      <c r="AD297" s="154"/>
      <c r="AE297" s="154" t="s">
        <v>134</v>
      </c>
      <c r="AF297" s="154">
        <v>0</v>
      </c>
      <c r="AG297" s="154"/>
      <c r="AH297" s="154"/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</row>
    <row r="298" spans="1:60" outlineLevel="1" x14ac:dyDescent="0.2">
      <c r="A298" s="186"/>
      <c r="B298" s="187"/>
      <c r="C298" s="185" t="s">
        <v>509</v>
      </c>
      <c r="D298" s="191"/>
      <c r="E298" s="192">
        <v>5.5</v>
      </c>
      <c r="F298" s="164"/>
      <c r="G298" s="164"/>
      <c r="H298" s="164"/>
      <c r="I298" s="164"/>
      <c r="J298" s="164"/>
      <c r="K298" s="164"/>
      <c r="L298" s="164"/>
      <c r="M298" s="164"/>
      <c r="N298" s="159"/>
      <c r="O298" s="159"/>
      <c r="P298" s="159"/>
      <c r="Q298" s="159"/>
      <c r="R298" s="159"/>
      <c r="S298" s="159"/>
      <c r="T298" s="160"/>
      <c r="U298" s="159"/>
      <c r="V298" s="154"/>
      <c r="W298" s="154"/>
      <c r="X298" s="154"/>
      <c r="Y298" s="154"/>
      <c r="Z298" s="154"/>
      <c r="AA298" s="154"/>
      <c r="AB298" s="154"/>
      <c r="AC298" s="154"/>
      <c r="AD298" s="154"/>
      <c r="AE298" s="154" t="s">
        <v>134</v>
      </c>
      <c r="AF298" s="154">
        <v>0</v>
      </c>
      <c r="AG298" s="154"/>
      <c r="AH298" s="154"/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</row>
    <row r="299" spans="1:60" outlineLevel="1" x14ac:dyDescent="0.2">
      <c r="A299" s="186"/>
      <c r="B299" s="187"/>
      <c r="C299" s="185" t="s">
        <v>510</v>
      </c>
      <c r="D299" s="191"/>
      <c r="E299" s="192">
        <v>3.8</v>
      </c>
      <c r="F299" s="164"/>
      <c r="G299" s="164"/>
      <c r="H299" s="164"/>
      <c r="I299" s="164"/>
      <c r="J299" s="164"/>
      <c r="K299" s="164"/>
      <c r="L299" s="164"/>
      <c r="M299" s="164"/>
      <c r="N299" s="159"/>
      <c r="O299" s="159"/>
      <c r="P299" s="159"/>
      <c r="Q299" s="159"/>
      <c r="R299" s="159"/>
      <c r="S299" s="159"/>
      <c r="T299" s="160"/>
      <c r="U299" s="159"/>
      <c r="V299" s="154"/>
      <c r="W299" s="154"/>
      <c r="X299" s="154"/>
      <c r="Y299" s="154"/>
      <c r="Z299" s="154"/>
      <c r="AA299" s="154"/>
      <c r="AB299" s="154"/>
      <c r="AC299" s="154"/>
      <c r="AD299" s="154"/>
      <c r="AE299" s="154" t="s">
        <v>134</v>
      </c>
      <c r="AF299" s="154">
        <v>0</v>
      </c>
      <c r="AG299" s="154"/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</row>
    <row r="300" spans="1:60" outlineLevel="1" x14ac:dyDescent="0.2">
      <c r="A300" s="186"/>
      <c r="B300" s="187"/>
      <c r="C300" s="185" t="s">
        <v>511</v>
      </c>
      <c r="D300" s="191"/>
      <c r="E300" s="192">
        <v>8.3000000000000007</v>
      </c>
      <c r="F300" s="164"/>
      <c r="G300" s="164"/>
      <c r="H300" s="164"/>
      <c r="I300" s="164"/>
      <c r="J300" s="164"/>
      <c r="K300" s="164"/>
      <c r="L300" s="164"/>
      <c r="M300" s="164"/>
      <c r="N300" s="159"/>
      <c r="O300" s="159"/>
      <c r="P300" s="159"/>
      <c r="Q300" s="159"/>
      <c r="R300" s="159"/>
      <c r="S300" s="159"/>
      <c r="T300" s="160"/>
      <c r="U300" s="159"/>
      <c r="V300" s="154"/>
      <c r="W300" s="154"/>
      <c r="X300" s="154"/>
      <c r="Y300" s="154"/>
      <c r="Z300" s="154"/>
      <c r="AA300" s="154"/>
      <c r="AB300" s="154"/>
      <c r="AC300" s="154"/>
      <c r="AD300" s="154"/>
      <c r="AE300" s="154" t="s">
        <v>134</v>
      </c>
      <c r="AF300" s="154">
        <v>0</v>
      </c>
      <c r="AG300" s="154"/>
      <c r="AH300" s="154"/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</row>
    <row r="301" spans="1:60" outlineLevel="1" x14ac:dyDescent="0.2">
      <c r="A301" s="186"/>
      <c r="B301" s="187"/>
      <c r="C301" s="185" t="s">
        <v>512</v>
      </c>
      <c r="D301" s="191"/>
      <c r="E301" s="192">
        <v>14.06</v>
      </c>
      <c r="F301" s="164"/>
      <c r="G301" s="164"/>
      <c r="H301" s="164"/>
      <c r="I301" s="164"/>
      <c r="J301" s="164"/>
      <c r="K301" s="164"/>
      <c r="L301" s="164"/>
      <c r="M301" s="164"/>
      <c r="N301" s="159"/>
      <c r="O301" s="159"/>
      <c r="P301" s="159"/>
      <c r="Q301" s="159"/>
      <c r="R301" s="159"/>
      <c r="S301" s="159"/>
      <c r="T301" s="160"/>
      <c r="U301" s="159"/>
      <c r="V301" s="154"/>
      <c r="W301" s="154"/>
      <c r="X301" s="154"/>
      <c r="Y301" s="154"/>
      <c r="Z301" s="154"/>
      <c r="AA301" s="154"/>
      <c r="AB301" s="154"/>
      <c r="AC301" s="154"/>
      <c r="AD301" s="154"/>
      <c r="AE301" s="154" t="s">
        <v>134</v>
      </c>
      <c r="AF301" s="154">
        <v>0</v>
      </c>
      <c r="AG301" s="154"/>
      <c r="AH301" s="154"/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</row>
    <row r="302" spans="1:60" outlineLevel="1" x14ac:dyDescent="0.2">
      <c r="A302" s="186">
        <v>102</v>
      </c>
      <c r="B302" s="187" t="s">
        <v>513</v>
      </c>
      <c r="C302" s="188" t="s">
        <v>514</v>
      </c>
      <c r="D302" s="189" t="s">
        <v>163</v>
      </c>
      <c r="E302" s="190">
        <v>3.4950000000000001</v>
      </c>
      <c r="F302" s="163"/>
      <c r="G302" s="164">
        <f>ROUND(E302*F302,2)</f>
        <v>0</v>
      </c>
      <c r="H302" s="163"/>
      <c r="I302" s="164">
        <f>ROUND(E302*H302,2)</f>
        <v>0</v>
      </c>
      <c r="J302" s="163"/>
      <c r="K302" s="164">
        <f>ROUND(E302*J302,2)</f>
        <v>0</v>
      </c>
      <c r="L302" s="164">
        <v>21</v>
      </c>
      <c r="M302" s="164">
        <f>G302*(1+L302/100)</f>
        <v>0</v>
      </c>
      <c r="N302" s="159">
        <v>0</v>
      </c>
      <c r="O302" s="159">
        <f>ROUND(E302*N302,5)</f>
        <v>0</v>
      </c>
      <c r="P302" s="159">
        <v>0</v>
      </c>
      <c r="Q302" s="159">
        <f>ROUND(E302*P302,5)</f>
        <v>0</v>
      </c>
      <c r="R302" s="159"/>
      <c r="S302" s="159"/>
      <c r="T302" s="160">
        <v>1.2649999999999999</v>
      </c>
      <c r="U302" s="159">
        <f>ROUND(E302*T302,2)</f>
        <v>4.42</v>
      </c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 t="s">
        <v>132</v>
      </c>
      <c r="AF302" s="154"/>
      <c r="AG302" s="154"/>
      <c r="AH302" s="154"/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</row>
    <row r="303" spans="1:60" x14ac:dyDescent="0.2">
      <c r="A303" s="193" t="s">
        <v>127</v>
      </c>
      <c r="B303" s="194" t="s">
        <v>90</v>
      </c>
      <c r="C303" s="195" t="s">
        <v>91</v>
      </c>
      <c r="D303" s="196"/>
      <c r="E303" s="197"/>
      <c r="F303" s="165"/>
      <c r="G303" s="165">
        <f>SUMIF(AE304:AE357,"&lt;&gt;NOR",G304:G357)</f>
        <v>0</v>
      </c>
      <c r="H303" s="165"/>
      <c r="I303" s="165">
        <f>SUM(I304:I357)</f>
        <v>0</v>
      </c>
      <c r="J303" s="165"/>
      <c r="K303" s="165">
        <f>SUM(K304:K357)</f>
        <v>0</v>
      </c>
      <c r="L303" s="165"/>
      <c r="M303" s="165">
        <f>SUM(M304:M357)</f>
        <v>0</v>
      </c>
      <c r="N303" s="161"/>
      <c r="O303" s="161">
        <f>SUM(O304:O357)</f>
        <v>1.1455900000000001</v>
      </c>
      <c r="P303" s="161"/>
      <c r="Q303" s="161">
        <f>SUM(Q304:Q357)</f>
        <v>0.50131000000000003</v>
      </c>
      <c r="R303" s="161"/>
      <c r="S303" s="161"/>
      <c r="T303" s="162"/>
      <c r="U303" s="161">
        <f>SUM(U304:U357)</f>
        <v>311.64</v>
      </c>
      <c r="AE303" t="s">
        <v>128</v>
      </c>
    </row>
    <row r="304" spans="1:60" ht="22.5" outlineLevel="1" x14ac:dyDescent="0.2">
      <c r="A304" s="186">
        <v>103</v>
      </c>
      <c r="B304" s="187" t="s">
        <v>515</v>
      </c>
      <c r="C304" s="188" t="s">
        <v>516</v>
      </c>
      <c r="D304" s="189" t="s">
        <v>131</v>
      </c>
      <c r="E304" s="190">
        <v>501.31</v>
      </c>
      <c r="F304" s="163"/>
      <c r="G304" s="164">
        <f>ROUND(E304*F304,2)</f>
        <v>0</v>
      </c>
      <c r="H304" s="163"/>
      <c r="I304" s="164">
        <f>ROUND(E304*H304,2)</f>
        <v>0</v>
      </c>
      <c r="J304" s="163"/>
      <c r="K304" s="164">
        <f>ROUND(E304*J304,2)</f>
        <v>0</v>
      </c>
      <c r="L304" s="164">
        <v>21</v>
      </c>
      <c r="M304" s="164">
        <f>G304*(1+L304/100)</f>
        <v>0</v>
      </c>
      <c r="N304" s="159">
        <v>0</v>
      </c>
      <c r="O304" s="159">
        <f>ROUND(E304*N304,5)</f>
        <v>0</v>
      </c>
      <c r="P304" s="159">
        <v>1E-3</v>
      </c>
      <c r="Q304" s="159">
        <f>ROUND(E304*P304,5)</f>
        <v>0.50131000000000003</v>
      </c>
      <c r="R304" s="159"/>
      <c r="S304" s="159"/>
      <c r="T304" s="160">
        <v>0.105</v>
      </c>
      <c r="U304" s="159">
        <f>ROUND(E304*T304,2)</f>
        <v>52.64</v>
      </c>
      <c r="V304" s="154"/>
      <c r="W304" s="154"/>
      <c r="X304" s="154"/>
      <c r="Y304" s="154"/>
      <c r="Z304" s="154"/>
      <c r="AA304" s="154"/>
      <c r="AB304" s="154"/>
      <c r="AC304" s="154"/>
      <c r="AD304" s="154"/>
      <c r="AE304" s="154" t="s">
        <v>132</v>
      </c>
      <c r="AF304" s="154"/>
      <c r="AG304" s="154"/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</row>
    <row r="305" spans="1:60" ht="22.5" outlineLevel="1" x14ac:dyDescent="0.2">
      <c r="A305" s="186"/>
      <c r="B305" s="187"/>
      <c r="C305" s="185" t="s">
        <v>517</v>
      </c>
      <c r="D305" s="191"/>
      <c r="E305" s="192">
        <v>175.46</v>
      </c>
      <c r="F305" s="164"/>
      <c r="G305" s="164"/>
      <c r="H305" s="164"/>
      <c r="I305" s="164"/>
      <c r="J305" s="164"/>
      <c r="K305" s="164"/>
      <c r="L305" s="164"/>
      <c r="M305" s="164"/>
      <c r="N305" s="159"/>
      <c r="O305" s="159"/>
      <c r="P305" s="159"/>
      <c r="Q305" s="159"/>
      <c r="R305" s="159"/>
      <c r="S305" s="159"/>
      <c r="T305" s="160"/>
      <c r="U305" s="159"/>
      <c r="V305" s="154"/>
      <c r="W305" s="154"/>
      <c r="X305" s="154"/>
      <c r="Y305" s="154"/>
      <c r="Z305" s="154"/>
      <c r="AA305" s="154"/>
      <c r="AB305" s="154"/>
      <c r="AC305" s="154"/>
      <c r="AD305" s="154"/>
      <c r="AE305" s="154" t="s">
        <v>134</v>
      </c>
      <c r="AF305" s="154">
        <v>0</v>
      </c>
      <c r="AG305" s="154"/>
      <c r="AH305" s="154"/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</row>
    <row r="306" spans="1:60" outlineLevel="1" x14ac:dyDescent="0.2">
      <c r="A306" s="186"/>
      <c r="B306" s="187"/>
      <c r="C306" s="185" t="s">
        <v>518</v>
      </c>
      <c r="D306" s="191"/>
      <c r="E306" s="192">
        <v>113</v>
      </c>
      <c r="F306" s="164"/>
      <c r="G306" s="164"/>
      <c r="H306" s="164"/>
      <c r="I306" s="164"/>
      <c r="J306" s="164"/>
      <c r="K306" s="164"/>
      <c r="L306" s="164"/>
      <c r="M306" s="164"/>
      <c r="N306" s="159"/>
      <c r="O306" s="159"/>
      <c r="P306" s="159"/>
      <c r="Q306" s="159"/>
      <c r="R306" s="159"/>
      <c r="S306" s="159"/>
      <c r="T306" s="160"/>
      <c r="U306" s="159"/>
      <c r="V306" s="154"/>
      <c r="W306" s="154"/>
      <c r="X306" s="154"/>
      <c r="Y306" s="154"/>
      <c r="Z306" s="154"/>
      <c r="AA306" s="154"/>
      <c r="AB306" s="154"/>
      <c r="AC306" s="154"/>
      <c r="AD306" s="154"/>
      <c r="AE306" s="154" t="s">
        <v>134</v>
      </c>
      <c r="AF306" s="154">
        <v>0</v>
      </c>
      <c r="AG306" s="154"/>
      <c r="AH306" s="154"/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</row>
    <row r="307" spans="1:60" outlineLevel="1" x14ac:dyDescent="0.2">
      <c r="A307" s="186"/>
      <c r="B307" s="187"/>
      <c r="C307" s="185" t="s">
        <v>519</v>
      </c>
      <c r="D307" s="191"/>
      <c r="E307" s="192">
        <v>97.07</v>
      </c>
      <c r="F307" s="164"/>
      <c r="G307" s="164"/>
      <c r="H307" s="164"/>
      <c r="I307" s="164"/>
      <c r="J307" s="164"/>
      <c r="K307" s="164"/>
      <c r="L307" s="164"/>
      <c r="M307" s="164"/>
      <c r="N307" s="159"/>
      <c r="O307" s="159"/>
      <c r="P307" s="159"/>
      <c r="Q307" s="159"/>
      <c r="R307" s="159"/>
      <c r="S307" s="159"/>
      <c r="T307" s="160"/>
      <c r="U307" s="159"/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 t="s">
        <v>134</v>
      </c>
      <c r="AF307" s="154">
        <v>0</v>
      </c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</row>
    <row r="308" spans="1:60" ht="22.5" outlineLevel="1" x14ac:dyDescent="0.2">
      <c r="A308" s="186"/>
      <c r="B308" s="187"/>
      <c r="C308" s="185" t="s">
        <v>520</v>
      </c>
      <c r="D308" s="191"/>
      <c r="E308" s="192">
        <v>92.91</v>
      </c>
      <c r="F308" s="164"/>
      <c r="G308" s="164"/>
      <c r="H308" s="164"/>
      <c r="I308" s="164"/>
      <c r="J308" s="164"/>
      <c r="K308" s="164"/>
      <c r="L308" s="164"/>
      <c r="M308" s="164"/>
      <c r="N308" s="159"/>
      <c r="O308" s="159"/>
      <c r="P308" s="159"/>
      <c r="Q308" s="159"/>
      <c r="R308" s="159"/>
      <c r="S308" s="159"/>
      <c r="T308" s="160"/>
      <c r="U308" s="159"/>
      <c r="V308" s="154"/>
      <c r="W308" s="154"/>
      <c r="X308" s="154"/>
      <c r="Y308" s="154"/>
      <c r="Z308" s="154"/>
      <c r="AA308" s="154"/>
      <c r="AB308" s="154"/>
      <c r="AC308" s="154"/>
      <c r="AD308" s="154"/>
      <c r="AE308" s="154" t="s">
        <v>134</v>
      </c>
      <c r="AF308" s="154">
        <v>0</v>
      </c>
      <c r="AG308" s="154"/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</row>
    <row r="309" spans="1:60" outlineLevel="1" x14ac:dyDescent="0.2">
      <c r="A309" s="186"/>
      <c r="B309" s="187"/>
      <c r="C309" s="185" t="s">
        <v>521</v>
      </c>
      <c r="D309" s="191"/>
      <c r="E309" s="192">
        <v>22.87</v>
      </c>
      <c r="F309" s="164"/>
      <c r="G309" s="164"/>
      <c r="H309" s="164"/>
      <c r="I309" s="164"/>
      <c r="J309" s="164"/>
      <c r="K309" s="164"/>
      <c r="L309" s="164"/>
      <c r="M309" s="164"/>
      <c r="N309" s="159"/>
      <c r="O309" s="159"/>
      <c r="P309" s="159"/>
      <c r="Q309" s="159"/>
      <c r="R309" s="159"/>
      <c r="S309" s="159"/>
      <c r="T309" s="160"/>
      <c r="U309" s="159"/>
      <c r="V309" s="154"/>
      <c r="W309" s="154"/>
      <c r="X309" s="154"/>
      <c r="Y309" s="154"/>
      <c r="Z309" s="154"/>
      <c r="AA309" s="154"/>
      <c r="AB309" s="154"/>
      <c r="AC309" s="154"/>
      <c r="AD309" s="154"/>
      <c r="AE309" s="154" t="s">
        <v>134</v>
      </c>
      <c r="AF309" s="154">
        <v>0</v>
      </c>
      <c r="AG309" s="154"/>
      <c r="AH309" s="154"/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</row>
    <row r="310" spans="1:60" ht="22.5" outlineLevel="1" x14ac:dyDescent="0.2">
      <c r="A310" s="186">
        <v>104</v>
      </c>
      <c r="B310" s="187" t="s">
        <v>522</v>
      </c>
      <c r="C310" s="188" t="s">
        <v>523</v>
      </c>
      <c r="D310" s="189" t="s">
        <v>191</v>
      </c>
      <c r="E310" s="190">
        <v>21.78</v>
      </c>
      <c r="F310" s="163"/>
      <c r="G310" s="164">
        <f>ROUND(E310*F310,2)</f>
        <v>0</v>
      </c>
      <c r="H310" s="163"/>
      <c r="I310" s="164">
        <f>ROUND(E310*H310,2)</f>
        <v>0</v>
      </c>
      <c r="J310" s="163"/>
      <c r="K310" s="164">
        <f>ROUND(E310*J310,2)</f>
        <v>0</v>
      </c>
      <c r="L310" s="164">
        <v>21</v>
      </c>
      <c r="M310" s="164">
        <f>G310*(1+L310/100)</f>
        <v>0</v>
      </c>
      <c r="N310" s="159">
        <v>9.0000000000000006E-5</v>
      </c>
      <c r="O310" s="159">
        <f>ROUND(E310*N310,5)</f>
        <v>1.9599999999999999E-3</v>
      </c>
      <c r="P310" s="159">
        <v>0</v>
      </c>
      <c r="Q310" s="159">
        <f>ROUND(E310*P310,5)</f>
        <v>0</v>
      </c>
      <c r="R310" s="159"/>
      <c r="S310" s="159"/>
      <c r="T310" s="160">
        <v>0.39</v>
      </c>
      <c r="U310" s="159">
        <f>ROUND(E310*T310,2)</f>
        <v>8.49</v>
      </c>
      <c r="V310" s="154"/>
      <c r="W310" s="154"/>
      <c r="X310" s="154"/>
      <c r="Y310" s="154"/>
      <c r="Z310" s="154"/>
      <c r="AA310" s="154"/>
      <c r="AB310" s="154"/>
      <c r="AC310" s="154"/>
      <c r="AD310" s="154"/>
      <c r="AE310" s="154" t="s">
        <v>132</v>
      </c>
      <c r="AF310" s="154"/>
      <c r="AG310" s="154"/>
      <c r="AH310" s="154"/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</row>
    <row r="311" spans="1:60" outlineLevel="1" x14ac:dyDescent="0.2">
      <c r="A311" s="186"/>
      <c r="B311" s="187"/>
      <c r="C311" s="185" t="s">
        <v>524</v>
      </c>
      <c r="D311" s="191"/>
      <c r="E311" s="192">
        <v>21.78</v>
      </c>
      <c r="F311" s="164"/>
      <c r="G311" s="164"/>
      <c r="H311" s="164"/>
      <c r="I311" s="164"/>
      <c r="J311" s="164"/>
      <c r="K311" s="164"/>
      <c r="L311" s="164"/>
      <c r="M311" s="164"/>
      <c r="N311" s="159"/>
      <c r="O311" s="159"/>
      <c r="P311" s="159"/>
      <c r="Q311" s="159"/>
      <c r="R311" s="159"/>
      <c r="S311" s="159"/>
      <c r="T311" s="160"/>
      <c r="U311" s="159"/>
      <c r="V311" s="154"/>
      <c r="W311" s="154"/>
      <c r="X311" s="154"/>
      <c r="Y311" s="154"/>
      <c r="Z311" s="154"/>
      <c r="AA311" s="154"/>
      <c r="AB311" s="154"/>
      <c r="AC311" s="154"/>
      <c r="AD311" s="154"/>
      <c r="AE311" s="154" t="s">
        <v>134</v>
      </c>
      <c r="AF311" s="154">
        <v>0</v>
      </c>
      <c r="AG311" s="154"/>
      <c r="AH311" s="154"/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</row>
    <row r="312" spans="1:60" outlineLevel="1" x14ac:dyDescent="0.2">
      <c r="A312" s="186">
        <v>105</v>
      </c>
      <c r="B312" s="187" t="s">
        <v>525</v>
      </c>
      <c r="C312" s="188" t="s">
        <v>526</v>
      </c>
      <c r="D312" s="189" t="s">
        <v>131</v>
      </c>
      <c r="E312" s="190">
        <v>464.54</v>
      </c>
      <c r="F312" s="163"/>
      <c r="G312" s="164">
        <f>ROUND(E312*F312,2)</f>
        <v>0</v>
      </c>
      <c r="H312" s="163"/>
      <c r="I312" s="164">
        <f>ROUND(E312*H312,2)</f>
        <v>0</v>
      </c>
      <c r="J312" s="163"/>
      <c r="K312" s="164">
        <f>ROUND(E312*J312,2)</f>
        <v>0</v>
      </c>
      <c r="L312" s="164">
        <v>21</v>
      </c>
      <c r="M312" s="164">
        <f>G312*(1+L312/100)</f>
        <v>0</v>
      </c>
      <c r="N312" s="159">
        <v>4.0000000000000002E-4</v>
      </c>
      <c r="O312" s="159">
        <f>ROUND(E312*N312,5)</f>
        <v>0.18582000000000001</v>
      </c>
      <c r="P312" s="159">
        <v>0</v>
      </c>
      <c r="Q312" s="159">
        <f>ROUND(E312*P312,5)</f>
        <v>0</v>
      </c>
      <c r="R312" s="159"/>
      <c r="S312" s="159"/>
      <c r="T312" s="160">
        <v>0.38</v>
      </c>
      <c r="U312" s="159">
        <f>ROUND(E312*T312,2)</f>
        <v>176.53</v>
      </c>
      <c r="V312" s="154"/>
      <c r="W312" s="154"/>
      <c r="X312" s="154"/>
      <c r="Y312" s="154"/>
      <c r="Z312" s="154"/>
      <c r="AA312" s="154"/>
      <c r="AB312" s="154"/>
      <c r="AC312" s="154"/>
      <c r="AD312" s="154"/>
      <c r="AE312" s="154" t="s">
        <v>132</v>
      </c>
      <c r="AF312" s="154"/>
      <c r="AG312" s="154"/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</row>
    <row r="313" spans="1:60" ht="22.5" outlineLevel="1" x14ac:dyDescent="0.2">
      <c r="A313" s="186"/>
      <c r="B313" s="187"/>
      <c r="C313" s="185" t="s">
        <v>527</v>
      </c>
      <c r="D313" s="191"/>
      <c r="E313" s="192">
        <v>152.66</v>
      </c>
      <c r="F313" s="164"/>
      <c r="G313" s="164"/>
      <c r="H313" s="164"/>
      <c r="I313" s="164"/>
      <c r="J313" s="164"/>
      <c r="K313" s="164"/>
      <c r="L313" s="164"/>
      <c r="M313" s="164"/>
      <c r="N313" s="159"/>
      <c r="O313" s="159"/>
      <c r="P313" s="159"/>
      <c r="Q313" s="159"/>
      <c r="R313" s="159"/>
      <c r="S313" s="159"/>
      <c r="T313" s="160"/>
      <c r="U313" s="159"/>
      <c r="V313" s="154"/>
      <c r="W313" s="154"/>
      <c r="X313" s="154"/>
      <c r="Y313" s="154"/>
      <c r="Z313" s="154"/>
      <c r="AA313" s="154"/>
      <c r="AB313" s="154"/>
      <c r="AC313" s="154"/>
      <c r="AD313" s="154"/>
      <c r="AE313" s="154" t="s">
        <v>134</v>
      </c>
      <c r="AF313" s="154">
        <v>0</v>
      </c>
      <c r="AG313" s="154"/>
      <c r="AH313" s="154"/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  <c r="BG313" s="154"/>
      <c r="BH313" s="154"/>
    </row>
    <row r="314" spans="1:60" ht="22.5" outlineLevel="1" x14ac:dyDescent="0.2">
      <c r="A314" s="186"/>
      <c r="B314" s="187"/>
      <c r="C314" s="185" t="s">
        <v>528</v>
      </c>
      <c r="D314" s="191"/>
      <c r="E314" s="192">
        <v>123.26</v>
      </c>
      <c r="F314" s="164"/>
      <c r="G314" s="164"/>
      <c r="H314" s="164"/>
      <c r="I314" s="164"/>
      <c r="J314" s="164"/>
      <c r="K314" s="164"/>
      <c r="L314" s="164"/>
      <c r="M314" s="164"/>
      <c r="N314" s="159"/>
      <c r="O314" s="159"/>
      <c r="P314" s="159"/>
      <c r="Q314" s="159"/>
      <c r="R314" s="159"/>
      <c r="S314" s="159"/>
      <c r="T314" s="160"/>
      <c r="U314" s="159"/>
      <c r="V314" s="154"/>
      <c r="W314" s="154"/>
      <c r="X314" s="154"/>
      <c r="Y314" s="154"/>
      <c r="Z314" s="154"/>
      <c r="AA314" s="154"/>
      <c r="AB314" s="154"/>
      <c r="AC314" s="154"/>
      <c r="AD314" s="154"/>
      <c r="AE314" s="154" t="s">
        <v>134</v>
      </c>
      <c r="AF314" s="154">
        <v>0</v>
      </c>
      <c r="AG314" s="154"/>
      <c r="AH314" s="154"/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</row>
    <row r="315" spans="1:60" ht="22.5" outlineLevel="1" x14ac:dyDescent="0.2">
      <c r="A315" s="186"/>
      <c r="B315" s="187"/>
      <c r="C315" s="185" t="s">
        <v>306</v>
      </c>
      <c r="D315" s="191"/>
      <c r="E315" s="192">
        <v>133</v>
      </c>
      <c r="F315" s="164"/>
      <c r="G315" s="164"/>
      <c r="H315" s="164"/>
      <c r="I315" s="164"/>
      <c r="J315" s="164"/>
      <c r="K315" s="164"/>
      <c r="L315" s="164"/>
      <c r="M315" s="164"/>
      <c r="N315" s="159"/>
      <c r="O315" s="159"/>
      <c r="P315" s="159"/>
      <c r="Q315" s="159"/>
      <c r="R315" s="159"/>
      <c r="S315" s="159"/>
      <c r="T315" s="160"/>
      <c r="U315" s="159"/>
      <c r="V315" s="154"/>
      <c r="W315" s="154"/>
      <c r="X315" s="154"/>
      <c r="Y315" s="154"/>
      <c r="Z315" s="154"/>
      <c r="AA315" s="154"/>
      <c r="AB315" s="154"/>
      <c r="AC315" s="154"/>
      <c r="AD315" s="154"/>
      <c r="AE315" s="154" t="s">
        <v>134</v>
      </c>
      <c r="AF315" s="154">
        <v>0</v>
      </c>
      <c r="AG315" s="154"/>
      <c r="AH315" s="154"/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</row>
    <row r="316" spans="1:60" outlineLevel="1" x14ac:dyDescent="0.2">
      <c r="A316" s="186"/>
      <c r="B316" s="187"/>
      <c r="C316" s="185" t="s">
        <v>529</v>
      </c>
      <c r="D316" s="191"/>
      <c r="E316" s="192">
        <v>55.62</v>
      </c>
      <c r="F316" s="164"/>
      <c r="G316" s="164"/>
      <c r="H316" s="164"/>
      <c r="I316" s="164"/>
      <c r="J316" s="164"/>
      <c r="K316" s="164"/>
      <c r="L316" s="164"/>
      <c r="M316" s="164"/>
      <c r="N316" s="159"/>
      <c r="O316" s="159"/>
      <c r="P316" s="159"/>
      <c r="Q316" s="159"/>
      <c r="R316" s="159"/>
      <c r="S316" s="159"/>
      <c r="T316" s="160"/>
      <c r="U316" s="159"/>
      <c r="V316" s="154"/>
      <c r="W316" s="154"/>
      <c r="X316" s="154"/>
      <c r="Y316" s="154"/>
      <c r="Z316" s="154"/>
      <c r="AA316" s="154"/>
      <c r="AB316" s="154"/>
      <c r="AC316" s="154"/>
      <c r="AD316" s="154"/>
      <c r="AE316" s="154" t="s">
        <v>134</v>
      </c>
      <c r="AF316" s="154">
        <v>0</v>
      </c>
      <c r="AG316" s="154"/>
      <c r="AH316" s="154"/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</row>
    <row r="317" spans="1:60" ht="22.5" outlineLevel="1" x14ac:dyDescent="0.2">
      <c r="A317" s="186">
        <v>106</v>
      </c>
      <c r="B317" s="187" t="s">
        <v>530</v>
      </c>
      <c r="C317" s="188" t="s">
        <v>531</v>
      </c>
      <c r="D317" s="189" t="s">
        <v>131</v>
      </c>
      <c r="E317" s="190">
        <v>501.70319999999998</v>
      </c>
      <c r="F317" s="163"/>
      <c r="G317" s="164">
        <f>ROUND(E317*F317,2)</f>
        <v>0</v>
      </c>
      <c r="H317" s="163"/>
      <c r="I317" s="164">
        <f>ROUND(E317*H317,2)</f>
        <v>0</v>
      </c>
      <c r="J317" s="163"/>
      <c r="K317" s="164">
        <f>ROUND(E317*J317,2)</f>
        <v>0</v>
      </c>
      <c r="L317" s="164">
        <v>21</v>
      </c>
      <c r="M317" s="164">
        <f>G317*(1+L317/100)</f>
        <v>0</v>
      </c>
      <c r="N317" s="159">
        <v>1.8500000000000001E-3</v>
      </c>
      <c r="O317" s="159">
        <f>ROUND(E317*N317,5)</f>
        <v>0.92815000000000003</v>
      </c>
      <c r="P317" s="159">
        <v>0</v>
      </c>
      <c r="Q317" s="159">
        <f>ROUND(E317*P317,5)</f>
        <v>0</v>
      </c>
      <c r="R317" s="159"/>
      <c r="S317" s="159"/>
      <c r="T317" s="160">
        <v>0</v>
      </c>
      <c r="U317" s="159">
        <f>ROUND(E317*T317,2)</f>
        <v>0</v>
      </c>
      <c r="V317" s="154"/>
      <c r="W317" s="154"/>
      <c r="X317" s="154"/>
      <c r="Y317" s="154"/>
      <c r="Z317" s="154"/>
      <c r="AA317" s="154"/>
      <c r="AB317" s="154"/>
      <c r="AC317" s="154"/>
      <c r="AD317" s="154"/>
      <c r="AE317" s="154" t="s">
        <v>292</v>
      </c>
      <c r="AF317" s="154"/>
      <c r="AG317" s="154"/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</row>
    <row r="318" spans="1:60" outlineLevel="1" x14ac:dyDescent="0.2">
      <c r="A318" s="186"/>
      <c r="B318" s="187"/>
      <c r="C318" s="185" t="s">
        <v>532</v>
      </c>
      <c r="D318" s="191"/>
      <c r="E318" s="192">
        <v>501.70319999999998</v>
      </c>
      <c r="F318" s="164"/>
      <c r="G318" s="164"/>
      <c r="H318" s="164"/>
      <c r="I318" s="164"/>
      <c r="J318" s="164"/>
      <c r="K318" s="164"/>
      <c r="L318" s="164"/>
      <c r="M318" s="164"/>
      <c r="N318" s="159"/>
      <c r="O318" s="159"/>
      <c r="P318" s="159"/>
      <c r="Q318" s="159"/>
      <c r="R318" s="159"/>
      <c r="S318" s="159"/>
      <c r="T318" s="160"/>
      <c r="U318" s="159"/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 t="s">
        <v>134</v>
      </c>
      <c r="AF318" s="154">
        <v>0</v>
      </c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</row>
    <row r="319" spans="1:60" ht="22.5" outlineLevel="1" x14ac:dyDescent="0.2">
      <c r="A319" s="186">
        <v>107</v>
      </c>
      <c r="B319" s="187" t="s">
        <v>533</v>
      </c>
      <c r="C319" s="188" t="s">
        <v>534</v>
      </c>
      <c r="D319" s="189" t="s">
        <v>191</v>
      </c>
      <c r="E319" s="190">
        <v>466.62</v>
      </c>
      <c r="F319" s="163"/>
      <c r="G319" s="164">
        <f>ROUND(E319*F319,2)</f>
        <v>0</v>
      </c>
      <c r="H319" s="163"/>
      <c r="I319" s="164">
        <f>ROUND(E319*H319,2)</f>
        <v>0</v>
      </c>
      <c r="J319" s="163"/>
      <c r="K319" s="164">
        <f>ROUND(E319*J319,2)</f>
        <v>0</v>
      </c>
      <c r="L319" s="164">
        <v>21</v>
      </c>
      <c r="M319" s="164">
        <f>G319*(1+L319/100)</f>
        <v>0</v>
      </c>
      <c r="N319" s="159">
        <v>3.0000000000000001E-5</v>
      </c>
      <c r="O319" s="159">
        <f>ROUND(E319*N319,5)</f>
        <v>1.4E-2</v>
      </c>
      <c r="P319" s="159">
        <v>0</v>
      </c>
      <c r="Q319" s="159">
        <f>ROUND(E319*P319,5)</f>
        <v>0</v>
      </c>
      <c r="R319" s="159"/>
      <c r="S319" s="159"/>
      <c r="T319" s="160">
        <v>0.13719999999999999</v>
      </c>
      <c r="U319" s="159">
        <f>ROUND(E319*T319,2)</f>
        <v>64.02</v>
      </c>
      <c r="V319" s="154"/>
      <c r="W319" s="154"/>
      <c r="X319" s="154"/>
      <c r="Y319" s="154"/>
      <c r="Z319" s="154"/>
      <c r="AA319" s="154"/>
      <c r="AB319" s="154"/>
      <c r="AC319" s="154"/>
      <c r="AD319" s="154"/>
      <c r="AE319" s="154" t="s">
        <v>132</v>
      </c>
      <c r="AF319" s="154"/>
      <c r="AG319" s="154"/>
      <c r="AH319" s="154"/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</row>
    <row r="320" spans="1:60" outlineLevel="1" x14ac:dyDescent="0.2">
      <c r="A320" s="186"/>
      <c r="B320" s="187"/>
      <c r="C320" s="185" t="s">
        <v>535</v>
      </c>
      <c r="D320" s="191"/>
      <c r="E320" s="192">
        <v>31.9</v>
      </c>
      <c r="F320" s="164"/>
      <c r="G320" s="164"/>
      <c r="H320" s="164"/>
      <c r="I320" s="164"/>
      <c r="J320" s="164"/>
      <c r="K320" s="164"/>
      <c r="L320" s="164"/>
      <c r="M320" s="164"/>
      <c r="N320" s="159"/>
      <c r="O320" s="159"/>
      <c r="P320" s="159"/>
      <c r="Q320" s="159"/>
      <c r="R320" s="159"/>
      <c r="S320" s="159"/>
      <c r="T320" s="160"/>
      <c r="U320" s="159"/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 t="s">
        <v>134</v>
      </c>
      <c r="AF320" s="154">
        <v>0</v>
      </c>
      <c r="AG320" s="154"/>
      <c r="AH320" s="154"/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</row>
    <row r="321" spans="1:60" outlineLevel="1" x14ac:dyDescent="0.2">
      <c r="A321" s="186"/>
      <c r="B321" s="187"/>
      <c r="C321" s="185" t="s">
        <v>536</v>
      </c>
      <c r="D321" s="191"/>
      <c r="E321" s="192">
        <v>16.72</v>
      </c>
      <c r="F321" s="164"/>
      <c r="G321" s="164"/>
      <c r="H321" s="164"/>
      <c r="I321" s="164"/>
      <c r="J321" s="164"/>
      <c r="K321" s="164"/>
      <c r="L321" s="164"/>
      <c r="M321" s="164"/>
      <c r="N321" s="159"/>
      <c r="O321" s="159"/>
      <c r="P321" s="159"/>
      <c r="Q321" s="159"/>
      <c r="R321" s="159"/>
      <c r="S321" s="159"/>
      <c r="T321" s="160"/>
      <c r="U321" s="159"/>
      <c r="V321" s="154"/>
      <c r="W321" s="154"/>
      <c r="X321" s="154"/>
      <c r="Y321" s="154"/>
      <c r="Z321" s="154"/>
      <c r="AA321" s="154"/>
      <c r="AB321" s="154"/>
      <c r="AC321" s="154"/>
      <c r="AD321" s="154"/>
      <c r="AE321" s="154" t="s">
        <v>134</v>
      </c>
      <c r="AF321" s="154">
        <v>0</v>
      </c>
      <c r="AG321" s="154"/>
      <c r="AH321" s="154"/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  <c r="BG321" s="154"/>
      <c r="BH321" s="154"/>
    </row>
    <row r="322" spans="1:60" outlineLevel="1" x14ac:dyDescent="0.2">
      <c r="A322" s="186"/>
      <c r="B322" s="187"/>
      <c r="C322" s="185" t="s">
        <v>537</v>
      </c>
      <c r="D322" s="191"/>
      <c r="E322" s="192">
        <v>18.010000000000002</v>
      </c>
      <c r="F322" s="164"/>
      <c r="G322" s="164"/>
      <c r="H322" s="164"/>
      <c r="I322" s="164"/>
      <c r="J322" s="164"/>
      <c r="K322" s="164"/>
      <c r="L322" s="164"/>
      <c r="M322" s="164"/>
      <c r="N322" s="159"/>
      <c r="O322" s="159"/>
      <c r="P322" s="159"/>
      <c r="Q322" s="159"/>
      <c r="R322" s="159"/>
      <c r="S322" s="159"/>
      <c r="T322" s="160"/>
      <c r="U322" s="159"/>
      <c r="V322" s="154"/>
      <c r="W322" s="154"/>
      <c r="X322" s="154"/>
      <c r="Y322" s="154"/>
      <c r="Z322" s="154"/>
      <c r="AA322" s="154"/>
      <c r="AB322" s="154"/>
      <c r="AC322" s="154"/>
      <c r="AD322" s="154"/>
      <c r="AE322" s="154" t="s">
        <v>134</v>
      </c>
      <c r="AF322" s="154">
        <v>0</v>
      </c>
      <c r="AG322" s="154"/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</row>
    <row r="323" spans="1:60" outlineLevel="1" x14ac:dyDescent="0.2">
      <c r="A323" s="186"/>
      <c r="B323" s="187"/>
      <c r="C323" s="185" t="s">
        <v>538</v>
      </c>
      <c r="D323" s="191"/>
      <c r="E323" s="192">
        <v>18.16</v>
      </c>
      <c r="F323" s="164"/>
      <c r="G323" s="164"/>
      <c r="H323" s="164"/>
      <c r="I323" s="164"/>
      <c r="J323" s="164"/>
      <c r="K323" s="164"/>
      <c r="L323" s="164"/>
      <c r="M323" s="164"/>
      <c r="N323" s="159"/>
      <c r="O323" s="159"/>
      <c r="P323" s="159"/>
      <c r="Q323" s="159"/>
      <c r="R323" s="159"/>
      <c r="S323" s="159"/>
      <c r="T323" s="160"/>
      <c r="U323" s="159"/>
      <c r="V323" s="154"/>
      <c r="W323" s="154"/>
      <c r="X323" s="154"/>
      <c r="Y323" s="154"/>
      <c r="Z323" s="154"/>
      <c r="AA323" s="154"/>
      <c r="AB323" s="154"/>
      <c r="AC323" s="154"/>
      <c r="AD323" s="154"/>
      <c r="AE323" s="154" t="s">
        <v>134</v>
      </c>
      <c r="AF323" s="154">
        <v>0</v>
      </c>
      <c r="AG323" s="154"/>
      <c r="AH323" s="154"/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</row>
    <row r="324" spans="1:60" outlineLevel="1" x14ac:dyDescent="0.2">
      <c r="A324" s="186"/>
      <c r="B324" s="187"/>
      <c r="C324" s="185" t="s">
        <v>539</v>
      </c>
      <c r="D324" s="191"/>
      <c r="E324" s="192">
        <v>13.02</v>
      </c>
      <c r="F324" s="164"/>
      <c r="G324" s="164"/>
      <c r="H324" s="164"/>
      <c r="I324" s="164"/>
      <c r="J324" s="164"/>
      <c r="K324" s="164"/>
      <c r="L324" s="164"/>
      <c r="M324" s="164"/>
      <c r="N324" s="159"/>
      <c r="O324" s="159"/>
      <c r="P324" s="159"/>
      <c r="Q324" s="159"/>
      <c r="R324" s="159"/>
      <c r="S324" s="159"/>
      <c r="T324" s="160"/>
      <c r="U324" s="159"/>
      <c r="V324" s="154"/>
      <c r="W324" s="154"/>
      <c r="X324" s="154"/>
      <c r="Y324" s="154"/>
      <c r="Z324" s="154"/>
      <c r="AA324" s="154"/>
      <c r="AB324" s="154"/>
      <c r="AC324" s="154"/>
      <c r="AD324" s="154"/>
      <c r="AE324" s="154" t="s">
        <v>134</v>
      </c>
      <c r="AF324" s="154">
        <v>0</v>
      </c>
      <c r="AG324" s="154"/>
      <c r="AH324" s="154"/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</row>
    <row r="325" spans="1:60" outlineLevel="1" x14ac:dyDescent="0.2">
      <c r="A325" s="186"/>
      <c r="B325" s="187"/>
      <c r="C325" s="185" t="s">
        <v>540</v>
      </c>
      <c r="D325" s="191"/>
      <c r="E325" s="192">
        <v>12.88</v>
      </c>
      <c r="F325" s="164"/>
      <c r="G325" s="164"/>
      <c r="H325" s="164"/>
      <c r="I325" s="164"/>
      <c r="J325" s="164"/>
      <c r="K325" s="164"/>
      <c r="L325" s="164"/>
      <c r="M325" s="164"/>
      <c r="N325" s="159"/>
      <c r="O325" s="159"/>
      <c r="P325" s="159"/>
      <c r="Q325" s="159"/>
      <c r="R325" s="159"/>
      <c r="S325" s="159"/>
      <c r="T325" s="160"/>
      <c r="U325" s="159"/>
      <c r="V325" s="154"/>
      <c r="W325" s="154"/>
      <c r="X325" s="154"/>
      <c r="Y325" s="154"/>
      <c r="Z325" s="154"/>
      <c r="AA325" s="154"/>
      <c r="AB325" s="154"/>
      <c r="AC325" s="154"/>
      <c r="AD325" s="154"/>
      <c r="AE325" s="154" t="s">
        <v>134</v>
      </c>
      <c r="AF325" s="154">
        <v>0</v>
      </c>
      <c r="AG325" s="154"/>
      <c r="AH325" s="154"/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</row>
    <row r="326" spans="1:60" outlineLevel="1" x14ac:dyDescent="0.2">
      <c r="A326" s="186"/>
      <c r="B326" s="187"/>
      <c r="C326" s="185" t="s">
        <v>541</v>
      </c>
      <c r="D326" s="191"/>
      <c r="E326" s="192">
        <v>13</v>
      </c>
      <c r="F326" s="164"/>
      <c r="G326" s="164"/>
      <c r="H326" s="164"/>
      <c r="I326" s="164"/>
      <c r="J326" s="164"/>
      <c r="K326" s="164"/>
      <c r="L326" s="164"/>
      <c r="M326" s="164"/>
      <c r="N326" s="159"/>
      <c r="O326" s="159"/>
      <c r="P326" s="159"/>
      <c r="Q326" s="159"/>
      <c r="R326" s="159"/>
      <c r="S326" s="159"/>
      <c r="T326" s="160"/>
      <c r="U326" s="159"/>
      <c r="V326" s="154"/>
      <c r="W326" s="154"/>
      <c r="X326" s="154"/>
      <c r="Y326" s="154"/>
      <c r="Z326" s="154"/>
      <c r="AA326" s="154"/>
      <c r="AB326" s="154"/>
      <c r="AC326" s="154"/>
      <c r="AD326" s="154"/>
      <c r="AE326" s="154" t="s">
        <v>134</v>
      </c>
      <c r="AF326" s="154">
        <v>0</v>
      </c>
      <c r="AG326" s="154"/>
      <c r="AH326" s="154"/>
      <c r="AI326" s="154"/>
      <c r="AJ326" s="154"/>
      <c r="AK326" s="154"/>
      <c r="AL326" s="154"/>
      <c r="AM326" s="154"/>
      <c r="AN326" s="154"/>
      <c r="AO326" s="154"/>
      <c r="AP326" s="154"/>
      <c r="AQ326" s="154"/>
      <c r="AR326" s="154"/>
      <c r="AS326" s="154"/>
      <c r="AT326" s="154"/>
      <c r="AU326" s="154"/>
      <c r="AV326" s="154"/>
      <c r="AW326" s="154"/>
      <c r="AX326" s="154"/>
      <c r="AY326" s="154"/>
      <c r="AZ326" s="154"/>
      <c r="BA326" s="154"/>
      <c r="BB326" s="154"/>
      <c r="BC326" s="154"/>
      <c r="BD326" s="154"/>
      <c r="BE326" s="154"/>
      <c r="BF326" s="154"/>
      <c r="BG326" s="154"/>
      <c r="BH326" s="154"/>
    </row>
    <row r="327" spans="1:60" outlineLevel="1" x14ac:dyDescent="0.2">
      <c r="A327" s="186"/>
      <c r="B327" s="187"/>
      <c r="C327" s="185" t="s">
        <v>542</v>
      </c>
      <c r="D327" s="191"/>
      <c r="E327" s="192">
        <v>12.9</v>
      </c>
      <c r="F327" s="164"/>
      <c r="G327" s="164"/>
      <c r="H327" s="164"/>
      <c r="I327" s="164"/>
      <c r="J327" s="164"/>
      <c r="K327" s="164"/>
      <c r="L327" s="164"/>
      <c r="M327" s="164"/>
      <c r="N327" s="159"/>
      <c r="O327" s="159"/>
      <c r="P327" s="159"/>
      <c r="Q327" s="159"/>
      <c r="R327" s="159"/>
      <c r="S327" s="159"/>
      <c r="T327" s="160"/>
      <c r="U327" s="159"/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 t="s">
        <v>134</v>
      </c>
      <c r="AF327" s="154">
        <v>0</v>
      </c>
      <c r="AG327" s="154"/>
      <c r="AH327" s="154"/>
      <c r="AI327" s="154"/>
      <c r="AJ327" s="154"/>
      <c r="AK327" s="154"/>
      <c r="AL327" s="154"/>
      <c r="AM327" s="154"/>
      <c r="AN327" s="154"/>
      <c r="AO327" s="154"/>
      <c r="AP327" s="154"/>
      <c r="AQ327" s="154"/>
      <c r="AR327" s="154"/>
      <c r="AS327" s="154"/>
      <c r="AT327" s="154"/>
      <c r="AU327" s="154"/>
      <c r="AV327" s="154"/>
      <c r="AW327" s="154"/>
      <c r="AX327" s="154"/>
      <c r="AY327" s="154"/>
      <c r="AZ327" s="154"/>
      <c r="BA327" s="154"/>
      <c r="BB327" s="154"/>
      <c r="BC327" s="154"/>
      <c r="BD327" s="154"/>
      <c r="BE327" s="154"/>
      <c r="BF327" s="154"/>
      <c r="BG327" s="154"/>
      <c r="BH327" s="154"/>
    </row>
    <row r="328" spans="1:60" outlineLevel="1" x14ac:dyDescent="0.2">
      <c r="A328" s="186"/>
      <c r="B328" s="187"/>
      <c r="C328" s="185" t="s">
        <v>543</v>
      </c>
      <c r="D328" s="191"/>
      <c r="E328" s="192">
        <v>12.96</v>
      </c>
      <c r="F328" s="164"/>
      <c r="G328" s="164"/>
      <c r="H328" s="164"/>
      <c r="I328" s="164"/>
      <c r="J328" s="164"/>
      <c r="K328" s="164"/>
      <c r="L328" s="164"/>
      <c r="M328" s="164"/>
      <c r="N328" s="159"/>
      <c r="O328" s="159"/>
      <c r="P328" s="159"/>
      <c r="Q328" s="159"/>
      <c r="R328" s="159"/>
      <c r="S328" s="159"/>
      <c r="T328" s="160"/>
      <c r="U328" s="159"/>
      <c r="V328" s="154"/>
      <c r="W328" s="154"/>
      <c r="X328" s="154"/>
      <c r="Y328" s="154"/>
      <c r="Z328" s="154"/>
      <c r="AA328" s="154"/>
      <c r="AB328" s="154"/>
      <c r="AC328" s="154"/>
      <c r="AD328" s="154"/>
      <c r="AE328" s="154" t="s">
        <v>134</v>
      </c>
      <c r="AF328" s="154">
        <v>0</v>
      </c>
      <c r="AG328" s="154"/>
      <c r="AH328" s="154"/>
      <c r="AI328" s="154"/>
      <c r="AJ328" s="154"/>
      <c r="AK328" s="154"/>
      <c r="AL328" s="154"/>
      <c r="AM328" s="154"/>
      <c r="AN328" s="154"/>
      <c r="AO328" s="154"/>
      <c r="AP328" s="154"/>
      <c r="AQ328" s="154"/>
      <c r="AR328" s="154"/>
      <c r="AS328" s="154"/>
      <c r="AT328" s="154"/>
      <c r="AU328" s="154"/>
      <c r="AV328" s="154"/>
      <c r="AW328" s="154"/>
      <c r="AX328" s="154"/>
      <c r="AY328" s="154"/>
      <c r="AZ328" s="154"/>
      <c r="BA328" s="154"/>
      <c r="BB328" s="154"/>
      <c r="BC328" s="154"/>
      <c r="BD328" s="154"/>
      <c r="BE328" s="154"/>
      <c r="BF328" s="154"/>
      <c r="BG328" s="154"/>
      <c r="BH328" s="154"/>
    </row>
    <row r="329" spans="1:60" outlineLevel="1" x14ac:dyDescent="0.2">
      <c r="A329" s="186"/>
      <c r="B329" s="187"/>
      <c r="C329" s="185" t="s">
        <v>544</v>
      </c>
      <c r="D329" s="191"/>
      <c r="E329" s="192">
        <v>12.96</v>
      </c>
      <c r="F329" s="164"/>
      <c r="G329" s="164"/>
      <c r="H329" s="164"/>
      <c r="I329" s="164"/>
      <c r="J329" s="164"/>
      <c r="K329" s="164"/>
      <c r="L329" s="164"/>
      <c r="M329" s="164"/>
      <c r="N329" s="159"/>
      <c r="O329" s="159"/>
      <c r="P329" s="159"/>
      <c r="Q329" s="159"/>
      <c r="R329" s="159"/>
      <c r="S329" s="159"/>
      <c r="T329" s="160"/>
      <c r="U329" s="159"/>
      <c r="V329" s="154"/>
      <c r="W329" s="154"/>
      <c r="X329" s="154"/>
      <c r="Y329" s="154"/>
      <c r="Z329" s="154"/>
      <c r="AA329" s="154"/>
      <c r="AB329" s="154"/>
      <c r="AC329" s="154"/>
      <c r="AD329" s="154"/>
      <c r="AE329" s="154" t="s">
        <v>134</v>
      </c>
      <c r="AF329" s="154">
        <v>0</v>
      </c>
      <c r="AG329" s="154"/>
      <c r="AH329" s="154"/>
      <c r="AI329" s="154"/>
      <c r="AJ329" s="154"/>
      <c r="AK329" s="154"/>
      <c r="AL329" s="154"/>
      <c r="AM329" s="154"/>
      <c r="AN329" s="154"/>
      <c r="AO329" s="154"/>
      <c r="AP329" s="154"/>
      <c r="AQ329" s="154"/>
      <c r="AR329" s="154"/>
      <c r="AS329" s="154"/>
      <c r="AT329" s="154"/>
      <c r="AU329" s="154"/>
      <c r="AV329" s="154"/>
      <c r="AW329" s="154"/>
      <c r="AX329" s="154"/>
      <c r="AY329" s="154"/>
      <c r="AZ329" s="154"/>
      <c r="BA329" s="154"/>
      <c r="BB329" s="154"/>
      <c r="BC329" s="154"/>
      <c r="BD329" s="154"/>
      <c r="BE329" s="154"/>
      <c r="BF329" s="154"/>
      <c r="BG329" s="154"/>
      <c r="BH329" s="154"/>
    </row>
    <row r="330" spans="1:60" outlineLevel="1" x14ac:dyDescent="0.2">
      <c r="A330" s="186"/>
      <c r="B330" s="187"/>
      <c r="C330" s="185" t="s">
        <v>545</v>
      </c>
      <c r="D330" s="191"/>
      <c r="E330" s="192">
        <v>13</v>
      </c>
      <c r="F330" s="164"/>
      <c r="G330" s="164"/>
      <c r="H330" s="164"/>
      <c r="I330" s="164"/>
      <c r="J330" s="164"/>
      <c r="K330" s="164"/>
      <c r="L330" s="164"/>
      <c r="M330" s="164"/>
      <c r="N330" s="159"/>
      <c r="O330" s="159"/>
      <c r="P330" s="159"/>
      <c r="Q330" s="159"/>
      <c r="R330" s="159"/>
      <c r="S330" s="159"/>
      <c r="T330" s="160"/>
      <c r="U330" s="159"/>
      <c r="V330" s="154"/>
      <c r="W330" s="154"/>
      <c r="X330" s="154"/>
      <c r="Y330" s="154"/>
      <c r="Z330" s="154"/>
      <c r="AA330" s="154"/>
      <c r="AB330" s="154"/>
      <c r="AC330" s="154"/>
      <c r="AD330" s="154"/>
      <c r="AE330" s="154" t="s">
        <v>134</v>
      </c>
      <c r="AF330" s="154">
        <v>0</v>
      </c>
      <c r="AG330" s="154"/>
      <c r="AH330" s="154"/>
      <c r="AI330" s="154"/>
      <c r="AJ330" s="154"/>
      <c r="AK330" s="154"/>
      <c r="AL330" s="154"/>
      <c r="AM330" s="154"/>
      <c r="AN330" s="154"/>
      <c r="AO330" s="154"/>
      <c r="AP330" s="154"/>
      <c r="AQ330" s="154"/>
      <c r="AR330" s="154"/>
      <c r="AS330" s="154"/>
      <c r="AT330" s="154"/>
      <c r="AU330" s="154"/>
      <c r="AV330" s="154"/>
      <c r="AW330" s="154"/>
      <c r="AX330" s="154"/>
      <c r="AY330" s="154"/>
      <c r="AZ330" s="154"/>
      <c r="BA330" s="154"/>
      <c r="BB330" s="154"/>
      <c r="BC330" s="154"/>
      <c r="BD330" s="154"/>
      <c r="BE330" s="154"/>
      <c r="BF330" s="154"/>
      <c r="BG330" s="154"/>
      <c r="BH330" s="154"/>
    </row>
    <row r="331" spans="1:60" outlineLevel="1" x14ac:dyDescent="0.2">
      <c r="A331" s="186"/>
      <c r="B331" s="187"/>
      <c r="C331" s="185" t="s">
        <v>546</v>
      </c>
      <c r="D331" s="191"/>
      <c r="E331" s="192">
        <v>13.04</v>
      </c>
      <c r="F331" s="164"/>
      <c r="G331" s="164"/>
      <c r="H331" s="164"/>
      <c r="I331" s="164"/>
      <c r="J331" s="164"/>
      <c r="K331" s="164"/>
      <c r="L331" s="164"/>
      <c r="M331" s="164"/>
      <c r="N331" s="159"/>
      <c r="O331" s="159"/>
      <c r="P331" s="159"/>
      <c r="Q331" s="159"/>
      <c r="R331" s="159"/>
      <c r="S331" s="159"/>
      <c r="T331" s="160"/>
      <c r="U331" s="159"/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 t="s">
        <v>134</v>
      </c>
      <c r="AF331" s="154">
        <v>0</v>
      </c>
      <c r="AG331" s="154"/>
      <c r="AH331" s="154"/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</row>
    <row r="332" spans="1:60" outlineLevel="1" x14ac:dyDescent="0.2">
      <c r="A332" s="186"/>
      <c r="B332" s="187"/>
      <c r="C332" s="185" t="s">
        <v>547</v>
      </c>
      <c r="D332" s="191"/>
      <c r="E332" s="192">
        <v>12.92</v>
      </c>
      <c r="F332" s="164"/>
      <c r="G332" s="164"/>
      <c r="H332" s="164"/>
      <c r="I332" s="164"/>
      <c r="J332" s="164"/>
      <c r="K332" s="164"/>
      <c r="L332" s="164"/>
      <c r="M332" s="164"/>
      <c r="N332" s="159"/>
      <c r="O332" s="159"/>
      <c r="P332" s="159"/>
      <c r="Q332" s="159"/>
      <c r="R332" s="159"/>
      <c r="S332" s="159"/>
      <c r="T332" s="160"/>
      <c r="U332" s="159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 t="s">
        <v>134</v>
      </c>
      <c r="AF332" s="154">
        <v>0</v>
      </c>
      <c r="AG332" s="154"/>
      <c r="AH332" s="154"/>
      <c r="AI332" s="154"/>
      <c r="AJ332" s="154"/>
      <c r="AK332" s="154"/>
      <c r="AL332" s="154"/>
      <c r="AM332" s="154"/>
      <c r="AN332" s="154"/>
      <c r="AO332" s="154"/>
      <c r="AP332" s="154"/>
      <c r="AQ332" s="154"/>
      <c r="AR332" s="154"/>
      <c r="AS332" s="154"/>
      <c r="AT332" s="154"/>
      <c r="AU332" s="154"/>
      <c r="AV332" s="154"/>
      <c r="AW332" s="154"/>
      <c r="AX332" s="154"/>
      <c r="AY332" s="154"/>
      <c r="AZ332" s="154"/>
      <c r="BA332" s="154"/>
      <c r="BB332" s="154"/>
      <c r="BC332" s="154"/>
      <c r="BD332" s="154"/>
      <c r="BE332" s="154"/>
      <c r="BF332" s="154"/>
      <c r="BG332" s="154"/>
      <c r="BH332" s="154"/>
    </row>
    <row r="333" spans="1:60" outlineLevel="1" x14ac:dyDescent="0.2">
      <c r="A333" s="186"/>
      <c r="B333" s="187"/>
      <c r="C333" s="185" t="s">
        <v>548</v>
      </c>
      <c r="D333" s="191"/>
      <c r="E333" s="192">
        <v>12.99</v>
      </c>
      <c r="F333" s="164"/>
      <c r="G333" s="164"/>
      <c r="H333" s="164"/>
      <c r="I333" s="164"/>
      <c r="J333" s="164"/>
      <c r="K333" s="164"/>
      <c r="L333" s="164"/>
      <c r="M333" s="164"/>
      <c r="N333" s="159"/>
      <c r="O333" s="159"/>
      <c r="P333" s="159"/>
      <c r="Q333" s="159"/>
      <c r="R333" s="159"/>
      <c r="S333" s="159"/>
      <c r="T333" s="160"/>
      <c r="U333" s="159"/>
      <c r="V333" s="154"/>
      <c r="W333" s="154"/>
      <c r="X333" s="154"/>
      <c r="Y333" s="154"/>
      <c r="Z333" s="154"/>
      <c r="AA333" s="154"/>
      <c r="AB333" s="154"/>
      <c r="AC333" s="154"/>
      <c r="AD333" s="154"/>
      <c r="AE333" s="154" t="s">
        <v>134</v>
      </c>
      <c r="AF333" s="154">
        <v>0</v>
      </c>
      <c r="AG333" s="154"/>
      <c r="AH333" s="154"/>
      <c r="AI333" s="154"/>
      <c r="AJ333" s="154"/>
      <c r="AK333" s="154"/>
      <c r="AL333" s="154"/>
      <c r="AM333" s="154"/>
      <c r="AN333" s="154"/>
      <c r="AO333" s="154"/>
      <c r="AP333" s="154"/>
      <c r="AQ333" s="154"/>
      <c r="AR333" s="154"/>
      <c r="AS333" s="154"/>
      <c r="AT333" s="154"/>
      <c r="AU333" s="154"/>
      <c r="AV333" s="154"/>
      <c r="AW333" s="154"/>
      <c r="AX333" s="154"/>
      <c r="AY333" s="154"/>
      <c r="AZ333" s="154"/>
      <c r="BA333" s="154"/>
      <c r="BB333" s="154"/>
      <c r="BC333" s="154"/>
      <c r="BD333" s="154"/>
      <c r="BE333" s="154"/>
      <c r="BF333" s="154"/>
      <c r="BG333" s="154"/>
      <c r="BH333" s="154"/>
    </row>
    <row r="334" spans="1:60" ht="22.5" outlineLevel="1" x14ac:dyDescent="0.2">
      <c r="A334" s="186"/>
      <c r="B334" s="187"/>
      <c r="C334" s="185" t="s">
        <v>549</v>
      </c>
      <c r="D334" s="191"/>
      <c r="E334" s="192">
        <v>12.744999999999999</v>
      </c>
      <c r="F334" s="164"/>
      <c r="G334" s="164"/>
      <c r="H334" s="164"/>
      <c r="I334" s="164"/>
      <c r="J334" s="164"/>
      <c r="K334" s="164"/>
      <c r="L334" s="164"/>
      <c r="M334" s="164"/>
      <c r="N334" s="159"/>
      <c r="O334" s="159"/>
      <c r="P334" s="159"/>
      <c r="Q334" s="159"/>
      <c r="R334" s="159"/>
      <c r="S334" s="159"/>
      <c r="T334" s="160"/>
      <c r="U334" s="159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 t="s">
        <v>134</v>
      </c>
      <c r="AF334" s="154">
        <v>0</v>
      </c>
      <c r="AG334" s="154"/>
      <c r="AH334" s="154"/>
      <c r="AI334" s="154"/>
      <c r="AJ334" s="154"/>
      <c r="AK334" s="154"/>
      <c r="AL334" s="154"/>
      <c r="AM334" s="154"/>
      <c r="AN334" s="154"/>
      <c r="AO334" s="154"/>
      <c r="AP334" s="154"/>
      <c r="AQ334" s="154"/>
      <c r="AR334" s="154"/>
      <c r="AS334" s="154"/>
      <c r="AT334" s="154"/>
      <c r="AU334" s="154"/>
      <c r="AV334" s="154"/>
      <c r="AW334" s="154"/>
      <c r="AX334" s="154"/>
      <c r="AY334" s="154"/>
      <c r="AZ334" s="154"/>
      <c r="BA334" s="154"/>
      <c r="BB334" s="154"/>
      <c r="BC334" s="154"/>
      <c r="BD334" s="154"/>
      <c r="BE334" s="154"/>
      <c r="BF334" s="154"/>
      <c r="BG334" s="154"/>
      <c r="BH334" s="154"/>
    </row>
    <row r="335" spans="1:60" outlineLevel="1" x14ac:dyDescent="0.2">
      <c r="A335" s="186"/>
      <c r="B335" s="187"/>
      <c r="C335" s="185" t="s">
        <v>550</v>
      </c>
      <c r="D335" s="191"/>
      <c r="E335" s="192">
        <v>7.23</v>
      </c>
      <c r="F335" s="164"/>
      <c r="G335" s="164"/>
      <c r="H335" s="164"/>
      <c r="I335" s="164"/>
      <c r="J335" s="164"/>
      <c r="K335" s="164"/>
      <c r="L335" s="164"/>
      <c r="M335" s="164"/>
      <c r="N335" s="159"/>
      <c r="O335" s="159"/>
      <c r="P335" s="159"/>
      <c r="Q335" s="159"/>
      <c r="R335" s="159"/>
      <c r="S335" s="159"/>
      <c r="T335" s="160"/>
      <c r="U335" s="159"/>
      <c r="V335" s="154"/>
      <c r="W335" s="154"/>
      <c r="X335" s="154"/>
      <c r="Y335" s="154"/>
      <c r="Z335" s="154"/>
      <c r="AA335" s="154"/>
      <c r="AB335" s="154"/>
      <c r="AC335" s="154"/>
      <c r="AD335" s="154"/>
      <c r="AE335" s="154" t="s">
        <v>134</v>
      </c>
      <c r="AF335" s="154">
        <v>0</v>
      </c>
      <c r="AG335" s="154"/>
      <c r="AH335" s="154"/>
      <c r="AI335" s="154"/>
      <c r="AJ335" s="154"/>
      <c r="AK335" s="154"/>
      <c r="AL335" s="154"/>
      <c r="AM335" s="154"/>
      <c r="AN335" s="154"/>
      <c r="AO335" s="154"/>
      <c r="AP335" s="154"/>
      <c r="AQ335" s="154"/>
      <c r="AR335" s="154"/>
      <c r="AS335" s="154"/>
      <c r="AT335" s="154"/>
      <c r="AU335" s="154"/>
      <c r="AV335" s="154"/>
      <c r="AW335" s="154"/>
      <c r="AX335" s="154"/>
      <c r="AY335" s="154"/>
      <c r="AZ335" s="154"/>
      <c r="BA335" s="154"/>
      <c r="BB335" s="154"/>
      <c r="BC335" s="154"/>
      <c r="BD335" s="154"/>
      <c r="BE335" s="154"/>
      <c r="BF335" s="154"/>
      <c r="BG335" s="154"/>
      <c r="BH335" s="154"/>
    </row>
    <row r="336" spans="1:60" outlineLevel="1" x14ac:dyDescent="0.2">
      <c r="A336" s="186"/>
      <c r="B336" s="187"/>
      <c r="C336" s="198" t="s">
        <v>241</v>
      </c>
      <c r="D336" s="199"/>
      <c r="E336" s="200">
        <v>234.435</v>
      </c>
      <c r="F336" s="164"/>
      <c r="G336" s="164"/>
      <c r="H336" s="164"/>
      <c r="I336" s="164"/>
      <c r="J336" s="164"/>
      <c r="K336" s="164"/>
      <c r="L336" s="164"/>
      <c r="M336" s="164"/>
      <c r="N336" s="159"/>
      <c r="O336" s="159"/>
      <c r="P336" s="159"/>
      <c r="Q336" s="159"/>
      <c r="R336" s="159"/>
      <c r="S336" s="159"/>
      <c r="T336" s="160"/>
      <c r="U336" s="159"/>
      <c r="V336" s="154"/>
      <c r="W336" s="154"/>
      <c r="X336" s="154"/>
      <c r="Y336" s="154"/>
      <c r="Z336" s="154"/>
      <c r="AA336" s="154"/>
      <c r="AB336" s="154"/>
      <c r="AC336" s="154"/>
      <c r="AD336" s="154"/>
      <c r="AE336" s="154" t="s">
        <v>134</v>
      </c>
      <c r="AF336" s="154">
        <v>1</v>
      </c>
      <c r="AG336" s="154"/>
      <c r="AH336" s="154"/>
      <c r="AI336" s="154"/>
      <c r="AJ336" s="154"/>
      <c r="AK336" s="154"/>
      <c r="AL336" s="154"/>
      <c r="AM336" s="154"/>
      <c r="AN336" s="154"/>
      <c r="AO336" s="154"/>
      <c r="AP336" s="154"/>
      <c r="AQ336" s="154"/>
      <c r="AR336" s="154"/>
      <c r="AS336" s="154"/>
      <c r="AT336" s="154"/>
      <c r="AU336" s="154"/>
      <c r="AV336" s="154"/>
      <c r="AW336" s="154"/>
      <c r="AX336" s="154"/>
      <c r="AY336" s="154"/>
      <c r="AZ336" s="154"/>
      <c r="BA336" s="154"/>
      <c r="BB336" s="154"/>
      <c r="BC336" s="154"/>
      <c r="BD336" s="154"/>
      <c r="BE336" s="154"/>
      <c r="BF336" s="154"/>
      <c r="BG336" s="154"/>
      <c r="BH336" s="154"/>
    </row>
    <row r="337" spans="1:60" outlineLevel="1" x14ac:dyDescent="0.2">
      <c r="A337" s="186"/>
      <c r="B337" s="187"/>
      <c r="C337" s="185" t="s">
        <v>551</v>
      </c>
      <c r="D337" s="191"/>
      <c r="E337" s="192">
        <v>15.46</v>
      </c>
      <c r="F337" s="164"/>
      <c r="G337" s="164"/>
      <c r="H337" s="164"/>
      <c r="I337" s="164"/>
      <c r="J337" s="164"/>
      <c r="K337" s="164"/>
      <c r="L337" s="164"/>
      <c r="M337" s="164"/>
      <c r="N337" s="159"/>
      <c r="O337" s="159"/>
      <c r="P337" s="159"/>
      <c r="Q337" s="159"/>
      <c r="R337" s="159"/>
      <c r="S337" s="159"/>
      <c r="T337" s="160"/>
      <c r="U337" s="159"/>
      <c r="V337" s="154"/>
      <c r="W337" s="154"/>
      <c r="X337" s="154"/>
      <c r="Y337" s="154"/>
      <c r="Z337" s="154"/>
      <c r="AA337" s="154"/>
      <c r="AB337" s="154"/>
      <c r="AC337" s="154"/>
      <c r="AD337" s="154"/>
      <c r="AE337" s="154" t="s">
        <v>134</v>
      </c>
      <c r="AF337" s="154">
        <v>0</v>
      </c>
      <c r="AG337" s="154"/>
      <c r="AH337" s="154"/>
      <c r="AI337" s="154"/>
      <c r="AJ337" s="154"/>
      <c r="AK337" s="154"/>
      <c r="AL337" s="154"/>
      <c r="AM337" s="154"/>
      <c r="AN337" s="154"/>
      <c r="AO337" s="154"/>
      <c r="AP337" s="154"/>
      <c r="AQ337" s="154"/>
      <c r="AR337" s="154"/>
      <c r="AS337" s="154"/>
      <c r="AT337" s="154"/>
      <c r="AU337" s="154"/>
      <c r="AV337" s="154"/>
      <c r="AW337" s="154"/>
      <c r="AX337" s="154"/>
      <c r="AY337" s="154"/>
      <c r="AZ337" s="154"/>
      <c r="BA337" s="154"/>
      <c r="BB337" s="154"/>
      <c r="BC337" s="154"/>
      <c r="BD337" s="154"/>
      <c r="BE337" s="154"/>
      <c r="BF337" s="154"/>
      <c r="BG337" s="154"/>
      <c r="BH337" s="154"/>
    </row>
    <row r="338" spans="1:60" outlineLevel="1" x14ac:dyDescent="0.2">
      <c r="A338" s="186"/>
      <c r="B338" s="187"/>
      <c r="C338" s="185" t="s">
        <v>552</v>
      </c>
      <c r="D338" s="191"/>
      <c r="E338" s="192">
        <v>16.2</v>
      </c>
      <c r="F338" s="164"/>
      <c r="G338" s="164"/>
      <c r="H338" s="164"/>
      <c r="I338" s="164"/>
      <c r="J338" s="164"/>
      <c r="K338" s="164"/>
      <c r="L338" s="164"/>
      <c r="M338" s="164"/>
      <c r="N338" s="159"/>
      <c r="O338" s="159"/>
      <c r="P338" s="159"/>
      <c r="Q338" s="159"/>
      <c r="R338" s="159"/>
      <c r="S338" s="159"/>
      <c r="T338" s="160"/>
      <c r="U338" s="159"/>
      <c r="V338" s="154"/>
      <c r="W338" s="154"/>
      <c r="X338" s="154"/>
      <c r="Y338" s="154"/>
      <c r="Z338" s="154"/>
      <c r="AA338" s="154"/>
      <c r="AB338" s="154"/>
      <c r="AC338" s="154"/>
      <c r="AD338" s="154"/>
      <c r="AE338" s="154" t="s">
        <v>134</v>
      </c>
      <c r="AF338" s="154">
        <v>0</v>
      </c>
      <c r="AG338" s="154"/>
      <c r="AH338" s="154"/>
      <c r="AI338" s="154"/>
      <c r="AJ338" s="154"/>
      <c r="AK338" s="154"/>
      <c r="AL338" s="154"/>
      <c r="AM338" s="154"/>
      <c r="AN338" s="154"/>
      <c r="AO338" s="154"/>
      <c r="AP338" s="154"/>
      <c r="AQ338" s="154"/>
      <c r="AR338" s="154"/>
      <c r="AS338" s="154"/>
      <c r="AT338" s="154"/>
      <c r="AU338" s="154"/>
      <c r="AV338" s="154"/>
      <c r="AW338" s="154"/>
      <c r="AX338" s="154"/>
      <c r="AY338" s="154"/>
      <c r="AZ338" s="154"/>
      <c r="BA338" s="154"/>
      <c r="BB338" s="154"/>
      <c r="BC338" s="154"/>
      <c r="BD338" s="154"/>
      <c r="BE338" s="154"/>
      <c r="BF338" s="154"/>
      <c r="BG338" s="154"/>
      <c r="BH338" s="154"/>
    </row>
    <row r="339" spans="1:60" outlineLevel="1" x14ac:dyDescent="0.2">
      <c r="A339" s="186"/>
      <c r="B339" s="187"/>
      <c r="C339" s="185" t="s">
        <v>553</v>
      </c>
      <c r="D339" s="191"/>
      <c r="E339" s="192">
        <v>16.22</v>
      </c>
      <c r="F339" s="164"/>
      <c r="G339" s="164"/>
      <c r="H339" s="164"/>
      <c r="I339" s="164"/>
      <c r="J339" s="164"/>
      <c r="K339" s="164"/>
      <c r="L339" s="164"/>
      <c r="M339" s="164"/>
      <c r="N339" s="159"/>
      <c r="O339" s="159"/>
      <c r="P339" s="159"/>
      <c r="Q339" s="159"/>
      <c r="R339" s="159"/>
      <c r="S339" s="159"/>
      <c r="T339" s="160"/>
      <c r="U339" s="159"/>
      <c r="V339" s="154"/>
      <c r="W339" s="154"/>
      <c r="X339" s="154"/>
      <c r="Y339" s="154"/>
      <c r="Z339" s="154"/>
      <c r="AA339" s="154"/>
      <c r="AB339" s="154"/>
      <c r="AC339" s="154"/>
      <c r="AD339" s="154"/>
      <c r="AE339" s="154" t="s">
        <v>134</v>
      </c>
      <c r="AF339" s="154">
        <v>0</v>
      </c>
      <c r="AG339" s="154"/>
      <c r="AH339" s="154"/>
      <c r="AI339" s="154"/>
      <c r="AJ339" s="154"/>
      <c r="AK339" s="154"/>
      <c r="AL339" s="154"/>
      <c r="AM339" s="154"/>
      <c r="AN339" s="154"/>
      <c r="AO339" s="154"/>
      <c r="AP339" s="154"/>
      <c r="AQ339" s="154"/>
      <c r="AR339" s="154"/>
      <c r="AS339" s="154"/>
      <c r="AT339" s="154"/>
      <c r="AU339" s="154"/>
      <c r="AV339" s="154"/>
      <c r="AW339" s="154"/>
      <c r="AX339" s="154"/>
      <c r="AY339" s="154"/>
      <c r="AZ339" s="154"/>
      <c r="BA339" s="154"/>
      <c r="BB339" s="154"/>
      <c r="BC339" s="154"/>
      <c r="BD339" s="154"/>
      <c r="BE339" s="154"/>
      <c r="BF339" s="154"/>
      <c r="BG339" s="154"/>
      <c r="BH339" s="154"/>
    </row>
    <row r="340" spans="1:60" outlineLevel="1" x14ac:dyDescent="0.2">
      <c r="A340" s="186"/>
      <c r="B340" s="187"/>
      <c r="C340" s="185" t="s">
        <v>554</v>
      </c>
      <c r="D340" s="191"/>
      <c r="E340" s="192">
        <v>16.32</v>
      </c>
      <c r="F340" s="164"/>
      <c r="G340" s="164"/>
      <c r="H340" s="164"/>
      <c r="I340" s="164"/>
      <c r="J340" s="164"/>
      <c r="K340" s="164"/>
      <c r="L340" s="164"/>
      <c r="M340" s="164"/>
      <c r="N340" s="159"/>
      <c r="O340" s="159"/>
      <c r="P340" s="159"/>
      <c r="Q340" s="159"/>
      <c r="R340" s="159"/>
      <c r="S340" s="159"/>
      <c r="T340" s="160"/>
      <c r="U340" s="159"/>
      <c r="V340" s="154"/>
      <c r="W340" s="154"/>
      <c r="X340" s="154"/>
      <c r="Y340" s="154"/>
      <c r="Z340" s="154"/>
      <c r="AA340" s="154"/>
      <c r="AB340" s="154"/>
      <c r="AC340" s="154"/>
      <c r="AD340" s="154"/>
      <c r="AE340" s="154" t="s">
        <v>134</v>
      </c>
      <c r="AF340" s="154">
        <v>0</v>
      </c>
      <c r="AG340" s="154"/>
      <c r="AH340" s="154"/>
      <c r="AI340" s="154"/>
      <c r="AJ340" s="154"/>
      <c r="AK340" s="154"/>
      <c r="AL340" s="154"/>
      <c r="AM340" s="154"/>
      <c r="AN340" s="154"/>
      <c r="AO340" s="154"/>
      <c r="AP340" s="154"/>
      <c r="AQ340" s="154"/>
      <c r="AR340" s="154"/>
      <c r="AS340" s="154"/>
      <c r="AT340" s="154"/>
      <c r="AU340" s="154"/>
      <c r="AV340" s="154"/>
      <c r="AW340" s="154"/>
      <c r="AX340" s="154"/>
      <c r="AY340" s="154"/>
      <c r="AZ340" s="154"/>
      <c r="BA340" s="154"/>
      <c r="BB340" s="154"/>
      <c r="BC340" s="154"/>
      <c r="BD340" s="154"/>
      <c r="BE340" s="154"/>
      <c r="BF340" s="154"/>
      <c r="BG340" s="154"/>
      <c r="BH340" s="154"/>
    </row>
    <row r="341" spans="1:60" outlineLevel="1" x14ac:dyDescent="0.2">
      <c r="A341" s="186"/>
      <c r="B341" s="187"/>
      <c r="C341" s="185" t="s">
        <v>555</v>
      </c>
      <c r="D341" s="191"/>
      <c r="E341" s="192">
        <v>16.100000000000001</v>
      </c>
      <c r="F341" s="164"/>
      <c r="G341" s="164"/>
      <c r="H341" s="164"/>
      <c r="I341" s="164"/>
      <c r="J341" s="164"/>
      <c r="K341" s="164"/>
      <c r="L341" s="164"/>
      <c r="M341" s="164"/>
      <c r="N341" s="159"/>
      <c r="O341" s="159"/>
      <c r="P341" s="159"/>
      <c r="Q341" s="159"/>
      <c r="R341" s="159"/>
      <c r="S341" s="159"/>
      <c r="T341" s="160"/>
      <c r="U341" s="159"/>
      <c r="V341" s="154"/>
      <c r="W341" s="154"/>
      <c r="X341" s="154"/>
      <c r="Y341" s="154"/>
      <c r="Z341" s="154"/>
      <c r="AA341" s="154"/>
      <c r="AB341" s="154"/>
      <c r="AC341" s="154"/>
      <c r="AD341" s="154"/>
      <c r="AE341" s="154" t="s">
        <v>134</v>
      </c>
      <c r="AF341" s="154">
        <v>0</v>
      </c>
      <c r="AG341" s="154"/>
      <c r="AH341" s="154"/>
      <c r="AI341" s="154"/>
      <c r="AJ341" s="154"/>
      <c r="AK341" s="154"/>
      <c r="AL341" s="154"/>
      <c r="AM341" s="154"/>
      <c r="AN341" s="154"/>
      <c r="AO341" s="154"/>
      <c r="AP341" s="154"/>
      <c r="AQ341" s="154"/>
      <c r="AR341" s="154"/>
      <c r="AS341" s="154"/>
      <c r="AT341" s="154"/>
      <c r="AU341" s="154"/>
      <c r="AV341" s="154"/>
      <c r="AW341" s="154"/>
      <c r="AX341" s="154"/>
      <c r="AY341" s="154"/>
      <c r="AZ341" s="154"/>
      <c r="BA341" s="154"/>
      <c r="BB341" s="154"/>
      <c r="BC341" s="154"/>
      <c r="BD341" s="154"/>
      <c r="BE341" s="154"/>
      <c r="BF341" s="154"/>
      <c r="BG341" s="154"/>
      <c r="BH341" s="154"/>
    </row>
    <row r="342" spans="1:60" outlineLevel="1" x14ac:dyDescent="0.2">
      <c r="A342" s="186"/>
      <c r="B342" s="187"/>
      <c r="C342" s="185" t="s">
        <v>556</v>
      </c>
      <c r="D342" s="191"/>
      <c r="E342" s="192">
        <v>16.100000000000001</v>
      </c>
      <c r="F342" s="164"/>
      <c r="G342" s="164"/>
      <c r="H342" s="164"/>
      <c r="I342" s="164"/>
      <c r="J342" s="164"/>
      <c r="K342" s="164"/>
      <c r="L342" s="164"/>
      <c r="M342" s="164"/>
      <c r="N342" s="159"/>
      <c r="O342" s="159"/>
      <c r="P342" s="159"/>
      <c r="Q342" s="159"/>
      <c r="R342" s="159"/>
      <c r="S342" s="159"/>
      <c r="T342" s="160"/>
      <c r="U342" s="159"/>
      <c r="V342" s="154"/>
      <c r="W342" s="154"/>
      <c r="X342" s="154"/>
      <c r="Y342" s="154"/>
      <c r="Z342" s="154"/>
      <c r="AA342" s="154"/>
      <c r="AB342" s="154"/>
      <c r="AC342" s="154"/>
      <c r="AD342" s="154"/>
      <c r="AE342" s="154" t="s">
        <v>134</v>
      </c>
      <c r="AF342" s="154">
        <v>0</v>
      </c>
      <c r="AG342" s="154"/>
      <c r="AH342" s="154"/>
      <c r="AI342" s="154"/>
      <c r="AJ342" s="154"/>
      <c r="AK342" s="154"/>
      <c r="AL342" s="154"/>
      <c r="AM342" s="154"/>
      <c r="AN342" s="154"/>
      <c r="AO342" s="154"/>
      <c r="AP342" s="154"/>
      <c r="AQ342" s="154"/>
      <c r="AR342" s="154"/>
      <c r="AS342" s="154"/>
      <c r="AT342" s="154"/>
      <c r="AU342" s="154"/>
      <c r="AV342" s="154"/>
      <c r="AW342" s="154"/>
      <c r="AX342" s="154"/>
      <c r="AY342" s="154"/>
      <c r="AZ342" s="154"/>
      <c r="BA342" s="154"/>
      <c r="BB342" s="154"/>
      <c r="BC342" s="154"/>
      <c r="BD342" s="154"/>
      <c r="BE342" s="154"/>
      <c r="BF342" s="154"/>
      <c r="BG342" s="154"/>
      <c r="BH342" s="154"/>
    </row>
    <row r="343" spans="1:60" outlineLevel="1" x14ac:dyDescent="0.2">
      <c r="A343" s="186"/>
      <c r="B343" s="187"/>
      <c r="C343" s="185" t="s">
        <v>557</v>
      </c>
      <c r="D343" s="191"/>
      <c r="E343" s="192">
        <v>16.7</v>
      </c>
      <c r="F343" s="164"/>
      <c r="G343" s="164"/>
      <c r="H343" s="164"/>
      <c r="I343" s="164"/>
      <c r="J343" s="164"/>
      <c r="K343" s="164"/>
      <c r="L343" s="164"/>
      <c r="M343" s="164"/>
      <c r="N343" s="159"/>
      <c r="O343" s="159"/>
      <c r="P343" s="159"/>
      <c r="Q343" s="159"/>
      <c r="R343" s="159"/>
      <c r="S343" s="159"/>
      <c r="T343" s="160"/>
      <c r="U343" s="159"/>
      <c r="V343" s="154"/>
      <c r="W343" s="154"/>
      <c r="X343" s="154"/>
      <c r="Y343" s="154"/>
      <c r="Z343" s="154"/>
      <c r="AA343" s="154"/>
      <c r="AB343" s="154"/>
      <c r="AC343" s="154"/>
      <c r="AD343" s="154"/>
      <c r="AE343" s="154" t="s">
        <v>134</v>
      </c>
      <c r="AF343" s="154">
        <v>0</v>
      </c>
      <c r="AG343" s="154"/>
      <c r="AH343" s="154"/>
      <c r="AI343" s="154"/>
      <c r="AJ343" s="154"/>
      <c r="AK343" s="154"/>
      <c r="AL343" s="154"/>
      <c r="AM343" s="154"/>
      <c r="AN343" s="154"/>
      <c r="AO343" s="154"/>
      <c r="AP343" s="154"/>
      <c r="AQ343" s="154"/>
      <c r="AR343" s="154"/>
      <c r="AS343" s="154"/>
      <c r="AT343" s="154"/>
      <c r="AU343" s="154"/>
      <c r="AV343" s="154"/>
      <c r="AW343" s="154"/>
      <c r="AX343" s="154"/>
      <c r="AY343" s="154"/>
      <c r="AZ343" s="154"/>
      <c r="BA343" s="154"/>
      <c r="BB343" s="154"/>
      <c r="BC343" s="154"/>
      <c r="BD343" s="154"/>
      <c r="BE343" s="154"/>
      <c r="BF343" s="154"/>
      <c r="BG343" s="154"/>
      <c r="BH343" s="154"/>
    </row>
    <row r="344" spans="1:60" outlineLevel="1" x14ac:dyDescent="0.2">
      <c r="A344" s="186"/>
      <c r="B344" s="187"/>
      <c r="C344" s="185" t="s">
        <v>558</v>
      </c>
      <c r="D344" s="191"/>
      <c r="E344" s="192">
        <v>16.059999999999999</v>
      </c>
      <c r="F344" s="164"/>
      <c r="G344" s="164"/>
      <c r="H344" s="164"/>
      <c r="I344" s="164"/>
      <c r="J344" s="164"/>
      <c r="K344" s="164"/>
      <c r="L344" s="164"/>
      <c r="M344" s="164"/>
      <c r="N344" s="159"/>
      <c r="O344" s="159"/>
      <c r="P344" s="159"/>
      <c r="Q344" s="159"/>
      <c r="R344" s="159"/>
      <c r="S344" s="159"/>
      <c r="T344" s="160"/>
      <c r="U344" s="159"/>
      <c r="V344" s="154"/>
      <c r="W344" s="154"/>
      <c r="X344" s="154"/>
      <c r="Y344" s="154"/>
      <c r="Z344" s="154"/>
      <c r="AA344" s="154"/>
      <c r="AB344" s="154"/>
      <c r="AC344" s="154"/>
      <c r="AD344" s="154"/>
      <c r="AE344" s="154" t="s">
        <v>134</v>
      </c>
      <c r="AF344" s="154">
        <v>0</v>
      </c>
      <c r="AG344" s="154"/>
      <c r="AH344" s="154"/>
      <c r="AI344" s="154"/>
      <c r="AJ344" s="154"/>
      <c r="AK344" s="154"/>
      <c r="AL344" s="154"/>
      <c r="AM344" s="154"/>
      <c r="AN344" s="154"/>
      <c r="AO344" s="154"/>
      <c r="AP344" s="154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  <c r="BB344" s="154"/>
      <c r="BC344" s="154"/>
      <c r="BD344" s="154"/>
      <c r="BE344" s="154"/>
      <c r="BF344" s="154"/>
      <c r="BG344" s="154"/>
      <c r="BH344" s="154"/>
    </row>
    <row r="345" spans="1:60" outlineLevel="1" x14ac:dyDescent="0.2">
      <c r="A345" s="186"/>
      <c r="B345" s="187"/>
      <c r="C345" s="185" t="s">
        <v>559</v>
      </c>
      <c r="D345" s="191"/>
      <c r="E345" s="192">
        <v>16.02</v>
      </c>
      <c r="F345" s="164"/>
      <c r="G345" s="164"/>
      <c r="H345" s="164"/>
      <c r="I345" s="164"/>
      <c r="J345" s="164"/>
      <c r="K345" s="164"/>
      <c r="L345" s="164"/>
      <c r="M345" s="164"/>
      <c r="N345" s="159"/>
      <c r="O345" s="159"/>
      <c r="P345" s="159"/>
      <c r="Q345" s="159"/>
      <c r="R345" s="159"/>
      <c r="S345" s="159"/>
      <c r="T345" s="160"/>
      <c r="U345" s="159"/>
      <c r="V345" s="154"/>
      <c r="W345" s="154"/>
      <c r="X345" s="154"/>
      <c r="Y345" s="154"/>
      <c r="Z345" s="154"/>
      <c r="AA345" s="154"/>
      <c r="AB345" s="154"/>
      <c r="AC345" s="154"/>
      <c r="AD345" s="154"/>
      <c r="AE345" s="154" t="s">
        <v>134</v>
      </c>
      <c r="AF345" s="154">
        <v>0</v>
      </c>
      <c r="AG345" s="154"/>
      <c r="AH345" s="154"/>
      <c r="AI345" s="154"/>
      <c r="AJ345" s="154"/>
      <c r="AK345" s="154"/>
      <c r="AL345" s="154"/>
      <c r="AM345" s="154"/>
      <c r="AN345" s="154"/>
      <c r="AO345" s="154"/>
      <c r="AP345" s="154"/>
      <c r="AQ345" s="154"/>
      <c r="AR345" s="154"/>
      <c r="AS345" s="154"/>
      <c r="AT345" s="154"/>
      <c r="AU345" s="154"/>
      <c r="AV345" s="154"/>
      <c r="AW345" s="154"/>
      <c r="AX345" s="154"/>
      <c r="AY345" s="154"/>
      <c r="AZ345" s="154"/>
      <c r="BA345" s="154"/>
      <c r="BB345" s="154"/>
      <c r="BC345" s="154"/>
      <c r="BD345" s="154"/>
      <c r="BE345" s="154"/>
      <c r="BF345" s="154"/>
      <c r="BG345" s="154"/>
      <c r="BH345" s="154"/>
    </row>
    <row r="346" spans="1:60" outlineLevel="1" x14ac:dyDescent="0.2">
      <c r="A346" s="186"/>
      <c r="B346" s="187"/>
      <c r="C346" s="185" t="s">
        <v>560</v>
      </c>
      <c r="D346" s="191"/>
      <c r="E346" s="192">
        <v>17.04</v>
      </c>
      <c r="F346" s="164"/>
      <c r="G346" s="164"/>
      <c r="H346" s="164"/>
      <c r="I346" s="164"/>
      <c r="J346" s="164"/>
      <c r="K346" s="164"/>
      <c r="L346" s="164"/>
      <c r="M346" s="164"/>
      <c r="N346" s="159"/>
      <c r="O346" s="159"/>
      <c r="P346" s="159"/>
      <c r="Q346" s="159"/>
      <c r="R346" s="159"/>
      <c r="S346" s="159"/>
      <c r="T346" s="160"/>
      <c r="U346" s="159"/>
      <c r="V346" s="154"/>
      <c r="W346" s="154"/>
      <c r="X346" s="154"/>
      <c r="Y346" s="154"/>
      <c r="Z346" s="154"/>
      <c r="AA346" s="154"/>
      <c r="AB346" s="154"/>
      <c r="AC346" s="154"/>
      <c r="AD346" s="154"/>
      <c r="AE346" s="154" t="s">
        <v>134</v>
      </c>
      <c r="AF346" s="154">
        <v>0</v>
      </c>
      <c r="AG346" s="154"/>
      <c r="AH346" s="154"/>
      <c r="AI346" s="154"/>
      <c r="AJ346" s="154"/>
      <c r="AK346" s="154"/>
      <c r="AL346" s="154"/>
      <c r="AM346" s="154"/>
      <c r="AN346" s="154"/>
      <c r="AO346" s="154"/>
      <c r="AP346" s="154"/>
      <c r="AQ346" s="154"/>
      <c r="AR346" s="154"/>
      <c r="AS346" s="154"/>
      <c r="AT346" s="154"/>
      <c r="AU346" s="154"/>
      <c r="AV346" s="154"/>
      <c r="AW346" s="154"/>
      <c r="AX346" s="154"/>
      <c r="AY346" s="154"/>
      <c r="AZ346" s="154"/>
      <c r="BA346" s="154"/>
      <c r="BB346" s="154"/>
      <c r="BC346" s="154"/>
      <c r="BD346" s="154"/>
      <c r="BE346" s="154"/>
      <c r="BF346" s="154"/>
      <c r="BG346" s="154"/>
      <c r="BH346" s="154"/>
    </row>
    <row r="347" spans="1:60" outlineLevel="1" x14ac:dyDescent="0.2">
      <c r="A347" s="186"/>
      <c r="B347" s="187"/>
      <c r="C347" s="185" t="s">
        <v>561</v>
      </c>
      <c r="D347" s="191"/>
      <c r="E347" s="192">
        <v>19.47</v>
      </c>
      <c r="F347" s="164"/>
      <c r="G347" s="164"/>
      <c r="H347" s="164"/>
      <c r="I347" s="164"/>
      <c r="J347" s="164"/>
      <c r="K347" s="164"/>
      <c r="L347" s="164"/>
      <c r="M347" s="164"/>
      <c r="N347" s="159"/>
      <c r="O347" s="159"/>
      <c r="P347" s="159"/>
      <c r="Q347" s="159"/>
      <c r="R347" s="159"/>
      <c r="S347" s="159"/>
      <c r="T347" s="160"/>
      <c r="U347" s="159"/>
      <c r="V347" s="154"/>
      <c r="W347" s="154"/>
      <c r="X347" s="154"/>
      <c r="Y347" s="154"/>
      <c r="Z347" s="154"/>
      <c r="AA347" s="154"/>
      <c r="AB347" s="154"/>
      <c r="AC347" s="154"/>
      <c r="AD347" s="154"/>
      <c r="AE347" s="154" t="s">
        <v>134</v>
      </c>
      <c r="AF347" s="154">
        <v>0</v>
      </c>
      <c r="AG347" s="154"/>
      <c r="AH347" s="154"/>
      <c r="AI347" s="154"/>
      <c r="AJ347" s="154"/>
      <c r="AK347" s="154"/>
      <c r="AL347" s="154"/>
      <c r="AM347" s="154"/>
      <c r="AN347" s="154"/>
      <c r="AO347" s="154"/>
      <c r="AP347" s="154"/>
      <c r="AQ347" s="154"/>
      <c r="AR347" s="154"/>
      <c r="AS347" s="154"/>
      <c r="AT347" s="154"/>
      <c r="AU347" s="154"/>
      <c r="AV347" s="154"/>
      <c r="AW347" s="154"/>
      <c r="AX347" s="154"/>
      <c r="AY347" s="154"/>
      <c r="AZ347" s="154"/>
      <c r="BA347" s="154"/>
      <c r="BB347" s="154"/>
      <c r="BC347" s="154"/>
      <c r="BD347" s="154"/>
      <c r="BE347" s="154"/>
      <c r="BF347" s="154"/>
      <c r="BG347" s="154"/>
      <c r="BH347" s="154"/>
    </row>
    <row r="348" spans="1:60" outlineLevel="1" x14ac:dyDescent="0.2">
      <c r="A348" s="186"/>
      <c r="B348" s="187"/>
      <c r="C348" s="185" t="s">
        <v>562</v>
      </c>
      <c r="D348" s="191"/>
      <c r="E348" s="192">
        <v>4.8600000000000003</v>
      </c>
      <c r="F348" s="164"/>
      <c r="G348" s="164"/>
      <c r="H348" s="164"/>
      <c r="I348" s="164"/>
      <c r="J348" s="164"/>
      <c r="K348" s="164"/>
      <c r="L348" s="164"/>
      <c r="M348" s="164"/>
      <c r="N348" s="159"/>
      <c r="O348" s="159"/>
      <c r="P348" s="159"/>
      <c r="Q348" s="159"/>
      <c r="R348" s="159"/>
      <c r="S348" s="159"/>
      <c r="T348" s="160"/>
      <c r="U348" s="159"/>
      <c r="V348" s="154"/>
      <c r="W348" s="154"/>
      <c r="X348" s="154"/>
      <c r="Y348" s="154"/>
      <c r="Z348" s="154"/>
      <c r="AA348" s="154"/>
      <c r="AB348" s="154"/>
      <c r="AC348" s="154"/>
      <c r="AD348" s="154"/>
      <c r="AE348" s="154" t="s">
        <v>134</v>
      </c>
      <c r="AF348" s="154">
        <v>0</v>
      </c>
      <c r="AG348" s="154"/>
      <c r="AH348" s="154"/>
      <c r="AI348" s="154"/>
      <c r="AJ348" s="154"/>
      <c r="AK348" s="154"/>
      <c r="AL348" s="154"/>
      <c r="AM348" s="154"/>
      <c r="AN348" s="154"/>
      <c r="AO348" s="154"/>
      <c r="AP348" s="154"/>
      <c r="AQ348" s="154"/>
      <c r="AR348" s="154"/>
      <c r="AS348" s="154"/>
      <c r="AT348" s="154"/>
      <c r="AU348" s="154"/>
      <c r="AV348" s="154"/>
      <c r="AW348" s="154"/>
      <c r="AX348" s="154"/>
      <c r="AY348" s="154"/>
      <c r="AZ348" s="154"/>
      <c r="BA348" s="154"/>
      <c r="BB348" s="154"/>
      <c r="BC348" s="154"/>
      <c r="BD348" s="154"/>
      <c r="BE348" s="154"/>
      <c r="BF348" s="154"/>
      <c r="BG348" s="154"/>
      <c r="BH348" s="154"/>
    </row>
    <row r="349" spans="1:60" ht="22.5" outlineLevel="1" x14ac:dyDescent="0.2">
      <c r="A349" s="186"/>
      <c r="B349" s="187"/>
      <c r="C349" s="185" t="s">
        <v>563</v>
      </c>
      <c r="D349" s="191"/>
      <c r="E349" s="192">
        <v>29.225000000000001</v>
      </c>
      <c r="F349" s="164"/>
      <c r="G349" s="164"/>
      <c r="H349" s="164"/>
      <c r="I349" s="164"/>
      <c r="J349" s="164"/>
      <c r="K349" s="164"/>
      <c r="L349" s="164"/>
      <c r="M349" s="164"/>
      <c r="N349" s="159"/>
      <c r="O349" s="159"/>
      <c r="P349" s="159"/>
      <c r="Q349" s="159"/>
      <c r="R349" s="159"/>
      <c r="S349" s="159"/>
      <c r="T349" s="160"/>
      <c r="U349" s="159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 t="s">
        <v>134</v>
      </c>
      <c r="AF349" s="154">
        <v>0</v>
      </c>
      <c r="AG349" s="154"/>
      <c r="AH349" s="154"/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</row>
    <row r="350" spans="1:60" outlineLevel="1" x14ac:dyDescent="0.2">
      <c r="A350" s="186"/>
      <c r="B350" s="187"/>
      <c r="C350" s="185" t="s">
        <v>564</v>
      </c>
      <c r="D350" s="191"/>
      <c r="E350" s="192">
        <v>6.47</v>
      </c>
      <c r="F350" s="164"/>
      <c r="G350" s="164"/>
      <c r="H350" s="164"/>
      <c r="I350" s="164"/>
      <c r="J350" s="164"/>
      <c r="K350" s="164"/>
      <c r="L350" s="164"/>
      <c r="M350" s="164"/>
      <c r="N350" s="159"/>
      <c r="O350" s="159"/>
      <c r="P350" s="159"/>
      <c r="Q350" s="159"/>
      <c r="R350" s="159"/>
      <c r="S350" s="159"/>
      <c r="T350" s="160"/>
      <c r="U350" s="159"/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 t="s">
        <v>134</v>
      </c>
      <c r="AF350" s="154">
        <v>0</v>
      </c>
      <c r="AG350" s="154"/>
      <c r="AH350" s="154"/>
      <c r="AI350" s="154"/>
      <c r="AJ350" s="154"/>
      <c r="AK350" s="154"/>
      <c r="AL350" s="154"/>
      <c r="AM350" s="154"/>
      <c r="AN350" s="154"/>
      <c r="AO350" s="154"/>
      <c r="AP350" s="154"/>
      <c r="AQ350" s="154"/>
      <c r="AR350" s="154"/>
      <c r="AS350" s="154"/>
      <c r="AT350" s="154"/>
      <c r="AU350" s="154"/>
      <c r="AV350" s="154"/>
      <c r="AW350" s="154"/>
      <c r="AX350" s="154"/>
      <c r="AY350" s="154"/>
      <c r="AZ350" s="154"/>
      <c r="BA350" s="154"/>
      <c r="BB350" s="154"/>
      <c r="BC350" s="154"/>
      <c r="BD350" s="154"/>
      <c r="BE350" s="154"/>
      <c r="BF350" s="154"/>
      <c r="BG350" s="154"/>
      <c r="BH350" s="154"/>
    </row>
    <row r="351" spans="1:60" outlineLevel="1" x14ac:dyDescent="0.2">
      <c r="A351" s="186"/>
      <c r="B351" s="187"/>
      <c r="C351" s="185" t="s">
        <v>565</v>
      </c>
      <c r="D351" s="191"/>
      <c r="E351" s="192">
        <v>5.2</v>
      </c>
      <c r="F351" s="164"/>
      <c r="G351" s="164"/>
      <c r="H351" s="164"/>
      <c r="I351" s="164"/>
      <c r="J351" s="164"/>
      <c r="K351" s="164"/>
      <c r="L351" s="164"/>
      <c r="M351" s="164"/>
      <c r="N351" s="159"/>
      <c r="O351" s="159"/>
      <c r="P351" s="159"/>
      <c r="Q351" s="159"/>
      <c r="R351" s="159"/>
      <c r="S351" s="159"/>
      <c r="T351" s="160"/>
      <c r="U351" s="159"/>
      <c r="V351" s="154"/>
      <c r="W351" s="154"/>
      <c r="X351" s="154"/>
      <c r="Y351" s="154"/>
      <c r="Z351" s="154"/>
      <c r="AA351" s="154"/>
      <c r="AB351" s="154"/>
      <c r="AC351" s="154"/>
      <c r="AD351" s="154"/>
      <c r="AE351" s="154" t="s">
        <v>134</v>
      </c>
      <c r="AF351" s="154">
        <v>0</v>
      </c>
      <c r="AG351" s="154"/>
      <c r="AH351" s="154"/>
      <c r="AI351" s="154"/>
      <c r="AJ351" s="154"/>
      <c r="AK351" s="154"/>
      <c r="AL351" s="154"/>
      <c r="AM351" s="154"/>
      <c r="AN351" s="154"/>
      <c r="AO351" s="154"/>
      <c r="AP351" s="154"/>
      <c r="AQ351" s="154"/>
      <c r="AR351" s="154"/>
      <c r="AS351" s="154"/>
      <c r="AT351" s="154"/>
      <c r="AU351" s="154"/>
      <c r="AV351" s="154"/>
      <c r="AW351" s="154"/>
      <c r="AX351" s="154"/>
      <c r="AY351" s="154"/>
      <c r="AZ351" s="154"/>
      <c r="BA351" s="154"/>
      <c r="BB351" s="154"/>
      <c r="BC351" s="154"/>
      <c r="BD351" s="154"/>
      <c r="BE351" s="154"/>
      <c r="BF351" s="154"/>
      <c r="BG351" s="154"/>
      <c r="BH351" s="154"/>
    </row>
    <row r="352" spans="1:60" outlineLevel="1" x14ac:dyDescent="0.2">
      <c r="A352" s="186"/>
      <c r="B352" s="187"/>
      <c r="C352" s="185" t="s">
        <v>566</v>
      </c>
      <c r="D352" s="191"/>
      <c r="E352" s="192">
        <v>4.74</v>
      </c>
      <c r="F352" s="164"/>
      <c r="G352" s="164"/>
      <c r="H352" s="164"/>
      <c r="I352" s="164"/>
      <c r="J352" s="164"/>
      <c r="K352" s="164"/>
      <c r="L352" s="164"/>
      <c r="M352" s="164"/>
      <c r="N352" s="159"/>
      <c r="O352" s="159"/>
      <c r="P352" s="159"/>
      <c r="Q352" s="159"/>
      <c r="R352" s="159"/>
      <c r="S352" s="159"/>
      <c r="T352" s="160"/>
      <c r="U352" s="159"/>
      <c r="V352" s="154"/>
      <c r="W352" s="154"/>
      <c r="X352" s="154"/>
      <c r="Y352" s="154"/>
      <c r="Z352" s="154"/>
      <c r="AA352" s="154"/>
      <c r="AB352" s="154"/>
      <c r="AC352" s="154"/>
      <c r="AD352" s="154"/>
      <c r="AE352" s="154" t="s">
        <v>134</v>
      </c>
      <c r="AF352" s="154">
        <v>0</v>
      </c>
      <c r="AG352" s="154"/>
      <c r="AH352" s="154"/>
      <c r="AI352" s="154"/>
      <c r="AJ352" s="154"/>
      <c r="AK352" s="154"/>
      <c r="AL352" s="154"/>
      <c r="AM352" s="154"/>
      <c r="AN352" s="154"/>
      <c r="AO352" s="154"/>
      <c r="AP352" s="154"/>
      <c r="AQ352" s="154"/>
      <c r="AR352" s="154"/>
      <c r="AS352" s="154"/>
      <c r="AT352" s="154"/>
      <c r="AU352" s="154"/>
      <c r="AV352" s="154"/>
      <c r="AW352" s="154"/>
      <c r="AX352" s="154"/>
      <c r="AY352" s="154"/>
      <c r="AZ352" s="154"/>
      <c r="BA352" s="154"/>
      <c r="BB352" s="154"/>
      <c r="BC352" s="154"/>
      <c r="BD352" s="154"/>
      <c r="BE352" s="154"/>
      <c r="BF352" s="154"/>
      <c r="BG352" s="154"/>
      <c r="BH352" s="154"/>
    </row>
    <row r="353" spans="1:60" outlineLevel="1" x14ac:dyDescent="0.2">
      <c r="A353" s="186"/>
      <c r="B353" s="187"/>
      <c r="C353" s="198" t="s">
        <v>241</v>
      </c>
      <c r="D353" s="199"/>
      <c r="E353" s="200">
        <v>232.185</v>
      </c>
      <c r="F353" s="164"/>
      <c r="G353" s="164"/>
      <c r="H353" s="164"/>
      <c r="I353" s="164"/>
      <c r="J353" s="164"/>
      <c r="K353" s="164"/>
      <c r="L353" s="164"/>
      <c r="M353" s="164"/>
      <c r="N353" s="159"/>
      <c r="O353" s="159"/>
      <c r="P353" s="159"/>
      <c r="Q353" s="159"/>
      <c r="R353" s="159"/>
      <c r="S353" s="159"/>
      <c r="T353" s="160"/>
      <c r="U353" s="159"/>
      <c r="V353" s="154"/>
      <c r="W353" s="154"/>
      <c r="X353" s="154"/>
      <c r="Y353" s="154"/>
      <c r="Z353" s="154"/>
      <c r="AA353" s="154"/>
      <c r="AB353" s="154"/>
      <c r="AC353" s="154"/>
      <c r="AD353" s="154"/>
      <c r="AE353" s="154" t="s">
        <v>134</v>
      </c>
      <c r="AF353" s="154">
        <v>1</v>
      </c>
      <c r="AG353" s="154"/>
      <c r="AH353" s="154"/>
      <c r="AI353" s="154"/>
      <c r="AJ353" s="154"/>
      <c r="AK353" s="154"/>
      <c r="AL353" s="154"/>
      <c r="AM353" s="154"/>
      <c r="AN353" s="154"/>
      <c r="AO353" s="154"/>
      <c r="AP353" s="154"/>
      <c r="AQ353" s="154"/>
      <c r="AR353" s="154"/>
      <c r="AS353" s="154"/>
      <c r="AT353" s="154"/>
      <c r="AU353" s="154"/>
      <c r="AV353" s="154"/>
      <c r="AW353" s="154"/>
      <c r="AX353" s="154"/>
      <c r="AY353" s="154"/>
      <c r="AZ353" s="154"/>
      <c r="BA353" s="154"/>
      <c r="BB353" s="154"/>
      <c r="BC353" s="154"/>
      <c r="BD353" s="154"/>
      <c r="BE353" s="154"/>
      <c r="BF353" s="154"/>
      <c r="BG353" s="154"/>
      <c r="BH353" s="154"/>
    </row>
    <row r="354" spans="1:60" outlineLevel="1" x14ac:dyDescent="0.2">
      <c r="A354" s="186">
        <v>108</v>
      </c>
      <c r="B354" s="187" t="s">
        <v>567</v>
      </c>
      <c r="C354" s="188" t="s">
        <v>568</v>
      </c>
      <c r="D354" s="189" t="s">
        <v>191</v>
      </c>
      <c r="E354" s="190">
        <v>503.94959999999998</v>
      </c>
      <c r="F354" s="163"/>
      <c r="G354" s="164">
        <f>ROUND(E354*F354,2)</f>
        <v>0</v>
      </c>
      <c r="H354" s="163"/>
      <c r="I354" s="164">
        <f>ROUND(E354*H354,2)</f>
        <v>0</v>
      </c>
      <c r="J354" s="163"/>
      <c r="K354" s="164">
        <f>ROUND(E354*J354,2)</f>
        <v>0</v>
      </c>
      <c r="L354" s="164">
        <v>21</v>
      </c>
      <c r="M354" s="164">
        <f>G354*(1+L354/100)</f>
        <v>0</v>
      </c>
      <c r="N354" s="159">
        <v>0</v>
      </c>
      <c r="O354" s="159">
        <f>ROUND(E354*N354,5)</f>
        <v>0</v>
      </c>
      <c r="P354" s="159">
        <v>0</v>
      </c>
      <c r="Q354" s="159">
        <f>ROUND(E354*P354,5)</f>
        <v>0</v>
      </c>
      <c r="R354" s="159"/>
      <c r="S354" s="159"/>
      <c r="T354" s="160">
        <v>0</v>
      </c>
      <c r="U354" s="159">
        <f>ROUND(E354*T354,2)</f>
        <v>0</v>
      </c>
      <c r="V354" s="154"/>
      <c r="W354" s="154"/>
      <c r="X354" s="154"/>
      <c r="Y354" s="154"/>
      <c r="Z354" s="154"/>
      <c r="AA354" s="154"/>
      <c r="AB354" s="154"/>
      <c r="AC354" s="154"/>
      <c r="AD354" s="154"/>
      <c r="AE354" s="154" t="s">
        <v>292</v>
      </c>
      <c r="AF354" s="154"/>
      <c r="AG354" s="154"/>
      <c r="AH354" s="154"/>
      <c r="AI354" s="154"/>
      <c r="AJ354" s="154"/>
      <c r="AK354" s="154"/>
      <c r="AL354" s="154"/>
      <c r="AM354" s="154"/>
      <c r="AN354" s="154"/>
      <c r="AO354" s="154"/>
      <c r="AP354" s="154"/>
      <c r="AQ354" s="154"/>
      <c r="AR354" s="154"/>
      <c r="AS354" s="154"/>
      <c r="AT354" s="154"/>
      <c r="AU354" s="154"/>
      <c r="AV354" s="154"/>
      <c r="AW354" s="154"/>
      <c r="AX354" s="154"/>
      <c r="AY354" s="154"/>
      <c r="AZ354" s="154"/>
      <c r="BA354" s="154"/>
      <c r="BB354" s="154"/>
      <c r="BC354" s="154"/>
      <c r="BD354" s="154"/>
      <c r="BE354" s="154"/>
      <c r="BF354" s="154"/>
      <c r="BG354" s="154"/>
      <c r="BH354" s="154"/>
    </row>
    <row r="355" spans="1:60" outlineLevel="1" x14ac:dyDescent="0.2">
      <c r="A355" s="186"/>
      <c r="B355" s="187"/>
      <c r="C355" s="185" t="s">
        <v>569</v>
      </c>
      <c r="D355" s="191"/>
      <c r="E355" s="192">
        <v>503.94959999999998</v>
      </c>
      <c r="F355" s="164"/>
      <c r="G355" s="164"/>
      <c r="H355" s="164"/>
      <c r="I355" s="164"/>
      <c r="J355" s="164"/>
      <c r="K355" s="164"/>
      <c r="L355" s="164"/>
      <c r="M355" s="164"/>
      <c r="N355" s="159"/>
      <c r="O355" s="159"/>
      <c r="P355" s="159"/>
      <c r="Q355" s="159"/>
      <c r="R355" s="159"/>
      <c r="S355" s="159"/>
      <c r="T355" s="160"/>
      <c r="U355" s="159"/>
      <c r="V355" s="154"/>
      <c r="W355" s="154"/>
      <c r="X355" s="154"/>
      <c r="Y355" s="154"/>
      <c r="Z355" s="154"/>
      <c r="AA355" s="154"/>
      <c r="AB355" s="154"/>
      <c r="AC355" s="154"/>
      <c r="AD355" s="154"/>
      <c r="AE355" s="154" t="s">
        <v>134</v>
      </c>
      <c r="AF355" s="154">
        <v>0</v>
      </c>
      <c r="AG355" s="154"/>
      <c r="AH355" s="154"/>
      <c r="AI355" s="154"/>
      <c r="AJ355" s="154"/>
      <c r="AK355" s="154"/>
      <c r="AL355" s="154"/>
      <c r="AM355" s="154"/>
      <c r="AN355" s="154"/>
      <c r="AO355" s="154"/>
      <c r="AP355" s="154"/>
      <c r="AQ355" s="154"/>
      <c r="AR355" s="154"/>
      <c r="AS355" s="154"/>
      <c r="AT355" s="154"/>
      <c r="AU355" s="154"/>
      <c r="AV355" s="154"/>
      <c r="AW355" s="154"/>
      <c r="AX355" s="154"/>
      <c r="AY355" s="154"/>
      <c r="AZ355" s="154"/>
      <c r="BA355" s="154"/>
      <c r="BB355" s="154"/>
      <c r="BC355" s="154"/>
      <c r="BD355" s="154"/>
      <c r="BE355" s="154"/>
      <c r="BF355" s="154"/>
      <c r="BG355" s="154"/>
      <c r="BH355" s="154"/>
    </row>
    <row r="356" spans="1:60" ht="22.5" outlineLevel="1" x14ac:dyDescent="0.2">
      <c r="A356" s="186">
        <v>109</v>
      </c>
      <c r="B356" s="187" t="s">
        <v>570</v>
      </c>
      <c r="C356" s="188" t="s">
        <v>571</v>
      </c>
      <c r="D356" s="189" t="s">
        <v>191</v>
      </c>
      <c r="E356" s="190">
        <v>58</v>
      </c>
      <c r="F356" s="163"/>
      <c r="G356" s="164">
        <f>ROUND(E356*F356,2)</f>
        <v>0</v>
      </c>
      <c r="H356" s="163"/>
      <c r="I356" s="164">
        <f>ROUND(E356*H356,2)</f>
        <v>0</v>
      </c>
      <c r="J356" s="163"/>
      <c r="K356" s="164">
        <f>ROUND(E356*J356,2)</f>
        <v>0</v>
      </c>
      <c r="L356" s="164">
        <v>21</v>
      </c>
      <c r="M356" s="164">
        <f>G356*(1+L356/100)</f>
        <v>0</v>
      </c>
      <c r="N356" s="159">
        <v>2.7E-4</v>
      </c>
      <c r="O356" s="159">
        <f>ROUND(E356*N356,5)</f>
        <v>1.566E-2</v>
      </c>
      <c r="P356" s="159">
        <v>0</v>
      </c>
      <c r="Q356" s="159">
        <f>ROUND(E356*P356,5)</f>
        <v>0</v>
      </c>
      <c r="R356" s="159"/>
      <c r="S356" s="159"/>
      <c r="T356" s="160">
        <v>0.15</v>
      </c>
      <c r="U356" s="159">
        <f>ROUND(E356*T356,2)</f>
        <v>8.6999999999999993</v>
      </c>
      <c r="V356" s="154"/>
      <c r="W356" s="154"/>
      <c r="X356" s="154"/>
      <c r="Y356" s="154"/>
      <c r="Z356" s="154"/>
      <c r="AA356" s="154"/>
      <c r="AB356" s="154"/>
      <c r="AC356" s="154"/>
      <c r="AD356" s="154"/>
      <c r="AE356" s="154" t="s">
        <v>132</v>
      </c>
      <c r="AF356" s="154"/>
      <c r="AG356" s="154"/>
      <c r="AH356" s="154"/>
      <c r="AI356" s="154"/>
      <c r="AJ356" s="154"/>
      <c r="AK356" s="154"/>
      <c r="AL356" s="154"/>
      <c r="AM356" s="154"/>
      <c r="AN356" s="154"/>
      <c r="AO356" s="154"/>
      <c r="AP356" s="154"/>
      <c r="AQ356" s="154"/>
      <c r="AR356" s="154"/>
      <c r="AS356" s="154"/>
      <c r="AT356" s="154"/>
      <c r="AU356" s="154"/>
      <c r="AV356" s="154"/>
      <c r="AW356" s="154"/>
      <c r="AX356" s="154"/>
      <c r="AY356" s="154"/>
      <c r="AZ356" s="154"/>
      <c r="BA356" s="154"/>
      <c r="BB356" s="154"/>
      <c r="BC356" s="154"/>
      <c r="BD356" s="154"/>
      <c r="BE356" s="154"/>
      <c r="BF356" s="154"/>
      <c r="BG356" s="154"/>
      <c r="BH356" s="154"/>
    </row>
    <row r="357" spans="1:60" outlineLevel="1" x14ac:dyDescent="0.2">
      <c r="A357" s="186">
        <v>110</v>
      </c>
      <c r="B357" s="187" t="s">
        <v>572</v>
      </c>
      <c r="C357" s="188" t="s">
        <v>573</v>
      </c>
      <c r="D357" s="189" t="s">
        <v>163</v>
      </c>
      <c r="E357" s="190">
        <v>1.1459999999999999</v>
      </c>
      <c r="F357" s="163"/>
      <c r="G357" s="164">
        <f>ROUND(E357*F357,2)</f>
        <v>0</v>
      </c>
      <c r="H357" s="163"/>
      <c r="I357" s="164">
        <f>ROUND(E357*H357,2)</f>
        <v>0</v>
      </c>
      <c r="J357" s="163"/>
      <c r="K357" s="164">
        <f>ROUND(E357*J357,2)</f>
        <v>0</v>
      </c>
      <c r="L357" s="164">
        <v>21</v>
      </c>
      <c r="M357" s="164">
        <f>G357*(1+L357/100)</f>
        <v>0</v>
      </c>
      <c r="N357" s="159">
        <v>0</v>
      </c>
      <c r="O357" s="159">
        <f>ROUND(E357*N357,5)</f>
        <v>0</v>
      </c>
      <c r="P357" s="159">
        <v>0</v>
      </c>
      <c r="Q357" s="159">
        <f>ROUND(E357*P357,5)</f>
        <v>0</v>
      </c>
      <c r="R357" s="159"/>
      <c r="S357" s="159"/>
      <c r="T357" s="160">
        <v>1.1020000000000001</v>
      </c>
      <c r="U357" s="159">
        <f>ROUND(E357*T357,2)</f>
        <v>1.26</v>
      </c>
      <c r="V357" s="154"/>
      <c r="W357" s="154"/>
      <c r="X357" s="154"/>
      <c r="Y357" s="154"/>
      <c r="Z357" s="154"/>
      <c r="AA357" s="154"/>
      <c r="AB357" s="154"/>
      <c r="AC357" s="154"/>
      <c r="AD357" s="154"/>
      <c r="AE357" s="154" t="s">
        <v>132</v>
      </c>
      <c r="AF357" s="154"/>
      <c r="AG357" s="154"/>
      <c r="AH357" s="154"/>
      <c r="AI357" s="154"/>
      <c r="AJ357" s="154"/>
      <c r="AK357" s="154"/>
      <c r="AL357" s="154"/>
      <c r="AM357" s="154"/>
      <c r="AN357" s="154"/>
      <c r="AO357" s="154"/>
      <c r="AP357" s="154"/>
      <c r="AQ357" s="154"/>
      <c r="AR357" s="154"/>
      <c r="AS357" s="154"/>
      <c r="AT357" s="154"/>
      <c r="AU357" s="154"/>
      <c r="AV357" s="154"/>
      <c r="AW357" s="154"/>
      <c r="AX357" s="154"/>
      <c r="AY357" s="154"/>
      <c r="AZ357" s="154"/>
      <c r="BA357" s="154"/>
      <c r="BB357" s="154"/>
      <c r="BC357" s="154"/>
      <c r="BD357" s="154"/>
      <c r="BE357" s="154"/>
      <c r="BF357" s="154"/>
      <c r="BG357" s="154"/>
      <c r="BH357" s="154"/>
    </row>
    <row r="358" spans="1:60" x14ac:dyDescent="0.2">
      <c r="A358" s="193" t="s">
        <v>127</v>
      </c>
      <c r="B358" s="194" t="s">
        <v>92</v>
      </c>
      <c r="C358" s="195" t="s">
        <v>93</v>
      </c>
      <c r="D358" s="196"/>
      <c r="E358" s="197"/>
      <c r="F358" s="165"/>
      <c r="G358" s="165">
        <f>SUMIF(AE359:AE396,"&lt;&gt;NOR",G359:G396)</f>
        <v>0</v>
      </c>
      <c r="H358" s="165"/>
      <c r="I358" s="165">
        <f>SUM(I359:I396)</f>
        <v>0</v>
      </c>
      <c r="J358" s="165"/>
      <c r="K358" s="165">
        <f>SUM(K359:K396)</f>
        <v>0</v>
      </c>
      <c r="L358" s="165"/>
      <c r="M358" s="165">
        <f>SUM(M359:M396)</f>
        <v>0</v>
      </c>
      <c r="N358" s="161"/>
      <c r="O358" s="161">
        <f>SUM(O359:O396)</f>
        <v>16.473859999999998</v>
      </c>
      <c r="P358" s="161"/>
      <c r="Q358" s="161">
        <f>SUM(Q359:Q396)</f>
        <v>0</v>
      </c>
      <c r="R358" s="161"/>
      <c r="S358" s="161"/>
      <c r="T358" s="162"/>
      <c r="U358" s="161">
        <f>SUM(U359:U396)</f>
        <v>570.0200000000001</v>
      </c>
      <c r="AE358" t="s">
        <v>128</v>
      </c>
    </row>
    <row r="359" spans="1:60" outlineLevel="1" x14ac:dyDescent="0.2">
      <c r="A359" s="186">
        <v>111</v>
      </c>
      <c r="B359" s="187" t="s">
        <v>574</v>
      </c>
      <c r="C359" s="188" t="s">
        <v>575</v>
      </c>
      <c r="D359" s="189" t="s">
        <v>131</v>
      </c>
      <c r="E359" s="190">
        <v>291.6035</v>
      </c>
      <c r="F359" s="163"/>
      <c r="G359" s="164">
        <f>ROUND(E359*F359,2)</f>
        <v>0</v>
      </c>
      <c r="H359" s="163"/>
      <c r="I359" s="164">
        <f>ROUND(E359*H359,2)</f>
        <v>0</v>
      </c>
      <c r="J359" s="163"/>
      <c r="K359" s="164">
        <f>ROUND(E359*J359,2)</f>
        <v>0</v>
      </c>
      <c r="L359" s="164">
        <v>21</v>
      </c>
      <c r="M359" s="164">
        <f>G359*(1+L359/100)</f>
        <v>0</v>
      </c>
      <c r="N359" s="159">
        <v>2.1000000000000001E-4</v>
      </c>
      <c r="O359" s="159">
        <f>ROUND(E359*N359,5)</f>
        <v>6.1240000000000003E-2</v>
      </c>
      <c r="P359" s="159">
        <v>0</v>
      </c>
      <c r="Q359" s="159">
        <f>ROUND(E359*P359,5)</f>
        <v>0</v>
      </c>
      <c r="R359" s="159"/>
      <c r="S359" s="159"/>
      <c r="T359" s="160">
        <v>0.05</v>
      </c>
      <c r="U359" s="159">
        <f>ROUND(E359*T359,2)</f>
        <v>14.58</v>
      </c>
      <c r="V359" s="154"/>
      <c r="W359" s="154"/>
      <c r="X359" s="154"/>
      <c r="Y359" s="154"/>
      <c r="Z359" s="154"/>
      <c r="AA359" s="154"/>
      <c r="AB359" s="154"/>
      <c r="AC359" s="154"/>
      <c r="AD359" s="154"/>
      <c r="AE359" s="154" t="s">
        <v>132</v>
      </c>
      <c r="AF359" s="154"/>
      <c r="AG359" s="154"/>
      <c r="AH359" s="154"/>
      <c r="AI359" s="154"/>
      <c r="AJ359" s="154"/>
      <c r="AK359" s="154"/>
      <c r="AL359" s="154"/>
      <c r="AM359" s="154"/>
      <c r="AN359" s="154"/>
      <c r="AO359" s="154"/>
      <c r="AP359" s="154"/>
      <c r="AQ359" s="154"/>
      <c r="AR359" s="154"/>
      <c r="AS359" s="154"/>
      <c r="AT359" s="154"/>
      <c r="AU359" s="154"/>
      <c r="AV359" s="154"/>
      <c r="AW359" s="154"/>
      <c r="AX359" s="154"/>
      <c r="AY359" s="154"/>
      <c r="AZ359" s="154"/>
      <c r="BA359" s="154"/>
      <c r="BB359" s="154"/>
      <c r="BC359" s="154"/>
      <c r="BD359" s="154"/>
      <c r="BE359" s="154"/>
      <c r="BF359" s="154"/>
      <c r="BG359" s="154"/>
      <c r="BH359" s="154"/>
    </row>
    <row r="360" spans="1:60" outlineLevel="1" x14ac:dyDescent="0.2">
      <c r="A360" s="186"/>
      <c r="B360" s="187"/>
      <c r="C360" s="185" t="s">
        <v>576</v>
      </c>
      <c r="D360" s="191"/>
      <c r="E360" s="192">
        <v>11.34</v>
      </c>
      <c r="F360" s="164"/>
      <c r="G360" s="164"/>
      <c r="H360" s="164"/>
      <c r="I360" s="164"/>
      <c r="J360" s="164"/>
      <c r="K360" s="164"/>
      <c r="L360" s="164"/>
      <c r="M360" s="164"/>
      <c r="N360" s="159"/>
      <c r="O360" s="159"/>
      <c r="P360" s="159"/>
      <c r="Q360" s="159"/>
      <c r="R360" s="159"/>
      <c r="S360" s="159"/>
      <c r="T360" s="160"/>
      <c r="U360" s="159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 t="s">
        <v>134</v>
      </c>
      <c r="AF360" s="154">
        <v>0</v>
      </c>
      <c r="AG360" s="154"/>
      <c r="AH360" s="154"/>
      <c r="AI360" s="154"/>
      <c r="AJ360" s="154"/>
      <c r="AK360" s="154"/>
      <c r="AL360" s="154"/>
      <c r="AM360" s="154"/>
      <c r="AN360" s="154"/>
      <c r="AO360" s="154"/>
      <c r="AP360" s="154"/>
      <c r="AQ360" s="154"/>
      <c r="AR360" s="154"/>
      <c r="AS360" s="154"/>
      <c r="AT360" s="154"/>
      <c r="AU360" s="154"/>
      <c r="AV360" s="154"/>
      <c r="AW360" s="154"/>
      <c r="AX360" s="154"/>
      <c r="AY360" s="154"/>
      <c r="AZ360" s="154"/>
      <c r="BA360" s="154"/>
      <c r="BB360" s="154"/>
      <c r="BC360" s="154"/>
      <c r="BD360" s="154"/>
      <c r="BE360" s="154"/>
      <c r="BF360" s="154"/>
      <c r="BG360" s="154"/>
      <c r="BH360" s="154"/>
    </row>
    <row r="361" spans="1:60" outlineLevel="1" x14ac:dyDescent="0.2">
      <c r="A361" s="186"/>
      <c r="B361" s="187"/>
      <c r="C361" s="185" t="s">
        <v>577</v>
      </c>
      <c r="D361" s="191"/>
      <c r="E361" s="192">
        <v>45.68</v>
      </c>
      <c r="F361" s="164"/>
      <c r="G361" s="164"/>
      <c r="H361" s="164"/>
      <c r="I361" s="164"/>
      <c r="J361" s="164"/>
      <c r="K361" s="164"/>
      <c r="L361" s="164"/>
      <c r="M361" s="164"/>
      <c r="N361" s="159"/>
      <c r="O361" s="159"/>
      <c r="P361" s="159"/>
      <c r="Q361" s="159"/>
      <c r="R361" s="159"/>
      <c r="S361" s="159"/>
      <c r="T361" s="160"/>
      <c r="U361" s="159"/>
      <c r="V361" s="154"/>
      <c r="W361" s="154"/>
      <c r="X361" s="154"/>
      <c r="Y361" s="154"/>
      <c r="Z361" s="154"/>
      <c r="AA361" s="154"/>
      <c r="AB361" s="154"/>
      <c r="AC361" s="154"/>
      <c r="AD361" s="154"/>
      <c r="AE361" s="154" t="s">
        <v>134</v>
      </c>
      <c r="AF361" s="154">
        <v>0</v>
      </c>
      <c r="AG361" s="154"/>
      <c r="AH361" s="154"/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</row>
    <row r="362" spans="1:60" outlineLevel="1" x14ac:dyDescent="0.2">
      <c r="A362" s="186"/>
      <c r="B362" s="187"/>
      <c r="C362" s="185" t="s">
        <v>578</v>
      </c>
      <c r="D362" s="191"/>
      <c r="E362" s="192">
        <v>-9.4499999999999993</v>
      </c>
      <c r="F362" s="164"/>
      <c r="G362" s="164"/>
      <c r="H362" s="164"/>
      <c r="I362" s="164"/>
      <c r="J362" s="164"/>
      <c r="K362" s="164"/>
      <c r="L362" s="164"/>
      <c r="M362" s="164"/>
      <c r="N362" s="159"/>
      <c r="O362" s="159"/>
      <c r="P362" s="159"/>
      <c r="Q362" s="159"/>
      <c r="R362" s="159"/>
      <c r="S362" s="159"/>
      <c r="T362" s="160"/>
      <c r="U362" s="159"/>
      <c r="V362" s="154"/>
      <c r="W362" s="154"/>
      <c r="X362" s="154"/>
      <c r="Y362" s="154"/>
      <c r="Z362" s="154"/>
      <c r="AA362" s="154"/>
      <c r="AB362" s="154"/>
      <c r="AC362" s="154"/>
      <c r="AD362" s="154"/>
      <c r="AE362" s="154" t="s">
        <v>134</v>
      </c>
      <c r="AF362" s="154">
        <v>0</v>
      </c>
      <c r="AG362" s="154"/>
      <c r="AH362" s="154"/>
      <c r="AI362" s="154"/>
      <c r="AJ362" s="154"/>
      <c r="AK362" s="154"/>
      <c r="AL362" s="154"/>
      <c r="AM362" s="154"/>
      <c r="AN362" s="154"/>
      <c r="AO362" s="154"/>
      <c r="AP362" s="154"/>
      <c r="AQ362" s="154"/>
      <c r="AR362" s="154"/>
      <c r="AS362" s="154"/>
      <c r="AT362" s="154"/>
      <c r="AU362" s="154"/>
      <c r="AV362" s="154"/>
      <c r="AW362" s="154"/>
      <c r="AX362" s="154"/>
      <c r="AY362" s="154"/>
      <c r="AZ362" s="154"/>
      <c r="BA362" s="154"/>
      <c r="BB362" s="154"/>
      <c r="BC362" s="154"/>
      <c r="BD362" s="154"/>
      <c r="BE362" s="154"/>
      <c r="BF362" s="154"/>
      <c r="BG362" s="154"/>
      <c r="BH362" s="154"/>
    </row>
    <row r="363" spans="1:60" outlineLevel="1" x14ac:dyDescent="0.2">
      <c r="A363" s="186"/>
      <c r="B363" s="187"/>
      <c r="C363" s="185" t="s">
        <v>426</v>
      </c>
      <c r="D363" s="191"/>
      <c r="E363" s="192">
        <v>9.24</v>
      </c>
      <c r="F363" s="164"/>
      <c r="G363" s="164"/>
      <c r="H363" s="164"/>
      <c r="I363" s="164"/>
      <c r="J363" s="164"/>
      <c r="K363" s="164"/>
      <c r="L363" s="164"/>
      <c r="M363" s="164"/>
      <c r="N363" s="159"/>
      <c r="O363" s="159"/>
      <c r="P363" s="159"/>
      <c r="Q363" s="159"/>
      <c r="R363" s="159"/>
      <c r="S363" s="159"/>
      <c r="T363" s="160"/>
      <c r="U363" s="159"/>
      <c r="V363" s="154"/>
      <c r="W363" s="154"/>
      <c r="X363" s="154"/>
      <c r="Y363" s="154"/>
      <c r="Z363" s="154"/>
      <c r="AA363" s="154"/>
      <c r="AB363" s="154"/>
      <c r="AC363" s="154"/>
      <c r="AD363" s="154"/>
      <c r="AE363" s="154" t="s">
        <v>134</v>
      </c>
      <c r="AF363" s="154">
        <v>0</v>
      </c>
      <c r="AG363" s="154"/>
      <c r="AH363" s="154"/>
      <c r="AI363" s="154"/>
      <c r="AJ363" s="154"/>
      <c r="AK363" s="154"/>
      <c r="AL363" s="154"/>
      <c r="AM363" s="154"/>
      <c r="AN363" s="154"/>
      <c r="AO363" s="154"/>
      <c r="AP363" s="154"/>
      <c r="AQ363" s="154"/>
      <c r="AR363" s="154"/>
      <c r="AS363" s="154"/>
      <c r="AT363" s="154"/>
      <c r="AU363" s="154"/>
      <c r="AV363" s="154"/>
      <c r="AW363" s="154"/>
      <c r="AX363" s="154"/>
      <c r="AY363" s="154"/>
      <c r="AZ363" s="154"/>
      <c r="BA363" s="154"/>
      <c r="BB363" s="154"/>
      <c r="BC363" s="154"/>
      <c r="BD363" s="154"/>
      <c r="BE363" s="154"/>
      <c r="BF363" s="154"/>
      <c r="BG363" s="154"/>
      <c r="BH363" s="154"/>
    </row>
    <row r="364" spans="1:60" outlineLevel="1" x14ac:dyDescent="0.2">
      <c r="A364" s="186"/>
      <c r="B364" s="187"/>
      <c r="C364" s="185" t="s">
        <v>579</v>
      </c>
      <c r="D364" s="191"/>
      <c r="E364" s="192">
        <v>13.26</v>
      </c>
      <c r="F364" s="164"/>
      <c r="G364" s="164"/>
      <c r="H364" s="164"/>
      <c r="I364" s="164"/>
      <c r="J364" s="164"/>
      <c r="K364" s="164"/>
      <c r="L364" s="164"/>
      <c r="M364" s="164"/>
      <c r="N364" s="159"/>
      <c r="O364" s="159"/>
      <c r="P364" s="159"/>
      <c r="Q364" s="159"/>
      <c r="R364" s="159"/>
      <c r="S364" s="159"/>
      <c r="T364" s="160"/>
      <c r="U364" s="159"/>
      <c r="V364" s="154"/>
      <c r="W364" s="154"/>
      <c r="X364" s="154"/>
      <c r="Y364" s="154"/>
      <c r="Z364" s="154"/>
      <c r="AA364" s="154"/>
      <c r="AB364" s="154"/>
      <c r="AC364" s="154"/>
      <c r="AD364" s="154"/>
      <c r="AE364" s="154" t="s">
        <v>134</v>
      </c>
      <c r="AF364" s="154">
        <v>0</v>
      </c>
      <c r="AG364" s="154"/>
      <c r="AH364" s="154"/>
      <c r="AI364" s="154"/>
      <c r="AJ364" s="154"/>
      <c r="AK364" s="154"/>
      <c r="AL364" s="154"/>
      <c r="AM364" s="154"/>
      <c r="AN364" s="154"/>
      <c r="AO364" s="154"/>
      <c r="AP364" s="154"/>
      <c r="AQ364" s="154"/>
      <c r="AR364" s="154"/>
      <c r="AS364" s="154"/>
      <c r="AT364" s="154"/>
      <c r="AU364" s="154"/>
      <c r="AV364" s="154"/>
      <c r="AW364" s="154"/>
      <c r="AX364" s="154"/>
      <c r="AY364" s="154"/>
      <c r="AZ364" s="154"/>
      <c r="BA364" s="154"/>
      <c r="BB364" s="154"/>
      <c r="BC364" s="154"/>
      <c r="BD364" s="154"/>
      <c r="BE364" s="154"/>
      <c r="BF364" s="154"/>
      <c r="BG364" s="154"/>
      <c r="BH364" s="154"/>
    </row>
    <row r="365" spans="1:60" ht="22.5" outlineLevel="1" x14ac:dyDescent="0.2">
      <c r="A365" s="186"/>
      <c r="B365" s="187"/>
      <c r="C365" s="185" t="s">
        <v>580</v>
      </c>
      <c r="D365" s="191"/>
      <c r="E365" s="192">
        <v>31.29</v>
      </c>
      <c r="F365" s="164"/>
      <c r="G365" s="164"/>
      <c r="H365" s="164"/>
      <c r="I365" s="164"/>
      <c r="J365" s="164"/>
      <c r="K365" s="164"/>
      <c r="L365" s="164"/>
      <c r="M365" s="164"/>
      <c r="N365" s="159"/>
      <c r="O365" s="159"/>
      <c r="P365" s="159"/>
      <c r="Q365" s="159"/>
      <c r="R365" s="159"/>
      <c r="S365" s="159"/>
      <c r="T365" s="160"/>
      <c r="U365" s="159"/>
      <c r="V365" s="154"/>
      <c r="W365" s="154"/>
      <c r="X365" s="154"/>
      <c r="Y365" s="154"/>
      <c r="Z365" s="154"/>
      <c r="AA365" s="154"/>
      <c r="AB365" s="154"/>
      <c r="AC365" s="154"/>
      <c r="AD365" s="154"/>
      <c r="AE365" s="154" t="s">
        <v>134</v>
      </c>
      <c r="AF365" s="154">
        <v>0</v>
      </c>
      <c r="AG365" s="154"/>
      <c r="AH365" s="154"/>
      <c r="AI365" s="154"/>
      <c r="AJ365" s="154"/>
      <c r="AK365" s="154"/>
      <c r="AL365" s="154"/>
      <c r="AM365" s="154"/>
      <c r="AN365" s="154"/>
      <c r="AO365" s="154"/>
      <c r="AP365" s="154"/>
      <c r="AQ365" s="154"/>
      <c r="AR365" s="154"/>
      <c r="AS365" s="154"/>
      <c r="AT365" s="154"/>
      <c r="AU365" s="154"/>
      <c r="AV365" s="154"/>
      <c r="AW365" s="154"/>
      <c r="AX365" s="154"/>
      <c r="AY365" s="154"/>
      <c r="AZ365" s="154"/>
      <c r="BA365" s="154"/>
      <c r="BB365" s="154"/>
      <c r="BC365" s="154"/>
      <c r="BD365" s="154"/>
      <c r="BE365" s="154"/>
      <c r="BF365" s="154"/>
      <c r="BG365" s="154"/>
      <c r="BH365" s="154"/>
    </row>
    <row r="366" spans="1:60" outlineLevel="1" x14ac:dyDescent="0.2">
      <c r="A366" s="186"/>
      <c r="B366" s="187"/>
      <c r="C366" s="185" t="s">
        <v>581</v>
      </c>
      <c r="D366" s="191"/>
      <c r="E366" s="192">
        <v>-0.96899999999999997</v>
      </c>
      <c r="F366" s="164"/>
      <c r="G366" s="164"/>
      <c r="H366" s="164"/>
      <c r="I366" s="164"/>
      <c r="J366" s="164"/>
      <c r="K366" s="164"/>
      <c r="L366" s="164"/>
      <c r="M366" s="164"/>
      <c r="N366" s="159"/>
      <c r="O366" s="159"/>
      <c r="P366" s="159"/>
      <c r="Q366" s="159"/>
      <c r="R366" s="159"/>
      <c r="S366" s="159"/>
      <c r="T366" s="160"/>
      <c r="U366" s="159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 t="s">
        <v>134</v>
      </c>
      <c r="AF366" s="154">
        <v>0</v>
      </c>
      <c r="AG366" s="154"/>
      <c r="AH366" s="154"/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</row>
    <row r="367" spans="1:60" ht="22.5" outlineLevel="1" x14ac:dyDescent="0.2">
      <c r="A367" s="186"/>
      <c r="B367" s="187"/>
      <c r="C367" s="185" t="s">
        <v>582</v>
      </c>
      <c r="D367" s="191"/>
      <c r="E367" s="192">
        <v>58.12</v>
      </c>
      <c r="F367" s="164"/>
      <c r="G367" s="164"/>
      <c r="H367" s="164"/>
      <c r="I367" s="164"/>
      <c r="J367" s="164"/>
      <c r="K367" s="164"/>
      <c r="L367" s="164"/>
      <c r="M367" s="164"/>
      <c r="N367" s="159"/>
      <c r="O367" s="159"/>
      <c r="P367" s="159"/>
      <c r="Q367" s="159"/>
      <c r="R367" s="159"/>
      <c r="S367" s="159"/>
      <c r="T367" s="160"/>
      <c r="U367" s="159"/>
      <c r="V367" s="154"/>
      <c r="W367" s="154"/>
      <c r="X367" s="154"/>
      <c r="Y367" s="154"/>
      <c r="Z367" s="154"/>
      <c r="AA367" s="154"/>
      <c r="AB367" s="154"/>
      <c r="AC367" s="154"/>
      <c r="AD367" s="154"/>
      <c r="AE367" s="154" t="s">
        <v>134</v>
      </c>
      <c r="AF367" s="154">
        <v>0</v>
      </c>
      <c r="AG367" s="154"/>
      <c r="AH367" s="154"/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</row>
    <row r="368" spans="1:60" outlineLevel="1" x14ac:dyDescent="0.2">
      <c r="A368" s="186"/>
      <c r="B368" s="187"/>
      <c r="C368" s="185" t="s">
        <v>583</v>
      </c>
      <c r="D368" s="191"/>
      <c r="E368" s="192">
        <v>-11.736000000000001</v>
      </c>
      <c r="F368" s="164"/>
      <c r="G368" s="164"/>
      <c r="H368" s="164"/>
      <c r="I368" s="164"/>
      <c r="J368" s="164"/>
      <c r="K368" s="164"/>
      <c r="L368" s="164"/>
      <c r="M368" s="164"/>
      <c r="N368" s="159"/>
      <c r="O368" s="159"/>
      <c r="P368" s="159"/>
      <c r="Q368" s="159"/>
      <c r="R368" s="159"/>
      <c r="S368" s="159"/>
      <c r="T368" s="160"/>
      <c r="U368" s="159"/>
      <c r="V368" s="154"/>
      <c r="W368" s="154"/>
      <c r="X368" s="154"/>
      <c r="Y368" s="154"/>
      <c r="Z368" s="154"/>
      <c r="AA368" s="154"/>
      <c r="AB368" s="154"/>
      <c r="AC368" s="154"/>
      <c r="AD368" s="154"/>
      <c r="AE368" s="154" t="s">
        <v>134</v>
      </c>
      <c r="AF368" s="154">
        <v>0</v>
      </c>
      <c r="AG368" s="154"/>
      <c r="AH368" s="154"/>
      <c r="AI368" s="154"/>
      <c r="AJ368" s="154"/>
      <c r="AK368" s="154"/>
      <c r="AL368" s="154"/>
      <c r="AM368" s="154"/>
      <c r="AN368" s="154"/>
      <c r="AO368" s="154"/>
      <c r="AP368" s="154"/>
      <c r="AQ368" s="154"/>
      <c r="AR368" s="154"/>
      <c r="AS368" s="154"/>
      <c r="AT368" s="154"/>
      <c r="AU368" s="154"/>
      <c r="AV368" s="154"/>
      <c r="AW368" s="154"/>
      <c r="AX368" s="154"/>
      <c r="AY368" s="154"/>
      <c r="AZ368" s="154"/>
      <c r="BA368" s="154"/>
      <c r="BB368" s="154"/>
      <c r="BC368" s="154"/>
      <c r="BD368" s="154"/>
      <c r="BE368" s="154"/>
      <c r="BF368" s="154"/>
      <c r="BG368" s="154"/>
      <c r="BH368" s="154"/>
    </row>
    <row r="369" spans="1:60" ht="22.5" outlineLevel="1" x14ac:dyDescent="0.2">
      <c r="A369" s="186"/>
      <c r="B369" s="187"/>
      <c r="C369" s="185" t="s">
        <v>584</v>
      </c>
      <c r="D369" s="191"/>
      <c r="E369" s="192">
        <v>43.9</v>
      </c>
      <c r="F369" s="164"/>
      <c r="G369" s="164"/>
      <c r="H369" s="164"/>
      <c r="I369" s="164"/>
      <c r="J369" s="164"/>
      <c r="K369" s="164"/>
      <c r="L369" s="164"/>
      <c r="M369" s="164"/>
      <c r="N369" s="159"/>
      <c r="O369" s="159"/>
      <c r="P369" s="159"/>
      <c r="Q369" s="159"/>
      <c r="R369" s="159"/>
      <c r="S369" s="159"/>
      <c r="T369" s="160"/>
      <c r="U369" s="159"/>
      <c r="V369" s="154"/>
      <c r="W369" s="154"/>
      <c r="X369" s="154"/>
      <c r="Y369" s="154"/>
      <c r="Z369" s="154"/>
      <c r="AA369" s="154"/>
      <c r="AB369" s="154"/>
      <c r="AC369" s="154"/>
      <c r="AD369" s="154"/>
      <c r="AE369" s="154" t="s">
        <v>134</v>
      </c>
      <c r="AF369" s="154">
        <v>0</v>
      </c>
      <c r="AG369" s="154"/>
      <c r="AH369" s="154"/>
      <c r="AI369" s="154"/>
      <c r="AJ369" s="154"/>
      <c r="AK369" s="154"/>
      <c r="AL369" s="154"/>
      <c r="AM369" s="154"/>
      <c r="AN369" s="154"/>
      <c r="AO369" s="154"/>
      <c r="AP369" s="154"/>
      <c r="AQ369" s="154"/>
      <c r="AR369" s="154"/>
      <c r="AS369" s="154"/>
      <c r="AT369" s="154"/>
      <c r="AU369" s="154"/>
      <c r="AV369" s="154"/>
      <c r="AW369" s="154"/>
      <c r="AX369" s="154"/>
      <c r="AY369" s="154"/>
      <c r="AZ369" s="154"/>
      <c r="BA369" s="154"/>
      <c r="BB369" s="154"/>
      <c r="BC369" s="154"/>
      <c r="BD369" s="154"/>
      <c r="BE369" s="154"/>
      <c r="BF369" s="154"/>
      <c r="BG369" s="154"/>
      <c r="BH369" s="154"/>
    </row>
    <row r="370" spans="1:60" outlineLevel="1" x14ac:dyDescent="0.2">
      <c r="A370" s="186"/>
      <c r="B370" s="187"/>
      <c r="C370" s="185" t="s">
        <v>585</v>
      </c>
      <c r="D370" s="191"/>
      <c r="E370" s="192">
        <v>0.22</v>
      </c>
      <c r="F370" s="164"/>
      <c r="G370" s="164"/>
      <c r="H370" s="164"/>
      <c r="I370" s="164"/>
      <c r="J370" s="164"/>
      <c r="K370" s="164"/>
      <c r="L370" s="164"/>
      <c r="M370" s="164"/>
      <c r="N370" s="159"/>
      <c r="O370" s="159"/>
      <c r="P370" s="159"/>
      <c r="Q370" s="159"/>
      <c r="R370" s="159"/>
      <c r="S370" s="159"/>
      <c r="T370" s="160"/>
      <c r="U370" s="159"/>
      <c r="V370" s="154"/>
      <c r="W370" s="154"/>
      <c r="X370" s="154"/>
      <c r="Y370" s="154"/>
      <c r="Z370" s="154"/>
      <c r="AA370" s="154"/>
      <c r="AB370" s="154"/>
      <c r="AC370" s="154"/>
      <c r="AD370" s="154"/>
      <c r="AE370" s="154" t="s">
        <v>134</v>
      </c>
      <c r="AF370" s="154">
        <v>0</v>
      </c>
      <c r="AG370" s="154"/>
      <c r="AH370" s="154"/>
      <c r="AI370" s="154"/>
      <c r="AJ370" s="154"/>
      <c r="AK370" s="154"/>
      <c r="AL370" s="154"/>
      <c r="AM370" s="154"/>
      <c r="AN370" s="154"/>
      <c r="AO370" s="154"/>
      <c r="AP370" s="154"/>
      <c r="AQ370" s="154"/>
      <c r="AR370" s="154"/>
      <c r="AS370" s="154"/>
      <c r="AT370" s="154"/>
      <c r="AU370" s="154"/>
      <c r="AV370" s="154"/>
      <c r="AW370" s="154"/>
      <c r="AX370" s="154"/>
      <c r="AY370" s="154"/>
      <c r="AZ370" s="154"/>
      <c r="BA370" s="154"/>
      <c r="BB370" s="154"/>
      <c r="BC370" s="154"/>
      <c r="BD370" s="154"/>
      <c r="BE370" s="154"/>
      <c r="BF370" s="154"/>
      <c r="BG370" s="154"/>
      <c r="BH370" s="154"/>
    </row>
    <row r="371" spans="1:60" ht="22.5" outlineLevel="1" x14ac:dyDescent="0.2">
      <c r="A371" s="186"/>
      <c r="B371" s="187"/>
      <c r="C371" s="185" t="s">
        <v>586</v>
      </c>
      <c r="D371" s="191"/>
      <c r="E371" s="192">
        <v>13.09</v>
      </c>
      <c r="F371" s="164"/>
      <c r="G371" s="164"/>
      <c r="H371" s="164"/>
      <c r="I371" s="164"/>
      <c r="J371" s="164"/>
      <c r="K371" s="164"/>
      <c r="L371" s="164"/>
      <c r="M371" s="164"/>
      <c r="N371" s="159"/>
      <c r="O371" s="159"/>
      <c r="P371" s="159"/>
      <c r="Q371" s="159"/>
      <c r="R371" s="159"/>
      <c r="S371" s="159"/>
      <c r="T371" s="160"/>
      <c r="U371" s="159"/>
      <c r="V371" s="154"/>
      <c r="W371" s="154"/>
      <c r="X371" s="154"/>
      <c r="Y371" s="154"/>
      <c r="Z371" s="154"/>
      <c r="AA371" s="154"/>
      <c r="AB371" s="154"/>
      <c r="AC371" s="154"/>
      <c r="AD371" s="154"/>
      <c r="AE371" s="154" t="s">
        <v>134</v>
      </c>
      <c r="AF371" s="154">
        <v>0</v>
      </c>
      <c r="AG371" s="154"/>
      <c r="AH371" s="154"/>
      <c r="AI371" s="154"/>
      <c r="AJ371" s="154"/>
      <c r="AK371" s="154"/>
      <c r="AL371" s="154"/>
      <c r="AM371" s="154"/>
      <c r="AN371" s="154"/>
      <c r="AO371" s="154"/>
      <c r="AP371" s="154"/>
      <c r="AQ371" s="154"/>
      <c r="AR371" s="154"/>
      <c r="AS371" s="154"/>
      <c r="AT371" s="154"/>
      <c r="AU371" s="154"/>
      <c r="AV371" s="154"/>
      <c r="AW371" s="154"/>
      <c r="AX371" s="154"/>
      <c r="AY371" s="154"/>
      <c r="AZ371" s="154"/>
      <c r="BA371" s="154"/>
      <c r="BB371" s="154"/>
      <c r="BC371" s="154"/>
      <c r="BD371" s="154"/>
      <c r="BE371" s="154"/>
      <c r="BF371" s="154"/>
      <c r="BG371" s="154"/>
      <c r="BH371" s="154"/>
    </row>
    <row r="372" spans="1:60" outlineLevel="1" x14ac:dyDescent="0.2">
      <c r="A372" s="186"/>
      <c r="B372" s="187"/>
      <c r="C372" s="185" t="s">
        <v>587</v>
      </c>
      <c r="D372" s="191"/>
      <c r="E372" s="192">
        <v>8.2524999999999995</v>
      </c>
      <c r="F372" s="164"/>
      <c r="G372" s="164"/>
      <c r="H372" s="164"/>
      <c r="I372" s="164"/>
      <c r="J372" s="164"/>
      <c r="K372" s="164"/>
      <c r="L372" s="164"/>
      <c r="M372" s="164"/>
      <c r="N372" s="159"/>
      <c r="O372" s="159"/>
      <c r="P372" s="159"/>
      <c r="Q372" s="159"/>
      <c r="R372" s="159"/>
      <c r="S372" s="159"/>
      <c r="T372" s="160"/>
      <c r="U372" s="159"/>
      <c r="V372" s="154"/>
      <c r="W372" s="154"/>
      <c r="X372" s="154"/>
      <c r="Y372" s="154"/>
      <c r="Z372" s="154"/>
      <c r="AA372" s="154"/>
      <c r="AB372" s="154"/>
      <c r="AC372" s="154"/>
      <c r="AD372" s="154"/>
      <c r="AE372" s="154" t="s">
        <v>134</v>
      </c>
      <c r="AF372" s="154">
        <v>0</v>
      </c>
      <c r="AG372" s="154"/>
      <c r="AH372" s="154"/>
      <c r="AI372" s="154"/>
      <c r="AJ372" s="154"/>
      <c r="AK372" s="154"/>
      <c r="AL372" s="154"/>
      <c r="AM372" s="154"/>
      <c r="AN372" s="154"/>
      <c r="AO372" s="154"/>
      <c r="AP372" s="154"/>
      <c r="AQ372" s="154"/>
      <c r="AR372" s="154"/>
      <c r="AS372" s="154"/>
      <c r="AT372" s="154"/>
      <c r="AU372" s="154"/>
      <c r="AV372" s="154"/>
      <c r="AW372" s="154"/>
      <c r="AX372" s="154"/>
      <c r="AY372" s="154"/>
      <c r="AZ372" s="154"/>
      <c r="BA372" s="154"/>
      <c r="BB372" s="154"/>
      <c r="BC372" s="154"/>
      <c r="BD372" s="154"/>
      <c r="BE372" s="154"/>
      <c r="BF372" s="154"/>
      <c r="BG372" s="154"/>
      <c r="BH372" s="154"/>
    </row>
    <row r="373" spans="1:60" outlineLevel="1" x14ac:dyDescent="0.2">
      <c r="A373" s="186"/>
      <c r="B373" s="187"/>
      <c r="C373" s="185" t="s">
        <v>588</v>
      </c>
      <c r="D373" s="191"/>
      <c r="E373" s="192">
        <v>30.52</v>
      </c>
      <c r="F373" s="164"/>
      <c r="G373" s="164"/>
      <c r="H373" s="164"/>
      <c r="I373" s="164"/>
      <c r="J373" s="164"/>
      <c r="K373" s="164"/>
      <c r="L373" s="164"/>
      <c r="M373" s="164"/>
      <c r="N373" s="159"/>
      <c r="O373" s="159"/>
      <c r="P373" s="159"/>
      <c r="Q373" s="159"/>
      <c r="R373" s="159"/>
      <c r="S373" s="159"/>
      <c r="T373" s="160"/>
      <c r="U373" s="159"/>
      <c r="V373" s="154"/>
      <c r="W373" s="154"/>
      <c r="X373" s="154"/>
      <c r="Y373" s="154"/>
      <c r="Z373" s="154"/>
      <c r="AA373" s="154"/>
      <c r="AB373" s="154"/>
      <c r="AC373" s="154"/>
      <c r="AD373" s="154"/>
      <c r="AE373" s="154" t="s">
        <v>134</v>
      </c>
      <c r="AF373" s="154">
        <v>0</v>
      </c>
      <c r="AG373" s="154"/>
      <c r="AH373" s="154"/>
      <c r="AI373" s="154"/>
      <c r="AJ373" s="154"/>
      <c r="AK373" s="154"/>
      <c r="AL373" s="154"/>
      <c r="AM373" s="154"/>
      <c r="AN373" s="154"/>
      <c r="AO373" s="154"/>
      <c r="AP373" s="154"/>
      <c r="AQ373" s="154"/>
      <c r="AR373" s="154"/>
      <c r="AS373" s="154"/>
      <c r="AT373" s="154"/>
      <c r="AU373" s="154"/>
      <c r="AV373" s="154"/>
      <c r="AW373" s="154"/>
      <c r="AX373" s="154"/>
      <c r="AY373" s="154"/>
      <c r="AZ373" s="154"/>
      <c r="BA373" s="154"/>
      <c r="BB373" s="154"/>
      <c r="BC373" s="154"/>
      <c r="BD373" s="154"/>
      <c r="BE373" s="154"/>
      <c r="BF373" s="154"/>
      <c r="BG373" s="154"/>
      <c r="BH373" s="154"/>
    </row>
    <row r="374" spans="1:60" outlineLevel="1" x14ac:dyDescent="0.2">
      <c r="A374" s="186"/>
      <c r="B374" s="187"/>
      <c r="C374" s="185" t="s">
        <v>435</v>
      </c>
      <c r="D374" s="191"/>
      <c r="E374" s="192">
        <v>8.25</v>
      </c>
      <c r="F374" s="164"/>
      <c r="G374" s="164"/>
      <c r="H374" s="164"/>
      <c r="I374" s="164"/>
      <c r="J374" s="164"/>
      <c r="K374" s="164"/>
      <c r="L374" s="164"/>
      <c r="M374" s="164"/>
      <c r="N374" s="159"/>
      <c r="O374" s="159"/>
      <c r="P374" s="159"/>
      <c r="Q374" s="159"/>
      <c r="R374" s="159"/>
      <c r="S374" s="159"/>
      <c r="T374" s="160"/>
      <c r="U374" s="159"/>
      <c r="V374" s="154"/>
      <c r="W374" s="154"/>
      <c r="X374" s="154"/>
      <c r="Y374" s="154"/>
      <c r="Z374" s="154"/>
      <c r="AA374" s="154"/>
      <c r="AB374" s="154"/>
      <c r="AC374" s="154"/>
      <c r="AD374" s="154"/>
      <c r="AE374" s="154" t="s">
        <v>134</v>
      </c>
      <c r="AF374" s="154">
        <v>0</v>
      </c>
      <c r="AG374" s="154"/>
      <c r="AH374" s="154"/>
      <c r="AI374" s="154"/>
      <c r="AJ374" s="154"/>
      <c r="AK374" s="154"/>
      <c r="AL374" s="154"/>
      <c r="AM374" s="154"/>
      <c r="AN374" s="154"/>
      <c r="AO374" s="154"/>
      <c r="AP374" s="154"/>
      <c r="AQ374" s="154"/>
      <c r="AR374" s="154"/>
      <c r="AS374" s="154"/>
      <c r="AT374" s="154"/>
      <c r="AU374" s="154"/>
      <c r="AV374" s="154"/>
      <c r="AW374" s="154"/>
      <c r="AX374" s="154"/>
      <c r="AY374" s="154"/>
      <c r="AZ374" s="154"/>
      <c r="BA374" s="154"/>
      <c r="BB374" s="154"/>
      <c r="BC374" s="154"/>
      <c r="BD374" s="154"/>
      <c r="BE374" s="154"/>
      <c r="BF374" s="154"/>
      <c r="BG374" s="154"/>
      <c r="BH374" s="154"/>
    </row>
    <row r="375" spans="1:60" outlineLevel="1" x14ac:dyDescent="0.2">
      <c r="A375" s="186"/>
      <c r="B375" s="187"/>
      <c r="C375" s="185" t="s">
        <v>589</v>
      </c>
      <c r="D375" s="191"/>
      <c r="E375" s="192">
        <v>4.6500000000000004</v>
      </c>
      <c r="F375" s="164"/>
      <c r="G375" s="164"/>
      <c r="H375" s="164"/>
      <c r="I375" s="164"/>
      <c r="J375" s="164"/>
      <c r="K375" s="164"/>
      <c r="L375" s="164"/>
      <c r="M375" s="164"/>
      <c r="N375" s="159"/>
      <c r="O375" s="159"/>
      <c r="P375" s="159"/>
      <c r="Q375" s="159"/>
      <c r="R375" s="159"/>
      <c r="S375" s="159"/>
      <c r="T375" s="160"/>
      <c r="U375" s="159"/>
      <c r="V375" s="154"/>
      <c r="W375" s="154"/>
      <c r="X375" s="154"/>
      <c r="Y375" s="154"/>
      <c r="Z375" s="154"/>
      <c r="AA375" s="154"/>
      <c r="AB375" s="154"/>
      <c r="AC375" s="154"/>
      <c r="AD375" s="154"/>
      <c r="AE375" s="154" t="s">
        <v>134</v>
      </c>
      <c r="AF375" s="154">
        <v>0</v>
      </c>
      <c r="AG375" s="154"/>
      <c r="AH375" s="154"/>
      <c r="AI375" s="154"/>
      <c r="AJ375" s="154"/>
      <c r="AK375" s="154"/>
      <c r="AL375" s="154"/>
      <c r="AM375" s="154"/>
      <c r="AN375" s="154"/>
      <c r="AO375" s="154"/>
      <c r="AP375" s="154"/>
      <c r="AQ375" s="154"/>
      <c r="AR375" s="154"/>
      <c r="AS375" s="154"/>
      <c r="AT375" s="154"/>
      <c r="AU375" s="154"/>
      <c r="AV375" s="154"/>
      <c r="AW375" s="154"/>
      <c r="AX375" s="154"/>
      <c r="AY375" s="154"/>
      <c r="AZ375" s="154"/>
      <c r="BA375" s="154"/>
      <c r="BB375" s="154"/>
      <c r="BC375" s="154"/>
      <c r="BD375" s="154"/>
      <c r="BE375" s="154"/>
      <c r="BF375" s="154"/>
      <c r="BG375" s="154"/>
      <c r="BH375" s="154"/>
    </row>
    <row r="376" spans="1:60" outlineLevel="1" x14ac:dyDescent="0.2">
      <c r="A376" s="186"/>
      <c r="B376" s="187"/>
      <c r="C376" s="185" t="s">
        <v>590</v>
      </c>
      <c r="D376" s="191"/>
      <c r="E376" s="192">
        <v>12.45</v>
      </c>
      <c r="F376" s="164"/>
      <c r="G376" s="164"/>
      <c r="H376" s="164"/>
      <c r="I376" s="164"/>
      <c r="J376" s="164"/>
      <c r="K376" s="164"/>
      <c r="L376" s="164"/>
      <c r="M376" s="164"/>
      <c r="N376" s="159"/>
      <c r="O376" s="159"/>
      <c r="P376" s="159"/>
      <c r="Q376" s="159"/>
      <c r="R376" s="159"/>
      <c r="S376" s="159"/>
      <c r="T376" s="160"/>
      <c r="U376" s="159"/>
      <c r="V376" s="154"/>
      <c r="W376" s="154"/>
      <c r="X376" s="154"/>
      <c r="Y376" s="154"/>
      <c r="Z376" s="154"/>
      <c r="AA376" s="154"/>
      <c r="AB376" s="154"/>
      <c r="AC376" s="154"/>
      <c r="AD376" s="154"/>
      <c r="AE376" s="154" t="s">
        <v>134</v>
      </c>
      <c r="AF376" s="154">
        <v>0</v>
      </c>
      <c r="AG376" s="154"/>
      <c r="AH376" s="154"/>
      <c r="AI376" s="154"/>
      <c r="AJ376" s="154"/>
      <c r="AK376" s="154"/>
      <c r="AL376" s="154"/>
      <c r="AM376" s="154"/>
      <c r="AN376" s="154"/>
      <c r="AO376" s="154"/>
      <c r="AP376" s="154"/>
      <c r="AQ376" s="154"/>
      <c r="AR376" s="154"/>
      <c r="AS376" s="154"/>
      <c r="AT376" s="154"/>
      <c r="AU376" s="154"/>
      <c r="AV376" s="154"/>
      <c r="AW376" s="154"/>
      <c r="AX376" s="154"/>
      <c r="AY376" s="154"/>
      <c r="AZ376" s="154"/>
      <c r="BA376" s="154"/>
      <c r="BB376" s="154"/>
      <c r="BC376" s="154"/>
      <c r="BD376" s="154"/>
      <c r="BE376" s="154"/>
      <c r="BF376" s="154"/>
      <c r="BG376" s="154"/>
      <c r="BH376" s="154"/>
    </row>
    <row r="377" spans="1:60" outlineLevel="1" x14ac:dyDescent="0.2">
      <c r="A377" s="186"/>
      <c r="B377" s="187"/>
      <c r="C377" s="185" t="s">
        <v>591</v>
      </c>
      <c r="D377" s="191"/>
      <c r="E377" s="192">
        <v>31.92</v>
      </c>
      <c r="F377" s="164"/>
      <c r="G377" s="164"/>
      <c r="H377" s="164"/>
      <c r="I377" s="164"/>
      <c r="J377" s="164"/>
      <c r="K377" s="164"/>
      <c r="L377" s="164"/>
      <c r="M377" s="164"/>
      <c r="N377" s="159"/>
      <c r="O377" s="159"/>
      <c r="P377" s="159"/>
      <c r="Q377" s="159"/>
      <c r="R377" s="159"/>
      <c r="S377" s="159"/>
      <c r="T377" s="160"/>
      <c r="U377" s="159"/>
      <c r="V377" s="154"/>
      <c r="W377" s="154"/>
      <c r="X377" s="154"/>
      <c r="Y377" s="154"/>
      <c r="Z377" s="154"/>
      <c r="AA377" s="154"/>
      <c r="AB377" s="154"/>
      <c r="AC377" s="154"/>
      <c r="AD377" s="154"/>
      <c r="AE377" s="154" t="s">
        <v>134</v>
      </c>
      <c r="AF377" s="154">
        <v>0</v>
      </c>
      <c r="AG377" s="154"/>
      <c r="AH377" s="154"/>
      <c r="AI377" s="154"/>
      <c r="AJ377" s="154"/>
      <c r="AK377" s="154"/>
      <c r="AL377" s="154"/>
      <c r="AM377" s="154"/>
      <c r="AN377" s="154"/>
      <c r="AO377" s="154"/>
      <c r="AP377" s="154"/>
      <c r="AQ377" s="154"/>
      <c r="AR377" s="154"/>
      <c r="AS377" s="154"/>
      <c r="AT377" s="154"/>
      <c r="AU377" s="154"/>
      <c r="AV377" s="154"/>
      <c r="AW377" s="154"/>
      <c r="AX377" s="154"/>
      <c r="AY377" s="154"/>
      <c r="AZ377" s="154"/>
      <c r="BA377" s="154"/>
      <c r="BB377" s="154"/>
      <c r="BC377" s="154"/>
      <c r="BD377" s="154"/>
      <c r="BE377" s="154"/>
      <c r="BF377" s="154"/>
      <c r="BG377" s="154"/>
      <c r="BH377" s="154"/>
    </row>
    <row r="378" spans="1:60" outlineLevel="1" x14ac:dyDescent="0.2">
      <c r="A378" s="186"/>
      <c r="B378" s="187"/>
      <c r="C378" s="185" t="s">
        <v>592</v>
      </c>
      <c r="D378" s="191"/>
      <c r="E378" s="192">
        <v>-8.4239999999999995</v>
      </c>
      <c r="F378" s="164"/>
      <c r="G378" s="164"/>
      <c r="H378" s="164"/>
      <c r="I378" s="164"/>
      <c r="J378" s="164"/>
      <c r="K378" s="164"/>
      <c r="L378" s="164"/>
      <c r="M378" s="164"/>
      <c r="N378" s="159"/>
      <c r="O378" s="159"/>
      <c r="P378" s="159"/>
      <c r="Q378" s="159"/>
      <c r="R378" s="159"/>
      <c r="S378" s="159"/>
      <c r="T378" s="160"/>
      <c r="U378" s="159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 t="s">
        <v>134</v>
      </c>
      <c r="AF378" s="154">
        <v>0</v>
      </c>
      <c r="AG378" s="154"/>
      <c r="AH378" s="154"/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</row>
    <row r="379" spans="1:60" outlineLevel="1" x14ac:dyDescent="0.2">
      <c r="A379" s="186">
        <v>112</v>
      </c>
      <c r="B379" s="187" t="s">
        <v>593</v>
      </c>
      <c r="C379" s="188" t="s">
        <v>594</v>
      </c>
      <c r="D379" s="189" t="s">
        <v>131</v>
      </c>
      <c r="E379" s="190">
        <v>291.6035</v>
      </c>
      <c r="F379" s="163"/>
      <c r="G379" s="164">
        <f>ROUND(E379*F379,2)</f>
        <v>0</v>
      </c>
      <c r="H379" s="163"/>
      <c r="I379" s="164">
        <f>ROUND(E379*H379,2)</f>
        <v>0</v>
      </c>
      <c r="J379" s="163"/>
      <c r="K379" s="164">
        <f>ROUND(E379*J379,2)</f>
        <v>0</v>
      </c>
      <c r="L379" s="164">
        <v>21</v>
      </c>
      <c r="M379" s="164">
        <f>G379*(1+L379/100)</f>
        <v>0</v>
      </c>
      <c r="N379" s="159">
        <v>3.7670000000000002E-2</v>
      </c>
      <c r="O379" s="159">
        <f>ROUND(E379*N379,5)</f>
        <v>10.9847</v>
      </c>
      <c r="P379" s="159">
        <v>0</v>
      </c>
      <c r="Q379" s="159">
        <f>ROUND(E379*P379,5)</f>
        <v>0</v>
      </c>
      <c r="R379" s="159"/>
      <c r="S379" s="159"/>
      <c r="T379" s="160">
        <v>0.41</v>
      </c>
      <c r="U379" s="159">
        <f>ROUND(E379*T379,2)</f>
        <v>119.56</v>
      </c>
      <c r="V379" s="154"/>
      <c r="W379" s="154"/>
      <c r="X379" s="154"/>
      <c r="Y379" s="154"/>
      <c r="Z379" s="154"/>
      <c r="AA379" s="154"/>
      <c r="AB379" s="154"/>
      <c r="AC379" s="154"/>
      <c r="AD379" s="154"/>
      <c r="AE379" s="154" t="s">
        <v>132</v>
      </c>
      <c r="AF379" s="154"/>
      <c r="AG379" s="154"/>
      <c r="AH379" s="154"/>
      <c r="AI379" s="154"/>
      <c r="AJ379" s="154"/>
      <c r="AK379" s="154"/>
      <c r="AL379" s="154"/>
      <c r="AM379" s="154"/>
      <c r="AN379" s="154"/>
      <c r="AO379" s="154"/>
      <c r="AP379" s="154"/>
      <c r="AQ379" s="154"/>
      <c r="AR379" s="154"/>
      <c r="AS379" s="154"/>
      <c r="AT379" s="154"/>
      <c r="AU379" s="154"/>
      <c r="AV379" s="154"/>
      <c r="AW379" s="154"/>
      <c r="AX379" s="154"/>
      <c r="AY379" s="154"/>
      <c r="AZ379" s="154"/>
      <c r="BA379" s="154"/>
      <c r="BB379" s="154"/>
      <c r="BC379" s="154"/>
      <c r="BD379" s="154"/>
      <c r="BE379" s="154"/>
      <c r="BF379" s="154"/>
      <c r="BG379" s="154"/>
      <c r="BH379" s="154"/>
    </row>
    <row r="380" spans="1:60" outlineLevel="1" x14ac:dyDescent="0.2">
      <c r="A380" s="186">
        <v>113</v>
      </c>
      <c r="B380" s="187" t="s">
        <v>595</v>
      </c>
      <c r="C380" s="188" t="s">
        <v>596</v>
      </c>
      <c r="D380" s="189" t="s">
        <v>131</v>
      </c>
      <c r="E380" s="190">
        <v>291.6035</v>
      </c>
      <c r="F380" s="163"/>
      <c r="G380" s="164">
        <f>ROUND(E380*F380,2)</f>
        <v>0</v>
      </c>
      <c r="H380" s="163"/>
      <c r="I380" s="164">
        <f>ROUND(E380*H380,2)</f>
        <v>0</v>
      </c>
      <c r="J380" s="163"/>
      <c r="K380" s="164">
        <f>ROUND(E380*J380,2)</f>
        <v>0</v>
      </c>
      <c r="L380" s="164">
        <v>21</v>
      </c>
      <c r="M380" s="164">
        <f>G380*(1+L380/100)</f>
        <v>0</v>
      </c>
      <c r="N380" s="159">
        <v>4.8700000000000002E-3</v>
      </c>
      <c r="O380" s="159">
        <f>ROUND(E380*N380,5)</f>
        <v>1.42011</v>
      </c>
      <c r="P380" s="159">
        <v>0</v>
      </c>
      <c r="Q380" s="159">
        <f>ROUND(E380*P380,5)</f>
        <v>0</v>
      </c>
      <c r="R380" s="159"/>
      <c r="S380" s="159"/>
      <c r="T380" s="160">
        <v>1.1259999999999999</v>
      </c>
      <c r="U380" s="159">
        <f>ROUND(E380*T380,2)</f>
        <v>328.35</v>
      </c>
      <c r="V380" s="154"/>
      <c r="W380" s="154"/>
      <c r="X380" s="154"/>
      <c r="Y380" s="154"/>
      <c r="Z380" s="154"/>
      <c r="AA380" s="154"/>
      <c r="AB380" s="154"/>
      <c r="AC380" s="154"/>
      <c r="AD380" s="154"/>
      <c r="AE380" s="154" t="s">
        <v>132</v>
      </c>
      <c r="AF380" s="154"/>
      <c r="AG380" s="154"/>
      <c r="AH380" s="154"/>
      <c r="AI380" s="154"/>
      <c r="AJ380" s="154"/>
      <c r="AK380" s="154"/>
      <c r="AL380" s="154"/>
      <c r="AM380" s="154"/>
      <c r="AN380" s="154"/>
      <c r="AO380" s="154"/>
      <c r="AP380" s="154"/>
      <c r="AQ380" s="154"/>
      <c r="AR380" s="154"/>
      <c r="AS380" s="154"/>
      <c r="AT380" s="154"/>
      <c r="AU380" s="154"/>
      <c r="AV380" s="154"/>
      <c r="AW380" s="154"/>
      <c r="AX380" s="154"/>
      <c r="AY380" s="154"/>
      <c r="AZ380" s="154"/>
      <c r="BA380" s="154"/>
      <c r="BB380" s="154"/>
      <c r="BC380" s="154"/>
      <c r="BD380" s="154"/>
      <c r="BE380" s="154"/>
      <c r="BF380" s="154"/>
      <c r="BG380" s="154"/>
      <c r="BH380" s="154"/>
    </row>
    <row r="381" spans="1:60" outlineLevel="1" x14ac:dyDescent="0.2">
      <c r="A381" s="186">
        <v>114</v>
      </c>
      <c r="B381" s="187" t="s">
        <v>597</v>
      </c>
      <c r="C381" s="188" t="s">
        <v>598</v>
      </c>
      <c r="D381" s="189" t="s">
        <v>191</v>
      </c>
      <c r="E381" s="190">
        <v>8.32</v>
      </c>
      <c r="F381" s="163"/>
      <c r="G381" s="164">
        <f>ROUND(E381*F381,2)</f>
        <v>0</v>
      </c>
      <c r="H381" s="163"/>
      <c r="I381" s="164">
        <f>ROUND(E381*H381,2)</f>
        <v>0</v>
      </c>
      <c r="J381" s="163"/>
      <c r="K381" s="164">
        <f>ROUND(E381*J381,2)</f>
        <v>0</v>
      </c>
      <c r="L381" s="164">
        <v>21</v>
      </c>
      <c r="M381" s="164">
        <f>G381*(1+L381/100)</f>
        <v>0</v>
      </c>
      <c r="N381" s="159">
        <v>1.2619999999999999E-2</v>
      </c>
      <c r="O381" s="159">
        <f>ROUND(E381*N381,5)</f>
        <v>0.105</v>
      </c>
      <c r="P381" s="159">
        <v>0</v>
      </c>
      <c r="Q381" s="159">
        <f>ROUND(E381*P381,5)</f>
        <v>0</v>
      </c>
      <c r="R381" s="159"/>
      <c r="S381" s="159"/>
      <c r="T381" s="160">
        <v>0.46776000000000001</v>
      </c>
      <c r="U381" s="159">
        <f>ROUND(E381*T381,2)</f>
        <v>3.89</v>
      </c>
      <c r="V381" s="154"/>
      <c r="W381" s="154"/>
      <c r="X381" s="154"/>
      <c r="Y381" s="154"/>
      <c r="Z381" s="154"/>
      <c r="AA381" s="154"/>
      <c r="AB381" s="154"/>
      <c r="AC381" s="154"/>
      <c r="AD381" s="154"/>
      <c r="AE381" s="154" t="s">
        <v>164</v>
      </c>
      <c r="AF381" s="154"/>
      <c r="AG381" s="154"/>
      <c r="AH381" s="154"/>
      <c r="AI381" s="154"/>
      <c r="AJ381" s="154"/>
      <c r="AK381" s="154"/>
      <c r="AL381" s="154"/>
      <c r="AM381" s="154"/>
      <c r="AN381" s="154"/>
      <c r="AO381" s="154"/>
      <c r="AP381" s="154"/>
      <c r="AQ381" s="154"/>
      <c r="AR381" s="154"/>
      <c r="AS381" s="154"/>
      <c r="AT381" s="154"/>
      <c r="AU381" s="154"/>
      <c r="AV381" s="154"/>
      <c r="AW381" s="154"/>
      <c r="AX381" s="154"/>
      <c r="AY381" s="154"/>
      <c r="AZ381" s="154"/>
      <c r="BA381" s="154"/>
      <c r="BB381" s="154"/>
      <c r="BC381" s="154"/>
      <c r="BD381" s="154"/>
      <c r="BE381" s="154"/>
      <c r="BF381" s="154"/>
      <c r="BG381" s="154"/>
      <c r="BH381" s="154"/>
    </row>
    <row r="382" spans="1:60" outlineLevel="1" x14ac:dyDescent="0.2">
      <c r="A382" s="186"/>
      <c r="B382" s="187"/>
      <c r="C382" s="185" t="s">
        <v>599</v>
      </c>
      <c r="D382" s="191"/>
      <c r="E382" s="192">
        <v>8.32</v>
      </c>
      <c r="F382" s="164"/>
      <c r="G382" s="164"/>
      <c r="H382" s="164"/>
      <c r="I382" s="164"/>
      <c r="J382" s="164"/>
      <c r="K382" s="164"/>
      <c r="L382" s="164"/>
      <c r="M382" s="164"/>
      <c r="N382" s="159"/>
      <c r="O382" s="159"/>
      <c r="P382" s="159"/>
      <c r="Q382" s="159"/>
      <c r="R382" s="159"/>
      <c r="S382" s="159"/>
      <c r="T382" s="160"/>
      <c r="U382" s="159"/>
      <c r="V382" s="154"/>
      <c r="W382" s="154"/>
      <c r="X382" s="154"/>
      <c r="Y382" s="154"/>
      <c r="Z382" s="154"/>
      <c r="AA382" s="154"/>
      <c r="AB382" s="154"/>
      <c r="AC382" s="154"/>
      <c r="AD382" s="154"/>
      <c r="AE382" s="154" t="s">
        <v>134</v>
      </c>
      <c r="AF382" s="154">
        <v>0</v>
      </c>
      <c r="AG382" s="154"/>
      <c r="AH382" s="154"/>
      <c r="AI382" s="154"/>
      <c r="AJ382" s="154"/>
      <c r="AK382" s="154"/>
      <c r="AL382" s="154"/>
      <c r="AM382" s="154"/>
      <c r="AN382" s="154"/>
      <c r="AO382" s="154"/>
      <c r="AP382" s="154"/>
      <c r="AQ382" s="154"/>
      <c r="AR382" s="154"/>
      <c r="AS382" s="154"/>
      <c r="AT382" s="154"/>
      <c r="AU382" s="154"/>
      <c r="AV382" s="154"/>
      <c r="AW382" s="154"/>
      <c r="AX382" s="154"/>
      <c r="AY382" s="154"/>
      <c r="AZ382" s="154"/>
      <c r="BA382" s="154"/>
      <c r="BB382" s="154"/>
      <c r="BC382" s="154"/>
      <c r="BD382" s="154"/>
      <c r="BE382" s="154"/>
      <c r="BF382" s="154"/>
      <c r="BG382" s="154"/>
      <c r="BH382" s="154"/>
    </row>
    <row r="383" spans="1:60" outlineLevel="1" x14ac:dyDescent="0.2">
      <c r="A383" s="186">
        <v>115</v>
      </c>
      <c r="B383" s="187" t="s">
        <v>600</v>
      </c>
      <c r="C383" s="188" t="s">
        <v>601</v>
      </c>
      <c r="D383" s="189" t="s">
        <v>131</v>
      </c>
      <c r="E383" s="190">
        <v>92.522499999999994</v>
      </c>
      <c r="F383" s="163"/>
      <c r="G383" s="164">
        <f>ROUND(E383*F383,2)</f>
        <v>0</v>
      </c>
      <c r="H383" s="163"/>
      <c r="I383" s="164">
        <f>ROUND(E383*H383,2)</f>
        <v>0</v>
      </c>
      <c r="J383" s="163"/>
      <c r="K383" s="164">
        <f>ROUND(E383*J383,2)</f>
        <v>0</v>
      </c>
      <c r="L383" s="164">
        <v>21</v>
      </c>
      <c r="M383" s="164">
        <f>G383*(1+L383/100)</f>
        <v>0</v>
      </c>
      <c r="N383" s="159">
        <v>0</v>
      </c>
      <c r="O383" s="159">
        <f>ROUND(E383*N383,5)</f>
        <v>0</v>
      </c>
      <c r="P383" s="159">
        <v>0</v>
      </c>
      <c r="Q383" s="159">
        <f>ROUND(E383*P383,5)</f>
        <v>0</v>
      </c>
      <c r="R383" s="159"/>
      <c r="S383" s="159"/>
      <c r="T383" s="160">
        <v>0.1</v>
      </c>
      <c r="U383" s="159">
        <f>ROUND(E383*T383,2)</f>
        <v>9.25</v>
      </c>
      <c r="V383" s="154"/>
      <c r="W383" s="154"/>
      <c r="X383" s="154"/>
      <c r="Y383" s="154"/>
      <c r="Z383" s="154"/>
      <c r="AA383" s="154"/>
      <c r="AB383" s="154"/>
      <c r="AC383" s="154"/>
      <c r="AD383" s="154"/>
      <c r="AE383" s="154" t="s">
        <v>132</v>
      </c>
      <c r="AF383" s="154"/>
      <c r="AG383" s="154"/>
      <c r="AH383" s="154"/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154"/>
      <c r="AT383" s="154"/>
      <c r="AU383" s="154"/>
      <c r="AV383" s="154"/>
      <c r="AW383" s="154"/>
      <c r="AX383" s="154"/>
      <c r="AY383" s="154"/>
      <c r="AZ383" s="154"/>
      <c r="BA383" s="154"/>
      <c r="BB383" s="154"/>
      <c r="BC383" s="154"/>
      <c r="BD383" s="154"/>
      <c r="BE383" s="154"/>
      <c r="BF383" s="154"/>
      <c r="BG383" s="154"/>
      <c r="BH383" s="154"/>
    </row>
    <row r="384" spans="1:60" outlineLevel="1" x14ac:dyDescent="0.2">
      <c r="A384" s="186"/>
      <c r="B384" s="187"/>
      <c r="C384" s="185" t="s">
        <v>602</v>
      </c>
      <c r="D384" s="191"/>
      <c r="E384" s="192">
        <v>14.88</v>
      </c>
      <c r="F384" s="164"/>
      <c r="G384" s="164"/>
      <c r="H384" s="164"/>
      <c r="I384" s="164"/>
      <c r="J384" s="164"/>
      <c r="K384" s="164"/>
      <c r="L384" s="164"/>
      <c r="M384" s="164"/>
      <c r="N384" s="159"/>
      <c r="O384" s="159"/>
      <c r="P384" s="159"/>
      <c r="Q384" s="159"/>
      <c r="R384" s="159"/>
      <c r="S384" s="159"/>
      <c r="T384" s="160"/>
      <c r="U384" s="159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 t="s">
        <v>134</v>
      </c>
      <c r="AF384" s="154">
        <v>0</v>
      </c>
      <c r="AG384" s="154"/>
      <c r="AH384" s="154"/>
      <c r="AI384" s="154"/>
      <c r="AJ384" s="154"/>
      <c r="AK384" s="154"/>
      <c r="AL384" s="154"/>
      <c r="AM384" s="154"/>
      <c r="AN384" s="154"/>
      <c r="AO384" s="154"/>
      <c r="AP384" s="154"/>
      <c r="AQ384" s="154"/>
      <c r="AR384" s="154"/>
      <c r="AS384" s="154"/>
      <c r="AT384" s="154"/>
      <c r="AU384" s="154"/>
      <c r="AV384" s="154"/>
      <c r="AW384" s="154"/>
      <c r="AX384" s="154"/>
      <c r="AY384" s="154"/>
      <c r="AZ384" s="154"/>
      <c r="BA384" s="154"/>
      <c r="BB384" s="154"/>
      <c r="BC384" s="154"/>
      <c r="BD384" s="154"/>
      <c r="BE384" s="154"/>
      <c r="BF384" s="154"/>
      <c r="BG384" s="154"/>
      <c r="BH384" s="154"/>
    </row>
    <row r="385" spans="1:60" outlineLevel="1" x14ac:dyDescent="0.2">
      <c r="A385" s="186"/>
      <c r="B385" s="187"/>
      <c r="C385" s="185" t="s">
        <v>603</v>
      </c>
      <c r="D385" s="191"/>
      <c r="E385" s="192">
        <v>18.772500000000001</v>
      </c>
      <c r="F385" s="164"/>
      <c r="G385" s="164"/>
      <c r="H385" s="164"/>
      <c r="I385" s="164"/>
      <c r="J385" s="164"/>
      <c r="K385" s="164"/>
      <c r="L385" s="164"/>
      <c r="M385" s="164"/>
      <c r="N385" s="159"/>
      <c r="O385" s="159"/>
      <c r="P385" s="159"/>
      <c r="Q385" s="159"/>
      <c r="R385" s="159"/>
      <c r="S385" s="159"/>
      <c r="T385" s="160"/>
      <c r="U385" s="159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 t="s">
        <v>134</v>
      </c>
      <c r="AF385" s="154">
        <v>0</v>
      </c>
      <c r="AG385" s="154"/>
      <c r="AH385" s="154"/>
      <c r="AI385" s="154"/>
      <c r="AJ385" s="154"/>
      <c r="AK385" s="154"/>
      <c r="AL385" s="154"/>
      <c r="AM385" s="154"/>
      <c r="AN385" s="154"/>
      <c r="AO385" s="154"/>
      <c r="AP385" s="154"/>
      <c r="AQ385" s="154"/>
      <c r="AR385" s="154"/>
      <c r="AS385" s="154"/>
      <c r="AT385" s="154"/>
      <c r="AU385" s="154"/>
      <c r="AV385" s="154"/>
      <c r="AW385" s="154"/>
      <c r="AX385" s="154"/>
      <c r="AY385" s="154"/>
      <c r="AZ385" s="154"/>
      <c r="BA385" s="154"/>
      <c r="BB385" s="154"/>
      <c r="BC385" s="154"/>
      <c r="BD385" s="154"/>
      <c r="BE385" s="154"/>
      <c r="BF385" s="154"/>
      <c r="BG385" s="154"/>
      <c r="BH385" s="154"/>
    </row>
    <row r="386" spans="1:60" outlineLevel="1" x14ac:dyDescent="0.2">
      <c r="A386" s="186"/>
      <c r="B386" s="187"/>
      <c r="C386" s="185" t="s">
        <v>604</v>
      </c>
      <c r="D386" s="191"/>
      <c r="E386" s="192">
        <v>24.28</v>
      </c>
      <c r="F386" s="164"/>
      <c r="G386" s="164"/>
      <c r="H386" s="164"/>
      <c r="I386" s="164"/>
      <c r="J386" s="164"/>
      <c r="K386" s="164"/>
      <c r="L386" s="164"/>
      <c r="M386" s="164"/>
      <c r="N386" s="159"/>
      <c r="O386" s="159"/>
      <c r="P386" s="159"/>
      <c r="Q386" s="159"/>
      <c r="R386" s="159"/>
      <c r="S386" s="159"/>
      <c r="T386" s="160"/>
      <c r="U386" s="159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 t="s">
        <v>134</v>
      </c>
      <c r="AF386" s="154">
        <v>0</v>
      </c>
      <c r="AG386" s="154"/>
      <c r="AH386" s="154"/>
      <c r="AI386" s="154"/>
      <c r="AJ386" s="154"/>
      <c r="AK386" s="154"/>
      <c r="AL386" s="154"/>
      <c r="AM386" s="154"/>
      <c r="AN386" s="154"/>
      <c r="AO386" s="154"/>
      <c r="AP386" s="154"/>
      <c r="AQ386" s="154"/>
      <c r="AR386" s="154"/>
      <c r="AS386" s="154"/>
      <c r="AT386" s="154"/>
      <c r="AU386" s="154"/>
      <c r="AV386" s="154"/>
      <c r="AW386" s="154"/>
      <c r="AX386" s="154"/>
      <c r="AY386" s="154"/>
      <c r="AZ386" s="154"/>
      <c r="BA386" s="154"/>
      <c r="BB386" s="154"/>
      <c r="BC386" s="154"/>
      <c r="BD386" s="154"/>
      <c r="BE386" s="154"/>
      <c r="BF386" s="154"/>
      <c r="BG386" s="154"/>
      <c r="BH386" s="154"/>
    </row>
    <row r="387" spans="1:60" outlineLevel="1" x14ac:dyDescent="0.2">
      <c r="A387" s="186"/>
      <c r="B387" s="187"/>
      <c r="C387" s="185" t="s">
        <v>605</v>
      </c>
      <c r="D387" s="191"/>
      <c r="E387" s="192">
        <v>20.55</v>
      </c>
      <c r="F387" s="164"/>
      <c r="G387" s="164"/>
      <c r="H387" s="164"/>
      <c r="I387" s="164"/>
      <c r="J387" s="164"/>
      <c r="K387" s="164"/>
      <c r="L387" s="164"/>
      <c r="M387" s="164"/>
      <c r="N387" s="159"/>
      <c r="O387" s="159"/>
      <c r="P387" s="159"/>
      <c r="Q387" s="159"/>
      <c r="R387" s="159"/>
      <c r="S387" s="159"/>
      <c r="T387" s="160"/>
      <c r="U387" s="159"/>
      <c r="V387" s="154"/>
      <c r="W387" s="154"/>
      <c r="X387" s="154"/>
      <c r="Y387" s="154"/>
      <c r="Z387" s="154"/>
      <c r="AA387" s="154"/>
      <c r="AB387" s="154"/>
      <c r="AC387" s="154"/>
      <c r="AD387" s="154"/>
      <c r="AE387" s="154" t="s">
        <v>134</v>
      </c>
      <c r="AF387" s="154">
        <v>0</v>
      </c>
      <c r="AG387" s="154"/>
      <c r="AH387" s="154"/>
      <c r="AI387" s="154"/>
      <c r="AJ387" s="154"/>
      <c r="AK387" s="154"/>
      <c r="AL387" s="154"/>
      <c r="AM387" s="154"/>
      <c r="AN387" s="154"/>
      <c r="AO387" s="154"/>
      <c r="AP387" s="154"/>
      <c r="AQ387" s="154"/>
      <c r="AR387" s="154"/>
      <c r="AS387" s="154"/>
      <c r="AT387" s="154"/>
      <c r="AU387" s="154"/>
      <c r="AV387" s="154"/>
      <c r="AW387" s="154"/>
      <c r="AX387" s="154"/>
      <c r="AY387" s="154"/>
      <c r="AZ387" s="154"/>
      <c r="BA387" s="154"/>
      <c r="BB387" s="154"/>
      <c r="BC387" s="154"/>
      <c r="BD387" s="154"/>
      <c r="BE387" s="154"/>
      <c r="BF387" s="154"/>
      <c r="BG387" s="154"/>
      <c r="BH387" s="154"/>
    </row>
    <row r="388" spans="1:60" outlineLevel="1" x14ac:dyDescent="0.2">
      <c r="A388" s="186"/>
      <c r="B388" s="187"/>
      <c r="C388" s="185" t="s">
        <v>606</v>
      </c>
      <c r="D388" s="191"/>
      <c r="E388" s="192">
        <v>14.04</v>
      </c>
      <c r="F388" s="164"/>
      <c r="G388" s="164"/>
      <c r="H388" s="164"/>
      <c r="I388" s="164"/>
      <c r="J388" s="164"/>
      <c r="K388" s="164"/>
      <c r="L388" s="164"/>
      <c r="M388" s="164"/>
      <c r="N388" s="159"/>
      <c r="O388" s="159"/>
      <c r="P388" s="159"/>
      <c r="Q388" s="159"/>
      <c r="R388" s="159"/>
      <c r="S388" s="159"/>
      <c r="T388" s="160"/>
      <c r="U388" s="159"/>
      <c r="V388" s="154"/>
      <c r="W388" s="154"/>
      <c r="X388" s="154"/>
      <c r="Y388" s="154"/>
      <c r="Z388" s="154"/>
      <c r="AA388" s="154"/>
      <c r="AB388" s="154"/>
      <c r="AC388" s="154"/>
      <c r="AD388" s="154"/>
      <c r="AE388" s="154" t="s">
        <v>134</v>
      </c>
      <c r="AF388" s="154">
        <v>0</v>
      </c>
      <c r="AG388" s="154"/>
      <c r="AH388" s="154"/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</row>
    <row r="389" spans="1:60" outlineLevel="1" x14ac:dyDescent="0.2">
      <c r="A389" s="186">
        <v>116</v>
      </c>
      <c r="B389" s="187" t="s">
        <v>607</v>
      </c>
      <c r="C389" s="188" t="s">
        <v>608</v>
      </c>
      <c r="D389" s="189" t="s">
        <v>131</v>
      </c>
      <c r="E389" s="190">
        <v>92.522499999999994</v>
      </c>
      <c r="F389" s="163"/>
      <c r="G389" s="164">
        <f>ROUND(E389*F389,2)</f>
        <v>0</v>
      </c>
      <c r="H389" s="163"/>
      <c r="I389" s="164">
        <f>ROUND(E389*H389,2)</f>
        <v>0</v>
      </c>
      <c r="J389" s="163"/>
      <c r="K389" s="164">
        <f>ROUND(E389*J389,2)</f>
        <v>0</v>
      </c>
      <c r="L389" s="164">
        <v>21</v>
      </c>
      <c r="M389" s="164">
        <f>G389*(1+L389/100)</f>
        <v>0</v>
      </c>
      <c r="N389" s="159">
        <v>0</v>
      </c>
      <c r="O389" s="159">
        <f>ROUND(E389*N389,5)</f>
        <v>0</v>
      </c>
      <c r="P389" s="159">
        <v>0</v>
      </c>
      <c r="Q389" s="159">
        <f>ROUND(E389*P389,5)</f>
        <v>0</v>
      </c>
      <c r="R389" s="159"/>
      <c r="S389" s="159"/>
      <c r="T389" s="160">
        <v>0.56699999999999995</v>
      </c>
      <c r="U389" s="159">
        <f>ROUND(E389*T389,2)</f>
        <v>52.46</v>
      </c>
      <c r="V389" s="154"/>
      <c r="W389" s="154"/>
      <c r="X389" s="154"/>
      <c r="Y389" s="154"/>
      <c r="Z389" s="154"/>
      <c r="AA389" s="154"/>
      <c r="AB389" s="154"/>
      <c r="AC389" s="154"/>
      <c r="AD389" s="154"/>
      <c r="AE389" s="154" t="s">
        <v>132</v>
      </c>
      <c r="AF389" s="154"/>
      <c r="AG389" s="154"/>
      <c r="AH389" s="154"/>
      <c r="AI389" s="154"/>
      <c r="AJ389" s="154"/>
      <c r="AK389" s="154"/>
      <c r="AL389" s="154"/>
      <c r="AM389" s="154"/>
      <c r="AN389" s="154"/>
      <c r="AO389" s="154"/>
      <c r="AP389" s="154"/>
      <c r="AQ389" s="154"/>
      <c r="AR389" s="154"/>
      <c r="AS389" s="154"/>
      <c r="AT389" s="154"/>
      <c r="AU389" s="154"/>
      <c r="AV389" s="154"/>
      <c r="AW389" s="154"/>
      <c r="AX389" s="154"/>
      <c r="AY389" s="154"/>
      <c r="AZ389" s="154"/>
      <c r="BA389" s="154"/>
      <c r="BB389" s="154"/>
      <c r="BC389" s="154"/>
      <c r="BD389" s="154"/>
      <c r="BE389" s="154"/>
      <c r="BF389" s="154"/>
      <c r="BG389" s="154"/>
      <c r="BH389" s="154"/>
    </row>
    <row r="390" spans="1:60" outlineLevel="1" x14ac:dyDescent="0.2">
      <c r="A390" s="186">
        <v>117</v>
      </c>
      <c r="B390" s="187" t="s">
        <v>609</v>
      </c>
      <c r="C390" s="188" t="s">
        <v>495</v>
      </c>
      <c r="D390" s="189" t="s">
        <v>131</v>
      </c>
      <c r="E390" s="190">
        <v>291.6035</v>
      </c>
      <c r="F390" s="163"/>
      <c r="G390" s="164">
        <f>ROUND(E390*F390,2)</f>
        <v>0</v>
      </c>
      <c r="H390" s="163"/>
      <c r="I390" s="164">
        <f>ROUND(E390*H390,2)</f>
        <v>0</v>
      </c>
      <c r="J390" s="163"/>
      <c r="K390" s="164">
        <f>ROUND(E390*J390,2)</f>
        <v>0</v>
      </c>
      <c r="L390" s="164">
        <v>21</v>
      </c>
      <c r="M390" s="164">
        <f>G390*(1+L390/100)</f>
        <v>0</v>
      </c>
      <c r="N390" s="159">
        <v>2.9999999999999997E-4</v>
      </c>
      <c r="O390" s="159">
        <f>ROUND(E390*N390,5)</f>
        <v>8.7480000000000002E-2</v>
      </c>
      <c r="P390" s="159">
        <v>0</v>
      </c>
      <c r="Q390" s="159">
        <f>ROUND(E390*P390,5)</f>
        <v>0</v>
      </c>
      <c r="R390" s="159"/>
      <c r="S390" s="159"/>
      <c r="T390" s="160">
        <v>0</v>
      </c>
      <c r="U390" s="159">
        <f>ROUND(E390*T390,2)</f>
        <v>0</v>
      </c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 t="s">
        <v>132</v>
      </c>
      <c r="AF390" s="154"/>
      <c r="AG390" s="154"/>
      <c r="AH390" s="154"/>
      <c r="AI390" s="154"/>
      <c r="AJ390" s="154"/>
      <c r="AK390" s="154"/>
      <c r="AL390" s="154"/>
      <c r="AM390" s="154"/>
      <c r="AN390" s="154"/>
      <c r="AO390" s="154"/>
      <c r="AP390" s="154"/>
      <c r="AQ390" s="154"/>
      <c r="AR390" s="154"/>
      <c r="AS390" s="154"/>
      <c r="AT390" s="154"/>
      <c r="AU390" s="154"/>
      <c r="AV390" s="154"/>
      <c r="AW390" s="154"/>
      <c r="AX390" s="154"/>
      <c r="AY390" s="154"/>
      <c r="AZ390" s="154"/>
      <c r="BA390" s="154"/>
      <c r="BB390" s="154"/>
      <c r="BC390" s="154"/>
      <c r="BD390" s="154"/>
      <c r="BE390" s="154"/>
      <c r="BF390" s="154"/>
      <c r="BG390" s="154"/>
      <c r="BH390" s="154"/>
    </row>
    <row r="391" spans="1:60" outlineLevel="1" x14ac:dyDescent="0.2">
      <c r="A391" s="186">
        <v>118</v>
      </c>
      <c r="B391" s="187" t="s">
        <v>610</v>
      </c>
      <c r="C391" s="188" t="s">
        <v>611</v>
      </c>
      <c r="D391" s="189" t="s">
        <v>191</v>
      </c>
      <c r="E391" s="190">
        <v>175.8</v>
      </c>
      <c r="F391" s="163"/>
      <c r="G391" s="164">
        <f>ROUND(E391*F391,2)</f>
        <v>0</v>
      </c>
      <c r="H391" s="163"/>
      <c r="I391" s="164">
        <f>ROUND(E391*H391,2)</f>
        <v>0</v>
      </c>
      <c r="J391" s="163"/>
      <c r="K391" s="164">
        <f>ROUND(E391*J391,2)</f>
        <v>0</v>
      </c>
      <c r="L391" s="164">
        <v>21</v>
      </c>
      <c r="M391" s="164">
        <f>G391*(1+L391/100)</f>
        <v>0</v>
      </c>
      <c r="N391" s="159">
        <v>1E-4</v>
      </c>
      <c r="O391" s="159">
        <f>ROUND(E391*N391,5)</f>
        <v>1.7579999999999998E-2</v>
      </c>
      <c r="P391" s="159">
        <v>0</v>
      </c>
      <c r="Q391" s="159">
        <f>ROUND(E391*P391,5)</f>
        <v>0</v>
      </c>
      <c r="R391" s="159"/>
      <c r="S391" s="159"/>
      <c r="T391" s="160">
        <v>0.12</v>
      </c>
      <c r="U391" s="159">
        <f>ROUND(E391*T391,2)</f>
        <v>21.1</v>
      </c>
      <c r="V391" s="154"/>
      <c r="W391" s="154"/>
      <c r="X391" s="154"/>
      <c r="Y391" s="154"/>
      <c r="Z391" s="154"/>
      <c r="AA391" s="154"/>
      <c r="AB391" s="154"/>
      <c r="AC391" s="154"/>
      <c r="AD391" s="154"/>
      <c r="AE391" s="154" t="s">
        <v>132</v>
      </c>
      <c r="AF391" s="154"/>
      <c r="AG391" s="154"/>
      <c r="AH391" s="154"/>
      <c r="AI391" s="154"/>
      <c r="AJ391" s="154"/>
      <c r="AK391" s="154"/>
      <c r="AL391" s="154"/>
      <c r="AM391" s="154"/>
      <c r="AN391" s="154"/>
      <c r="AO391" s="154"/>
      <c r="AP391" s="154"/>
      <c r="AQ391" s="154"/>
      <c r="AR391" s="154"/>
      <c r="AS391" s="154"/>
      <c r="AT391" s="154"/>
      <c r="AU391" s="154"/>
      <c r="AV391" s="154"/>
      <c r="AW391" s="154"/>
      <c r="AX391" s="154"/>
      <c r="AY391" s="154"/>
      <c r="AZ391" s="154"/>
      <c r="BA391" s="154"/>
      <c r="BB391" s="154"/>
      <c r="BC391" s="154"/>
      <c r="BD391" s="154"/>
      <c r="BE391" s="154"/>
      <c r="BF391" s="154"/>
      <c r="BG391" s="154"/>
      <c r="BH391" s="154"/>
    </row>
    <row r="392" spans="1:60" outlineLevel="1" x14ac:dyDescent="0.2">
      <c r="A392" s="186"/>
      <c r="B392" s="187"/>
      <c r="C392" s="185" t="s">
        <v>612</v>
      </c>
      <c r="D392" s="191"/>
      <c r="E392" s="192">
        <v>175.8</v>
      </c>
      <c r="F392" s="164"/>
      <c r="G392" s="164"/>
      <c r="H392" s="164"/>
      <c r="I392" s="164"/>
      <c r="J392" s="164"/>
      <c r="K392" s="164"/>
      <c r="L392" s="164"/>
      <c r="M392" s="164"/>
      <c r="N392" s="159"/>
      <c r="O392" s="159"/>
      <c r="P392" s="159"/>
      <c r="Q392" s="159"/>
      <c r="R392" s="159"/>
      <c r="S392" s="159"/>
      <c r="T392" s="160"/>
      <c r="U392" s="159"/>
      <c r="V392" s="154"/>
      <c r="W392" s="154"/>
      <c r="X392" s="154"/>
      <c r="Y392" s="154"/>
      <c r="Z392" s="154"/>
      <c r="AA392" s="154"/>
      <c r="AB392" s="154"/>
      <c r="AC392" s="154"/>
      <c r="AD392" s="154"/>
      <c r="AE392" s="154" t="s">
        <v>134</v>
      </c>
      <c r="AF392" s="154">
        <v>0</v>
      </c>
      <c r="AG392" s="154"/>
      <c r="AH392" s="154"/>
      <c r="AI392" s="154"/>
      <c r="AJ392" s="154"/>
      <c r="AK392" s="154"/>
      <c r="AL392" s="154"/>
      <c r="AM392" s="154"/>
      <c r="AN392" s="154"/>
      <c r="AO392" s="154"/>
      <c r="AP392" s="154"/>
      <c r="AQ392" s="154"/>
      <c r="AR392" s="154"/>
      <c r="AS392" s="154"/>
      <c r="AT392" s="154"/>
      <c r="AU392" s="154"/>
      <c r="AV392" s="154"/>
      <c r="AW392" s="154"/>
      <c r="AX392" s="154"/>
      <c r="AY392" s="154"/>
      <c r="AZ392" s="154"/>
      <c r="BA392" s="154"/>
      <c r="BB392" s="154"/>
      <c r="BC392" s="154"/>
      <c r="BD392" s="154"/>
      <c r="BE392" s="154"/>
      <c r="BF392" s="154"/>
      <c r="BG392" s="154"/>
      <c r="BH392" s="154"/>
    </row>
    <row r="393" spans="1:60" outlineLevel="1" x14ac:dyDescent="0.2">
      <c r="A393" s="186">
        <v>119</v>
      </c>
      <c r="B393" s="187" t="s">
        <v>613</v>
      </c>
      <c r="C393" s="188" t="s">
        <v>614</v>
      </c>
      <c r="D393" s="189" t="s">
        <v>131</v>
      </c>
      <c r="E393" s="190">
        <v>316.75806</v>
      </c>
      <c r="F393" s="163"/>
      <c r="G393" s="164">
        <f>ROUND(E393*F393,2)</f>
        <v>0</v>
      </c>
      <c r="H393" s="163"/>
      <c r="I393" s="164">
        <f>ROUND(E393*H393,2)</f>
        <v>0</v>
      </c>
      <c r="J393" s="163"/>
      <c r="K393" s="164">
        <f>ROUND(E393*J393,2)</f>
        <v>0</v>
      </c>
      <c r="L393" s="164">
        <v>21</v>
      </c>
      <c r="M393" s="164">
        <f>G393*(1+L393/100)</f>
        <v>0</v>
      </c>
      <c r="N393" s="159">
        <v>1.18E-2</v>
      </c>
      <c r="O393" s="159">
        <f>ROUND(E393*N393,5)</f>
        <v>3.7377500000000001</v>
      </c>
      <c r="P393" s="159">
        <v>0</v>
      </c>
      <c r="Q393" s="159">
        <f>ROUND(E393*P393,5)</f>
        <v>0</v>
      </c>
      <c r="R393" s="159"/>
      <c r="S393" s="159"/>
      <c r="T393" s="160">
        <v>0</v>
      </c>
      <c r="U393" s="159">
        <f>ROUND(E393*T393,2)</f>
        <v>0</v>
      </c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 t="s">
        <v>292</v>
      </c>
      <c r="AF393" s="154"/>
      <c r="AG393" s="154"/>
      <c r="AH393" s="154"/>
      <c r="AI393" s="154"/>
      <c r="AJ393" s="154"/>
      <c r="AK393" s="154"/>
      <c r="AL393" s="154"/>
      <c r="AM393" s="154"/>
      <c r="AN393" s="154"/>
      <c r="AO393" s="154"/>
      <c r="AP393" s="154"/>
      <c r="AQ393" s="154"/>
      <c r="AR393" s="154"/>
      <c r="AS393" s="154"/>
      <c r="AT393" s="154"/>
      <c r="AU393" s="154"/>
      <c r="AV393" s="154"/>
      <c r="AW393" s="154"/>
      <c r="AX393" s="154"/>
      <c r="AY393" s="154"/>
      <c r="AZ393" s="154"/>
      <c r="BA393" s="154"/>
      <c r="BB393" s="154"/>
      <c r="BC393" s="154"/>
      <c r="BD393" s="154"/>
      <c r="BE393" s="154"/>
      <c r="BF393" s="154"/>
      <c r="BG393" s="154"/>
      <c r="BH393" s="154"/>
    </row>
    <row r="394" spans="1:60" outlineLevel="1" x14ac:dyDescent="0.2">
      <c r="A394" s="186"/>
      <c r="B394" s="187"/>
      <c r="C394" s="185" t="s">
        <v>615</v>
      </c>
      <c r="D394" s="191"/>
      <c r="E394" s="192">
        <v>316.75806</v>
      </c>
      <c r="F394" s="164"/>
      <c r="G394" s="164"/>
      <c r="H394" s="164"/>
      <c r="I394" s="164"/>
      <c r="J394" s="164"/>
      <c r="K394" s="164"/>
      <c r="L394" s="164"/>
      <c r="M394" s="164"/>
      <c r="N394" s="159"/>
      <c r="O394" s="159"/>
      <c r="P394" s="159"/>
      <c r="Q394" s="159"/>
      <c r="R394" s="159"/>
      <c r="S394" s="159"/>
      <c r="T394" s="160"/>
      <c r="U394" s="159"/>
      <c r="V394" s="154"/>
      <c r="W394" s="154"/>
      <c r="X394" s="154"/>
      <c r="Y394" s="154"/>
      <c r="Z394" s="154"/>
      <c r="AA394" s="154"/>
      <c r="AB394" s="154"/>
      <c r="AC394" s="154"/>
      <c r="AD394" s="154"/>
      <c r="AE394" s="154" t="s">
        <v>134</v>
      </c>
      <c r="AF394" s="154">
        <v>0</v>
      </c>
      <c r="AG394" s="154"/>
      <c r="AH394" s="154"/>
      <c r="AI394" s="154"/>
      <c r="AJ394" s="154"/>
      <c r="AK394" s="154"/>
      <c r="AL394" s="154"/>
      <c r="AM394" s="154"/>
      <c r="AN394" s="154"/>
      <c r="AO394" s="154"/>
      <c r="AP394" s="154"/>
      <c r="AQ394" s="154"/>
      <c r="AR394" s="154"/>
      <c r="AS394" s="154"/>
      <c r="AT394" s="154"/>
      <c r="AU394" s="154"/>
      <c r="AV394" s="154"/>
      <c r="AW394" s="154"/>
      <c r="AX394" s="154"/>
      <c r="AY394" s="154"/>
      <c r="AZ394" s="154"/>
      <c r="BA394" s="154"/>
      <c r="BB394" s="154"/>
      <c r="BC394" s="154"/>
      <c r="BD394" s="154"/>
      <c r="BE394" s="154"/>
      <c r="BF394" s="154"/>
      <c r="BG394" s="154"/>
      <c r="BH394" s="154"/>
    </row>
    <row r="395" spans="1:60" outlineLevel="1" x14ac:dyDescent="0.2">
      <c r="A395" s="186">
        <v>120</v>
      </c>
      <c r="B395" s="187" t="s">
        <v>616</v>
      </c>
      <c r="C395" s="188" t="s">
        <v>617</v>
      </c>
      <c r="D395" s="189" t="s">
        <v>155</v>
      </c>
      <c r="E395" s="190">
        <v>12</v>
      </c>
      <c r="F395" s="163"/>
      <c r="G395" s="164">
        <f>ROUND(E395*F395,2)</f>
        <v>0</v>
      </c>
      <c r="H395" s="163"/>
      <c r="I395" s="164">
        <f>ROUND(E395*H395,2)</f>
        <v>0</v>
      </c>
      <c r="J395" s="163"/>
      <c r="K395" s="164">
        <f>ROUND(E395*J395,2)</f>
        <v>0</v>
      </c>
      <c r="L395" s="164">
        <v>21</v>
      </c>
      <c r="M395" s="164">
        <f>G395*(1+L395/100)</f>
        <v>0</v>
      </c>
      <c r="N395" s="159">
        <v>5.0000000000000001E-3</v>
      </c>
      <c r="O395" s="159">
        <f>ROUND(E395*N395,5)</f>
        <v>0.06</v>
      </c>
      <c r="P395" s="159">
        <v>0</v>
      </c>
      <c r="Q395" s="159">
        <f>ROUND(E395*P395,5)</f>
        <v>0</v>
      </c>
      <c r="R395" s="159"/>
      <c r="S395" s="159"/>
      <c r="T395" s="160">
        <v>0</v>
      </c>
      <c r="U395" s="159">
        <f>ROUND(E395*T395,2)</f>
        <v>0</v>
      </c>
      <c r="V395" s="154"/>
      <c r="W395" s="154"/>
      <c r="X395" s="154"/>
      <c r="Y395" s="154"/>
      <c r="Z395" s="154"/>
      <c r="AA395" s="154"/>
      <c r="AB395" s="154"/>
      <c r="AC395" s="154"/>
      <c r="AD395" s="154"/>
      <c r="AE395" s="154" t="s">
        <v>292</v>
      </c>
      <c r="AF395" s="154"/>
      <c r="AG395" s="154"/>
      <c r="AH395" s="154"/>
      <c r="AI395" s="154"/>
      <c r="AJ395" s="154"/>
      <c r="AK395" s="154"/>
      <c r="AL395" s="154"/>
      <c r="AM395" s="154"/>
      <c r="AN395" s="154"/>
      <c r="AO395" s="154"/>
      <c r="AP395" s="154"/>
      <c r="AQ395" s="154"/>
      <c r="AR395" s="154"/>
      <c r="AS395" s="154"/>
      <c r="AT395" s="154"/>
      <c r="AU395" s="154"/>
      <c r="AV395" s="154"/>
      <c r="AW395" s="154"/>
      <c r="AX395" s="154"/>
      <c r="AY395" s="154"/>
      <c r="AZ395" s="154"/>
      <c r="BA395" s="154"/>
      <c r="BB395" s="154"/>
      <c r="BC395" s="154"/>
      <c r="BD395" s="154"/>
      <c r="BE395" s="154"/>
      <c r="BF395" s="154"/>
      <c r="BG395" s="154"/>
      <c r="BH395" s="154"/>
    </row>
    <row r="396" spans="1:60" outlineLevel="1" x14ac:dyDescent="0.2">
      <c r="A396" s="186">
        <v>121</v>
      </c>
      <c r="B396" s="187" t="s">
        <v>618</v>
      </c>
      <c r="C396" s="188" t="s">
        <v>619</v>
      </c>
      <c r="D396" s="189" t="s">
        <v>163</v>
      </c>
      <c r="E396" s="190">
        <v>16.47</v>
      </c>
      <c r="F396" s="163"/>
      <c r="G396" s="164">
        <f>ROUND(E396*F396,2)</f>
        <v>0</v>
      </c>
      <c r="H396" s="163"/>
      <c r="I396" s="164">
        <f>ROUND(E396*H396,2)</f>
        <v>0</v>
      </c>
      <c r="J396" s="163"/>
      <c r="K396" s="164">
        <f>ROUND(E396*J396,2)</f>
        <v>0</v>
      </c>
      <c r="L396" s="164">
        <v>21</v>
      </c>
      <c r="M396" s="164">
        <f>G396*(1+L396/100)</f>
        <v>0</v>
      </c>
      <c r="N396" s="159">
        <v>0</v>
      </c>
      <c r="O396" s="159">
        <f>ROUND(E396*N396,5)</f>
        <v>0</v>
      </c>
      <c r="P396" s="159">
        <v>0</v>
      </c>
      <c r="Q396" s="159">
        <f>ROUND(E396*P396,5)</f>
        <v>0</v>
      </c>
      <c r="R396" s="159"/>
      <c r="S396" s="159"/>
      <c r="T396" s="160">
        <v>1.2649999999999999</v>
      </c>
      <c r="U396" s="159">
        <f>ROUND(E396*T396,2)</f>
        <v>20.83</v>
      </c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 t="s">
        <v>132</v>
      </c>
      <c r="AF396" s="154"/>
      <c r="AG396" s="154"/>
      <c r="AH396" s="154"/>
      <c r="AI396" s="154"/>
      <c r="AJ396" s="154"/>
      <c r="AK396" s="154"/>
      <c r="AL396" s="154"/>
      <c r="AM396" s="154"/>
      <c r="AN396" s="154"/>
      <c r="AO396" s="154"/>
      <c r="AP396" s="154"/>
      <c r="AQ396" s="154"/>
      <c r="AR396" s="154"/>
      <c r="AS396" s="154"/>
      <c r="AT396" s="154"/>
      <c r="AU396" s="154"/>
      <c r="AV396" s="154"/>
      <c r="AW396" s="154"/>
      <c r="AX396" s="154"/>
      <c r="AY396" s="154"/>
      <c r="AZ396" s="154"/>
      <c r="BA396" s="154"/>
      <c r="BB396" s="154"/>
      <c r="BC396" s="154"/>
      <c r="BD396" s="154"/>
      <c r="BE396" s="154"/>
      <c r="BF396" s="154"/>
      <c r="BG396" s="154"/>
      <c r="BH396" s="154"/>
    </row>
    <row r="397" spans="1:60" x14ac:dyDescent="0.2">
      <c r="A397" s="193" t="s">
        <v>127</v>
      </c>
      <c r="B397" s="194" t="s">
        <v>94</v>
      </c>
      <c r="C397" s="195" t="s">
        <v>95</v>
      </c>
      <c r="D397" s="196"/>
      <c r="E397" s="197"/>
      <c r="F397" s="165"/>
      <c r="G397" s="165">
        <f>SUMIF(AE398:AE400,"&lt;&gt;NOR",G398:G400)</f>
        <v>0</v>
      </c>
      <c r="H397" s="165"/>
      <c r="I397" s="165">
        <f>SUM(I398:I400)</f>
        <v>0</v>
      </c>
      <c r="J397" s="165"/>
      <c r="K397" s="165">
        <f>SUM(K398:K400)</f>
        <v>0</v>
      </c>
      <c r="L397" s="165"/>
      <c r="M397" s="165">
        <f>SUM(M398:M400)</f>
        <v>0</v>
      </c>
      <c r="N397" s="161"/>
      <c r="O397" s="161">
        <f>SUM(O398:O400)</f>
        <v>2.256E-2</v>
      </c>
      <c r="P397" s="161"/>
      <c r="Q397" s="161">
        <f>SUM(Q398:Q400)</f>
        <v>0</v>
      </c>
      <c r="R397" s="161"/>
      <c r="S397" s="161"/>
      <c r="T397" s="162"/>
      <c r="U397" s="161">
        <f>SUM(U398:U400)</f>
        <v>18.68</v>
      </c>
      <c r="AE397" t="s">
        <v>128</v>
      </c>
    </row>
    <row r="398" spans="1:60" ht="22.5" outlineLevel="1" x14ac:dyDescent="0.2">
      <c r="A398" s="186">
        <v>122</v>
      </c>
      <c r="B398" s="187" t="s">
        <v>620</v>
      </c>
      <c r="C398" s="188" t="s">
        <v>621</v>
      </c>
      <c r="D398" s="189" t="s">
        <v>155</v>
      </c>
      <c r="E398" s="190">
        <v>48</v>
      </c>
      <c r="F398" s="163"/>
      <c r="G398" s="164">
        <f>ROUND(E398*F398,2)</f>
        <v>0</v>
      </c>
      <c r="H398" s="163"/>
      <c r="I398" s="164">
        <f>ROUND(E398*H398,2)</f>
        <v>0</v>
      </c>
      <c r="J398" s="163"/>
      <c r="K398" s="164">
        <f>ROUND(E398*J398,2)</f>
        <v>0</v>
      </c>
      <c r="L398" s="164">
        <v>21</v>
      </c>
      <c r="M398" s="164">
        <f>G398*(1+L398/100)</f>
        <v>0</v>
      </c>
      <c r="N398" s="159">
        <v>1.0000000000000001E-5</v>
      </c>
      <c r="O398" s="159">
        <f>ROUND(E398*N398,5)</f>
        <v>4.8000000000000001E-4</v>
      </c>
      <c r="P398" s="159">
        <v>0</v>
      </c>
      <c r="Q398" s="159">
        <f>ROUND(E398*P398,5)</f>
        <v>0</v>
      </c>
      <c r="R398" s="159"/>
      <c r="S398" s="159"/>
      <c r="T398" s="160">
        <v>7.1999999999999995E-2</v>
      </c>
      <c r="U398" s="159">
        <f>ROUND(E398*T398,2)</f>
        <v>3.46</v>
      </c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 t="s">
        <v>132</v>
      </c>
      <c r="AF398" s="154"/>
      <c r="AG398" s="154"/>
      <c r="AH398" s="154"/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</row>
    <row r="399" spans="1:60" outlineLevel="1" x14ac:dyDescent="0.2">
      <c r="A399" s="186">
        <v>123</v>
      </c>
      <c r="B399" s="187" t="s">
        <v>622</v>
      </c>
      <c r="C399" s="188" t="s">
        <v>623</v>
      </c>
      <c r="D399" s="189" t="s">
        <v>155</v>
      </c>
      <c r="E399" s="190">
        <v>52</v>
      </c>
      <c r="F399" s="163"/>
      <c r="G399" s="164">
        <f>ROUND(E399*F399,2)</f>
        <v>0</v>
      </c>
      <c r="H399" s="163"/>
      <c r="I399" s="164">
        <f>ROUND(E399*H399,2)</f>
        <v>0</v>
      </c>
      <c r="J399" s="163"/>
      <c r="K399" s="164">
        <f>ROUND(E399*J399,2)</f>
        <v>0</v>
      </c>
      <c r="L399" s="164">
        <v>21</v>
      </c>
      <c r="M399" s="164">
        <f>G399*(1+L399/100)</f>
        <v>0</v>
      </c>
      <c r="N399" s="159">
        <v>4.2000000000000002E-4</v>
      </c>
      <c r="O399" s="159">
        <f>ROUND(E399*N399,5)</f>
        <v>2.1839999999999998E-2</v>
      </c>
      <c r="P399" s="159">
        <v>0</v>
      </c>
      <c r="Q399" s="159">
        <f>ROUND(E399*P399,5)</f>
        <v>0</v>
      </c>
      <c r="R399" s="159"/>
      <c r="S399" s="159"/>
      <c r="T399" s="160">
        <v>0.28699999999999998</v>
      </c>
      <c r="U399" s="159">
        <f>ROUND(E399*T399,2)</f>
        <v>14.92</v>
      </c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 t="s">
        <v>132</v>
      </c>
      <c r="AF399" s="154"/>
      <c r="AG399" s="154"/>
      <c r="AH399" s="154"/>
      <c r="AI399" s="154"/>
      <c r="AJ399" s="154"/>
      <c r="AK399" s="154"/>
      <c r="AL399" s="154"/>
      <c r="AM399" s="154"/>
      <c r="AN399" s="154"/>
      <c r="AO399" s="154"/>
      <c r="AP399" s="154"/>
      <c r="AQ399" s="154"/>
      <c r="AR399" s="154"/>
      <c r="AS399" s="154"/>
      <c r="AT399" s="154"/>
      <c r="AU399" s="154"/>
      <c r="AV399" s="154"/>
      <c r="AW399" s="154"/>
      <c r="AX399" s="154"/>
      <c r="AY399" s="154"/>
      <c r="AZ399" s="154"/>
      <c r="BA399" s="154"/>
      <c r="BB399" s="154"/>
      <c r="BC399" s="154"/>
      <c r="BD399" s="154"/>
      <c r="BE399" s="154"/>
      <c r="BF399" s="154"/>
      <c r="BG399" s="154"/>
      <c r="BH399" s="154"/>
    </row>
    <row r="400" spans="1:60" ht="22.5" outlineLevel="1" x14ac:dyDescent="0.2">
      <c r="A400" s="186">
        <v>124</v>
      </c>
      <c r="B400" s="187" t="s">
        <v>624</v>
      </c>
      <c r="C400" s="188" t="s">
        <v>625</v>
      </c>
      <c r="D400" s="189" t="s">
        <v>449</v>
      </c>
      <c r="E400" s="190">
        <v>1</v>
      </c>
      <c r="F400" s="163"/>
      <c r="G400" s="164">
        <f>ROUND(E400*F400,2)</f>
        <v>0</v>
      </c>
      <c r="H400" s="163"/>
      <c r="I400" s="164">
        <f>ROUND(E400*H400,2)</f>
        <v>0</v>
      </c>
      <c r="J400" s="163"/>
      <c r="K400" s="164">
        <f>ROUND(E400*J400,2)</f>
        <v>0</v>
      </c>
      <c r="L400" s="164">
        <v>21</v>
      </c>
      <c r="M400" s="164">
        <f>G400*(1+L400/100)</f>
        <v>0</v>
      </c>
      <c r="N400" s="159">
        <v>2.4000000000000001E-4</v>
      </c>
      <c r="O400" s="159">
        <f>ROUND(E400*N400,5)</f>
        <v>2.4000000000000001E-4</v>
      </c>
      <c r="P400" s="159">
        <v>0</v>
      </c>
      <c r="Q400" s="159">
        <f>ROUND(E400*P400,5)</f>
        <v>0</v>
      </c>
      <c r="R400" s="159"/>
      <c r="S400" s="159"/>
      <c r="T400" s="160">
        <v>0.3</v>
      </c>
      <c r="U400" s="159">
        <f>ROUND(E400*T400,2)</f>
        <v>0.3</v>
      </c>
      <c r="V400" s="154"/>
      <c r="W400" s="154"/>
      <c r="X400" s="154"/>
      <c r="Y400" s="154"/>
      <c r="Z400" s="154"/>
      <c r="AA400" s="154"/>
      <c r="AB400" s="154"/>
      <c r="AC400" s="154"/>
      <c r="AD400" s="154"/>
      <c r="AE400" s="154" t="s">
        <v>132</v>
      </c>
      <c r="AF400" s="154"/>
      <c r="AG400" s="154"/>
      <c r="AH400" s="154"/>
      <c r="AI400" s="154"/>
      <c r="AJ400" s="154"/>
      <c r="AK400" s="154"/>
      <c r="AL400" s="154"/>
      <c r="AM400" s="154"/>
      <c r="AN400" s="154"/>
      <c r="AO400" s="154"/>
      <c r="AP400" s="154"/>
      <c r="AQ400" s="154"/>
      <c r="AR400" s="154"/>
      <c r="AS400" s="154"/>
      <c r="AT400" s="154"/>
      <c r="AU400" s="154"/>
      <c r="AV400" s="154"/>
      <c r="AW400" s="154"/>
      <c r="AX400" s="154"/>
      <c r="AY400" s="154"/>
      <c r="AZ400" s="154"/>
      <c r="BA400" s="154"/>
      <c r="BB400" s="154"/>
      <c r="BC400" s="154"/>
      <c r="BD400" s="154"/>
      <c r="BE400" s="154"/>
      <c r="BF400" s="154"/>
      <c r="BG400" s="154"/>
      <c r="BH400" s="154"/>
    </row>
    <row r="401" spans="1:60" x14ac:dyDescent="0.2">
      <c r="A401" s="193" t="s">
        <v>127</v>
      </c>
      <c r="B401" s="194" t="s">
        <v>96</v>
      </c>
      <c r="C401" s="195" t="s">
        <v>97</v>
      </c>
      <c r="D401" s="196"/>
      <c r="E401" s="197"/>
      <c r="F401" s="165"/>
      <c r="G401" s="165">
        <f>SUMIF(AE402:AE407,"&lt;&gt;NOR",G402:G407)</f>
        <v>0</v>
      </c>
      <c r="H401" s="165"/>
      <c r="I401" s="165">
        <f>SUM(I402:I407)</f>
        <v>0</v>
      </c>
      <c r="J401" s="165"/>
      <c r="K401" s="165">
        <f>SUM(K402:K407)</f>
        <v>0</v>
      </c>
      <c r="L401" s="165"/>
      <c r="M401" s="165">
        <f>SUM(M402:M407)</f>
        <v>0</v>
      </c>
      <c r="N401" s="161"/>
      <c r="O401" s="161">
        <f>SUM(O402:O407)</f>
        <v>0.80774999999999997</v>
      </c>
      <c r="P401" s="161"/>
      <c r="Q401" s="161">
        <f>SUM(Q402:Q407)</f>
        <v>0</v>
      </c>
      <c r="R401" s="161"/>
      <c r="S401" s="161"/>
      <c r="T401" s="162"/>
      <c r="U401" s="161">
        <f>SUM(U402:U407)</f>
        <v>405.15999999999997</v>
      </c>
      <c r="AE401" t="s">
        <v>128</v>
      </c>
    </row>
    <row r="402" spans="1:60" outlineLevel="1" x14ac:dyDescent="0.2">
      <c r="A402" s="186">
        <v>125</v>
      </c>
      <c r="B402" s="187" t="s">
        <v>626</v>
      </c>
      <c r="C402" s="188" t="s">
        <v>627</v>
      </c>
      <c r="D402" s="189" t="s">
        <v>131</v>
      </c>
      <c r="E402" s="190">
        <v>1814.82</v>
      </c>
      <c r="F402" s="163"/>
      <c r="G402" s="164">
        <f>ROUND(E402*F402,2)</f>
        <v>0</v>
      </c>
      <c r="H402" s="163"/>
      <c r="I402" s="164">
        <f>ROUND(E402*H402,2)</f>
        <v>0</v>
      </c>
      <c r="J402" s="163"/>
      <c r="K402" s="164">
        <f>ROUND(E402*J402,2)</f>
        <v>0</v>
      </c>
      <c r="L402" s="164">
        <v>21</v>
      </c>
      <c r="M402" s="164">
        <f>G402*(1+L402/100)</f>
        <v>0</v>
      </c>
      <c r="N402" s="159">
        <v>0</v>
      </c>
      <c r="O402" s="159">
        <f>ROUND(E402*N402,5)</f>
        <v>0</v>
      </c>
      <c r="P402" s="159">
        <v>0</v>
      </c>
      <c r="Q402" s="159">
        <f>ROUND(E402*P402,5)</f>
        <v>0</v>
      </c>
      <c r="R402" s="159"/>
      <c r="S402" s="159"/>
      <c r="T402" s="160">
        <v>6.9709999999999994E-2</v>
      </c>
      <c r="U402" s="159">
        <f>ROUND(E402*T402,2)</f>
        <v>126.51</v>
      </c>
      <c r="V402" s="154"/>
      <c r="W402" s="154"/>
      <c r="X402" s="154"/>
      <c r="Y402" s="154"/>
      <c r="Z402" s="154"/>
      <c r="AA402" s="154"/>
      <c r="AB402" s="154"/>
      <c r="AC402" s="154"/>
      <c r="AD402" s="154"/>
      <c r="AE402" s="154" t="s">
        <v>132</v>
      </c>
      <c r="AF402" s="154"/>
      <c r="AG402" s="154"/>
      <c r="AH402" s="154"/>
      <c r="AI402" s="154"/>
      <c r="AJ402" s="154"/>
      <c r="AK402" s="154"/>
      <c r="AL402" s="154"/>
      <c r="AM402" s="154"/>
      <c r="AN402" s="154"/>
      <c r="AO402" s="154"/>
      <c r="AP402" s="154"/>
      <c r="AQ402" s="154"/>
      <c r="AR402" s="154"/>
      <c r="AS402" s="154"/>
      <c r="AT402" s="154"/>
      <c r="AU402" s="154"/>
      <c r="AV402" s="154"/>
      <c r="AW402" s="154"/>
      <c r="AX402" s="154"/>
      <c r="AY402" s="154"/>
      <c r="AZ402" s="154"/>
      <c r="BA402" s="154"/>
      <c r="BB402" s="154"/>
      <c r="BC402" s="154"/>
      <c r="BD402" s="154"/>
      <c r="BE402" s="154"/>
      <c r="BF402" s="154"/>
      <c r="BG402" s="154"/>
      <c r="BH402" s="154"/>
    </row>
    <row r="403" spans="1:60" outlineLevel="1" x14ac:dyDescent="0.2">
      <c r="A403" s="186"/>
      <c r="B403" s="187"/>
      <c r="C403" s="185" t="s">
        <v>628</v>
      </c>
      <c r="D403" s="191"/>
      <c r="E403" s="192">
        <v>1814.82</v>
      </c>
      <c r="F403" s="164"/>
      <c r="G403" s="164"/>
      <c r="H403" s="164"/>
      <c r="I403" s="164"/>
      <c r="J403" s="164"/>
      <c r="K403" s="164"/>
      <c r="L403" s="164"/>
      <c r="M403" s="164"/>
      <c r="N403" s="159"/>
      <c r="O403" s="159"/>
      <c r="P403" s="159"/>
      <c r="Q403" s="159"/>
      <c r="R403" s="159"/>
      <c r="S403" s="159"/>
      <c r="T403" s="160"/>
      <c r="U403" s="159"/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 t="s">
        <v>134</v>
      </c>
      <c r="AF403" s="154">
        <v>0</v>
      </c>
      <c r="AG403" s="154"/>
      <c r="AH403" s="154"/>
      <c r="AI403" s="154"/>
      <c r="AJ403" s="154"/>
      <c r="AK403" s="154"/>
      <c r="AL403" s="154"/>
      <c r="AM403" s="154"/>
      <c r="AN403" s="154"/>
      <c r="AO403" s="154"/>
      <c r="AP403" s="154"/>
      <c r="AQ403" s="154"/>
      <c r="AR403" s="154"/>
      <c r="AS403" s="154"/>
      <c r="AT403" s="154"/>
      <c r="AU403" s="154"/>
      <c r="AV403" s="154"/>
      <c r="AW403" s="154"/>
      <c r="AX403" s="154"/>
      <c r="AY403" s="154"/>
      <c r="AZ403" s="154"/>
      <c r="BA403" s="154"/>
      <c r="BB403" s="154"/>
      <c r="BC403" s="154"/>
      <c r="BD403" s="154"/>
      <c r="BE403" s="154"/>
      <c r="BF403" s="154"/>
      <c r="BG403" s="154"/>
      <c r="BH403" s="154"/>
    </row>
    <row r="404" spans="1:60" outlineLevel="1" x14ac:dyDescent="0.2">
      <c r="A404" s="186">
        <v>126</v>
      </c>
      <c r="B404" s="187" t="s">
        <v>629</v>
      </c>
      <c r="C404" s="188" t="s">
        <v>630</v>
      </c>
      <c r="D404" s="189" t="s">
        <v>131</v>
      </c>
      <c r="E404" s="190">
        <v>1814.82</v>
      </c>
      <c r="F404" s="163"/>
      <c r="G404" s="164">
        <f>ROUND(E404*F404,2)</f>
        <v>0</v>
      </c>
      <c r="H404" s="163"/>
      <c r="I404" s="164">
        <f>ROUND(E404*H404,2)</f>
        <v>0</v>
      </c>
      <c r="J404" s="163"/>
      <c r="K404" s="164">
        <f>ROUND(E404*J404,2)</f>
        <v>0</v>
      </c>
      <c r="L404" s="164">
        <v>21</v>
      </c>
      <c r="M404" s="164">
        <f>G404*(1+L404/100)</f>
        <v>0</v>
      </c>
      <c r="N404" s="159">
        <v>0</v>
      </c>
      <c r="O404" s="159">
        <f>ROUND(E404*N404,5)</f>
        <v>0</v>
      </c>
      <c r="P404" s="159">
        <v>0</v>
      </c>
      <c r="Q404" s="159">
        <f>ROUND(E404*P404,5)</f>
        <v>0</v>
      </c>
      <c r="R404" s="159"/>
      <c r="S404" s="159"/>
      <c r="T404" s="160">
        <v>1.112E-2</v>
      </c>
      <c r="U404" s="159">
        <f>ROUND(E404*T404,2)</f>
        <v>20.18</v>
      </c>
      <c r="V404" s="154"/>
      <c r="W404" s="154"/>
      <c r="X404" s="154"/>
      <c r="Y404" s="154"/>
      <c r="Z404" s="154"/>
      <c r="AA404" s="154"/>
      <c r="AB404" s="154"/>
      <c r="AC404" s="154"/>
      <c r="AD404" s="154"/>
      <c r="AE404" s="154" t="s">
        <v>132</v>
      </c>
      <c r="AF404" s="154"/>
      <c r="AG404" s="154"/>
      <c r="AH404" s="154"/>
      <c r="AI404" s="154"/>
      <c r="AJ404" s="154"/>
      <c r="AK404" s="154"/>
      <c r="AL404" s="154"/>
      <c r="AM404" s="154"/>
      <c r="AN404" s="154"/>
      <c r="AO404" s="154"/>
      <c r="AP404" s="154"/>
      <c r="AQ404" s="154"/>
      <c r="AR404" s="154"/>
      <c r="AS404" s="154"/>
      <c r="AT404" s="154"/>
      <c r="AU404" s="154"/>
      <c r="AV404" s="154"/>
      <c r="AW404" s="154"/>
      <c r="AX404" s="154"/>
      <c r="AY404" s="154"/>
      <c r="AZ404" s="154"/>
      <c r="BA404" s="154"/>
      <c r="BB404" s="154"/>
      <c r="BC404" s="154"/>
      <c r="BD404" s="154"/>
      <c r="BE404" s="154"/>
      <c r="BF404" s="154"/>
      <c r="BG404" s="154"/>
      <c r="BH404" s="154"/>
    </row>
    <row r="405" spans="1:60" outlineLevel="1" x14ac:dyDescent="0.2">
      <c r="A405" s="186">
        <v>127</v>
      </c>
      <c r="B405" s="187" t="s">
        <v>631</v>
      </c>
      <c r="C405" s="188" t="s">
        <v>632</v>
      </c>
      <c r="D405" s="189" t="s">
        <v>131</v>
      </c>
      <c r="E405" s="190">
        <v>1923.22</v>
      </c>
      <c r="F405" s="163"/>
      <c r="G405" s="164">
        <f>ROUND(E405*F405,2)</f>
        <v>0</v>
      </c>
      <c r="H405" s="163"/>
      <c r="I405" s="164">
        <f>ROUND(E405*H405,2)</f>
        <v>0</v>
      </c>
      <c r="J405" s="163"/>
      <c r="K405" s="164">
        <f>ROUND(E405*J405,2)</f>
        <v>0</v>
      </c>
      <c r="L405" s="164">
        <v>21</v>
      </c>
      <c r="M405" s="164">
        <f>G405*(1+L405/100)</f>
        <v>0</v>
      </c>
      <c r="N405" s="159">
        <v>2.7E-4</v>
      </c>
      <c r="O405" s="159">
        <f>ROUND(E405*N405,5)</f>
        <v>0.51927000000000001</v>
      </c>
      <c r="P405" s="159">
        <v>0</v>
      </c>
      <c r="Q405" s="159">
        <f>ROUND(E405*P405,5)</f>
        <v>0</v>
      </c>
      <c r="R405" s="159"/>
      <c r="S405" s="159"/>
      <c r="T405" s="160">
        <v>3.2480000000000002E-2</v>
      </c>
      <c r="U405" s="159">
        <f>ROUND(E405*T405,2)</f>
        <v>62.47</v>
      </c>
      <c r="V405" s="154"/>
      <c r="W405" s="154"/>
      <c r="X405" s="154"/>
      <c r="Y405" s="154"/>
      <c r="Z405" s="154"/>
      <c r="AA405" s="154"/>
      <c r="AB405" s="154"/>
      <c r="AC405" s="154"/>
      <c r="AD405" s="154"/>
      <c r="AE405" s="154" t="s">
        <v>132</v>
      </c>
      <c r="AF405" s="154"/>
      <c r="AG405" s="154"/>
      <c r="AH405" s="154"/>
      <c r="AI405" s="154"/>
      <c r="AJ405" s="154"/>
      <c r="AK405" s="154"/>
      <c r="AL405" s="154"/>
      <c r="AM405" s="154"/>
      <c r="AN405" s="154"/>
      <c r="AO405" s="154"/>
      <c r="AP405" s="154"/>
      <c r="AQ405" s="154"/>
      <c r="AR405" s="154"/>
      <c r="AS405" s="154"/>
      <c r="AT405" s="154"/>
      <c r="AU405" s="154"/>
      <c r="AV405" s="154"/>
      <c r="AW405" s="154"/>
      <c r="AX405" s="154"/>
      <c r="AY405" s="154"/>
      <c r="AZ405" s="154"/>
      <c r="BA405" s="154"/>
      <c r="BB405" s="154"/>
      <c r="BC405" s="154"/>
      <c r="BD405" s="154"/>
      <c r="BE405" s="154"/>
      <c r="BF405" s="154"/>
      <c r="BG405" s="154"/>
      <c r="BH405" s="154"/>
    </row>
    <row r="406" spans="1:60" outlineLevel="1" x14ac:dyDescent="0.2">
      <c r="A406" s="186"/>
      <c r="B406" s="187"/>
      <c r="C406" s="185" t="s">
        <v>633</v>
      </c>
      <c r="D406" s="191"/>
      <c r="E406" s="192">
        <v>1923.22</v>
      </c>
      <c r="F406" s="164"/>
      <c r="G406" s="164"/>
      <c r="H406" s="164"/>
      <c r="I406" s="164"/>
      <c r="J406" s="164"/>
      <c r="K406" s="164"/>
      <c r="L406" s="164"/>
      <c r="M406" s="164"/>
      <c r="N406" s="159"/>
      <c r="O406" s="159"/>
      <c r="P406" s="159"/>
      <c r="Q406" s="159"/>
      <c r="R406" s="159"/>
      <c r="S406" s="159"/>
      <c r="T406" s="160"/>
      <c r="U406" s="159"/>
      <c r="V406" s="154"/>
      <c r="W406" s="154"/>
      <c r="X406" s="154"/>
      <c r="Y406" s="154"/>
      <c r="Z406" s="154"/>
      <c r="AA406" s="154"/>
      <c r="AB406" s="154"/>
      <c r="AC406" s="154"/>
      <c r="AD406" s="154"/>
      <c r="AE406" s="154" t="s">
        <v>134</v>
      </c>
      <c r="AF406" s="154">
        <v>0</v>
      </c>
      <c r="AG406" s="154"/>
      <c r="AH406" s="154"/>
      <c r="AI406" s="154"/>
      <c r="AJ406" s="154"/>
      <c r="AK406" s="154"/>
      <c r="AL406" s="154"/>
      <c r="AM406" s="154"/>
      <c r="AN406" s="154"/>
      <c r="AO406" s="154"/>
      <c r="AP406" s="154"/>
      <c r="AQ406" s="154"/>
      <c r="AR406" s="154"/>
      <c r="AS406" s="154"/>
      <c r="AT406" s="154"/>
      <c r="AU406" s="154"/>
      <c r="AV406" s="154"/>
      <c r="AW406" s="154"/>
      <c r="AX406" s="154"/>
      <c r="AY406" s="154"/>
      <c r="AZ406" s="154"/>
      <c r="BA406" s="154"/>
      <c r="BB406" s="154"/>
      <c r="BC406" s="154"/>
      <c r="BD406" s="154"/>
      <c r="BE406" s="154"/>
      <c r="BF406" s="154"/>
      <c r="BG406" s="154"/>
      <c r="BH406" s="154"/>
    </row>
    <row r="407" spans="1:60" outlineLevel="1" x14ac:dyDescent="0.2">
      <c r="A407" s="186">
        <v>128</v>
      </c>
      <c r="B407" s="187" t="s">
        <v>634</v>
      </c>
      <c r="C407" s="188" t="s">
        <v>635</v>
      </c>
      <c r="D407" s="189" t="s">
        <v>131</v>
      </c>
      <c r="E407" s="190">
        <v>1923.22</v>
      </c>
      <c r="F407" s="163"/>
      <c r="G407" s="164">
        <f>ROUND(E407*F407,2)</f>
        <v>0</v>
      </c>
      <c r="H407" s="163"/>
      <c r="I407" s="164">
        <f>ROUND(E407*H407,2)</f>
        <v>0</v>
      </c>
      <c r="J407" s="163"/>
      <c r="K407" s="164">
        <f>ROUND(E407*J407,2)</f>
        <v>0</v>
      </c>
      <c r="L407" s="164">
        <v>21</v>
      </c>
      <c r="M407" s="164">
        <f>G407*(1+L407/100)</f>
        <v>0</v>
      </c>
      <c r="N407" s="159">
        <v>1.4999999999999999E-4</v>
      </c>
      <c r="O407" s="159">
        <f>ROUND(E407*N407,5)</f>
        <v>0.28848000000000001</v>
      </c>
      <c r="P407" s="159">
        <v>0</v>
      </c>
      <c r="Q407" s="159">
        <f>ROUND(E407*P407,5)</f>
        <v>0</v>
      </c>
      <c r="R407" s="159"/>
      <c r="S407" s="159"/>
      <c r="T407" s="160">
        <v>0.10191</v>
      </c>
      <c r="U407" s="159">
        <f>ROUND(E407*T407,2)</f>
        <v>196</v>
      </c>
      <c r="V407" s="154"/>
      <c r="W407" s="154"/>
      <c r="X407" s="154"/>
      <c r="Y407" s="154"/>
      <c r="Z407" s="154"/>
      <c r="AA407" s="154"/>
      <c r="AB407" s="154"/>
      <c r="AC407" s="154"/>
      <c r="AD407" s="154"/>
      <c r="AE407" s="154" t="s">
        <v>132</v>
      </c>
      <c r="AF407" s="154"/>
      <c r="AG407" s="154"/>
      <c r="AH407" s="154"/>
      <c r="AI407" s="154"/>
      <c r="AJ407" s="154"/>
      <c r="AK407" s="154"/>
      <c r="AL407" s="154"/>
      <c r="AM407" s="154"/>
      <c r="AN407" s="154"/>
      <c r="AO407" s="154"/>
      <c r="AP407" s="154"/>
      <c r="AQ407" s="154"/>
      <c r="AR407" s="154"/>
      <c r="AS407" s="154"/>
      <c r="AT407" s="154"/>
      <c r="AU407" s="154"/>
      <c r="AV407" s="154"/>
      <c r="AW407" s="154"/>
      <c r="AX407" s="154"/>
      <c r="AY407" s="154"/>
      <c r="AZ407" s="154"/>
      <c r="BA407" s="154"/>
      <c r="BB407" s="154"/>
      <c r="BC407" s="154"/>
      <c r="BD407" s="154"/>
      <c r="BE407" s="154"/>
      <c r="BF407" s="154"/>
      <c r="BG407" s="154"/>
      <c r="BH407" s="154"/>
    </row>
    <row r="408" spans="1:60" x14ac:dyDescent="0.2">
      <c r="A408" s="193" t="s">
        <v>127</v>
      </c>
      <c r="B408" s="194" t="s">
        <v>98</v>
      </c>
      <c r="C408" s="195" t="s">
        <v>99</v>
      </c>
      <c r="D408" s="196"/>
      <c r="E408" s="197"/>
      <c r="F408" s="165"/>
      <c r="G408" s="165">
        <f>SUMIF(AE409:AE409,"&lt;&gt;NOR",G409:G409)</f>
        <v>0</v>
      </c>
      <c r="H408" s="165"/>
      <c r="I408" s="165">
        <f>SUM(I409:I409)</f>
        <v>0</v>
      </c>
      <c r="J408" s="165"/>
      <c r="K408" s="165">
        <f>SUM(K409:K409)</f>
        <v>0</v>
      </c>
      <c r="L408" s="165"/>
      <c r="M408" s="165">
        <f>SUM(M409:M409)</f>
        <v>0</v>
      </c>
      <c r="N408" s="161"/>
      <c r="O408" s="161">
        <f>SUM(O409:O409)</f>
        <v>0</v>
      </c>
      <c r="P408" s="161"/>
      <c r="Q408" s="161">
        <f>SUM(Q409:Q409)</f>
        <v>0</v>
      </c>
      <c r="R408" s="161"/>
      <c r="S408" s="161"/>
      <c r="T408" s="162"/>
      <c r="U408" s="161">
        <f>SUM(U409:U409)</f>
        <v>40</v>
      </c>
      <c r="AE408" t="s">
        <v>128</v>
      </c>
    </row>
    <row r="409" spans="1:60" outlineLevel="1" x14ac:dyDescent="0.2">
      <c r="A409" s="201">
        <v>129</v>
      </c>
      <c r="B409" s="202" t="s">
        <v>440</v>
      </c>
      <c r="C409" s="203" t="s">
        <v>441</v>
      </c>
      <c r="D409" s="204" t="s">
        <v>442</v>
      </c>
      <c r="E409" s="205">
        <v>40</v>
      </c>
      <c r="F409" s="174"/>
      <c r="G409" s="175">
        <f>ROUND(E409*F409,2)</f>
        <v>0</v>
      </c>
      <c r="H409" s="174"/>
      <c r="I409" s="175">
        <f>ROUND(E409*H409,2)</f>
        <v>0</v>
      </c>
      <c r="J409" s="174"/>
      <c r="K409" s="175">
        <f>ROUND(E409*J409,2)</f>
        <v>0</v>
      </c>
      <c r="L409" s="175">
        <v>21</v>
      </c>
      <c r="M409" s="175">
        <f>G409*(1+L409/100)</f>
        <v>0</v>
      </c>
      <c r="N409" s="176">
        <v>0</v>
      </c>
      <c r="O409" s="176">
        <f>ROUND(E409*N409,5)</f>
        <v>0</v>
      </c>
      <c r="P409" s="176">
        <v>0</v>
      </c>
      <c r="Q409" s="176">
        <f>ROUND(E409*P409,5)</f>
        <v>0</v>
      </c>
      <c r="R409" s="176"/>
      <c r="S409" s="176"/>
      <c r="T409" s="177">
        <v>1</v>
      </c>
      <c r="U409" s="176">
        <f>ROUND(E409*T409,2)</f>
        <v>40</v>
      </c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 t="s">
        <v>132</v>
      </c>
      <c r="AF409" s="154"/>
      <c r="AG409" s="154"/>
      <c r="AH409" s="154"/>
      <c r="AI409" s="154"/>
      <c r="AJ409" s="154"/>
      <c r="AK409" s="154"/>
      <c r="AL409" s="154"/>
      <c r="AM409" s="154"/>
      <c r="AN409" s="154"/>
      <c r="AO409" s="154"/>
      <c r="AP409" s="154"/>
      <c r="AQ409" s="154"/>
      <c r="AR409" s="154"/>
      <c r="AS409" s="154"/>
      <c r="AT409" s="154"/>
      <c r="AU409" s="154"/>
      <c r="AV409" s="154"/>
      <c r="AW409" s="154"/>
      <c r="AX409" s="154"/>
      <c r="AY409" s="154"/>
      <c r="AZ409" s="154"/>
      <c r="BA409" s="154"/>
      <c r="BB409" s="154"/>
      <c r="BC409" s="154"/>
      <c r="BD409" s="154"/>
      <c r="BE409" s="154"/>
      <c r="BF409" s="154"/>
      <c r="BG409" s="154"/>
      <c r="BH409" s="154"/>
    </row>
    <row r="410" spans="1:60" x14ac:dyDescent="0.2">
      <c r="A410" s="6"/>
      <c r="B410" s="7" t="s">
        <v>636</v>
      </c>
      <c r="C410" s="182" t="s">
        <v>636</v>
      </c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AC410">
        <v>15</v>
      </c>
      <c r="AD410">
        <v>21</v>
      </c>
    </row>
    <row r="411" spans="1:60" x14ac:dyDescent="0.2">
      <c r="A411" s="178"/>
      <c r="B411" s="179">
        <v>26</v>
      </c>
      <c r="C411" s="183" t="s">
        <v>636</v>
      </c>
      <c r="D411" s="180"/>
      <c r="E411" s="180"/>
      <c r="F411" s="180"/>
      <c r="G411" s="181">
        <f>G8+G34+G54+G68+G121+G134+G140+G142+G150+G172+G219+G222+G251+G253+G255+G275+G303+G358+G397+G401+G408</f>
        <v>0</v>
      </c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AC411">
        <f>SUMIF(L7:L409,AC410,G7:G409)</f>
        <v>0</v>
      </c>
      <c r="AD411">
        <f>SUMIF(L7:L409,AD410,G7:G409)</f>
        <v>0</v>
      </c>
      <c r="AE411" t="s">
        <v>637</v>
      </c>
    </row>
    <row r="412" spans="1:60" x14ac:dyDescent="0.2">
      <c r="A412" s="6"/>
      <c r="B412" s="7" t="s">
        <v>636</v>
      </c>
      <c r="C412" s="182" t="s">
        <v>636</v>
      </c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60" x14ac:dyDescent="0.2">
      <c r="A413" s="6"/>
      <c r="B413" s="7" t="s">
        <v>636</v>
      </c>
      <c r="C413" s="182" t="s">
        <v>636</v>
      </c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 spans="1:60" x14ac:dyDescent="0.2">
      <c r="A414" s="278">
        <v>33</v>
      </c>
      <c r="B414" s="278"/>
      <c r="C414" s="279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 spans="1:60" x14ac:dyDescent="0.2">
      <c r="A415" s="259"/>
      <c r="B415" s="260"/>
      <c r="C415" s="261"/>
      <c r="D415" s="260"/>
      <c r="E415" s="260"/>
      <c r="F415" s="260"/>
      <c r="G415" s="262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AE415" t="s">
        <v>638</v>
      </c>
    </row>
    <row r="416" spans="1:60" x14ac:dyDescent="0.2">
      <c r="A416" s="263"/>
      <c r="B416" s="264"/>
      <c r="C416" s="265"/>
      <c r="D416" s="264"/>
      <c r="E416" s="264"/>
      <c r="F416" s="264"/>
      <c r="G416" s="26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31" x14ac:dyDescent="0.2">
      <c r="A417" s="263"/>
      <c r="B417" s="264"/>
      <c r="C417" s="265"/>
      <c r="D417" s="264"/>
      <c r="E417" s="264"/>
      <c r="F417" s="264"/>
      <c r="G417" s="26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31" x14ac:dyDescent="0.2">
      <c r="A418" s="263"/>
      <c r="B418" s="264"/>
      <c r="C418" s="265"/>
      <c r="D418" s="264"/>
      <c r="E418" s="264"/>
      <c r="F418" s="264"/>
      <c r="G418" s="26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31" x14ac:dyDescent="0.2">
      <c r="A419" s="267"/>
      <c r="B419" s="268"/>
      <c r="C419" s="269"/>
      <c r="D419" s="268"/>
      <c r="E419" s="268"/>
      <c r="F419" s="268"/>
      <c r="G419" s="270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">
      <c r="A420" s="6"/>
      <c r="B420" s="7" t="s">
        <v>636</v>
      </c>
      <c r="C420" s="182" t="s">
        <v>636</v>
      </c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31" x14ac:dyDescent="0.2">
      <c r="C421" s="184"/>
      <c r="AE421" t="s">
        <v>639</v>
      </c>
    </row>
  </sheetData>
  <sheetProtection sheet="1" objects="1" scenarios="1"/>
  <mergeCells count="6">
    <mergeCell ref="A415:G419"/>
    <mergeCell ref="A1:G1"/>
    <mergeCell ref="C2:G2"/>
    <mergeCell ref="C3:G3"/>
    <mergeCell ref="C4:G4"/>
    <mergeCell ref="A414:C41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Galetka Josef, Ing.</cp:lastModifiedBy>
  <cp:lastPrinted>2014-02-28T09:52:57Z</cp:lastPrinted>
  <dcterms:created xsi:type="dcterms:W3CDTF">2009-04-08T07:15:50Z</dcterms:created>
  <dcterms:modified xsi:type="dcterms:W3CDTF">2019-04-26T04:38:02Z</dcterms:modified>
</cp:coreProperties>
</file>