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Levá koupelna" sheetId="2" r:id="rId2"/>
    <sheet name="02 - Pravá koupelna" sheetId="3" r:id="rId3"/>
  </sheets>
  <definedNames>
    <definedName name="_xlnm.Print_Area" localSheetId="0">'Rekapitulace stavby'!$D$4:$AO$76,'Rekapitulace stavby'!$C$82:$AQ$97</definedName>
    <definedName name="_xlnm._FilterDatabase" localSheetId="1" hidden="1">'01 - Levá koupelna'!$C$139:$K$319</definedName>
    <definedName name="_xlnm.Print_Area" localSheetId="1">'01 - Levá koupelna'!$C$4:$J$76,'01 - Levá koupelna'!$C$82:$J$121,'01 - Levá koupelna'!$C$127:$J$319</definedName>
    <definedName name="_xlnm._FilterDatabase" localSheetId="2" hidden="1">'02 - Pravá koupelna'!$C$139:$K$318</definedName>
    <definedName name="_xlnm.Print_Area" localSheetId="2">'02 - Pravá koupelna'!$C$4:$J$76,'02 - Pravá koupelna'!$C$82:$J$121,'02 - Pravá koupelna'!$C$127:$J$318</definedName>
    <definedName name="_xlnm.Print_Titles" localSheetId="0">'Rekapitulace stavby'!$92:$92</definedName>
    <definedName name="_xlnm.Print_Titles" localSheetId="1">'01 - Levá koupelna'!$139:$139</definedName>
    <definedName name="_xlnm.Print_Titles" localSheetId="2">'02 - Pravá koupelna'!$139:$139</definedName>
  </definedNames>
  <calcPr fullCalcOnLoad="1"/>
</workbook>
</file>

<file path=xl/sharedStrings.xml><?xml version="1.0" encoding="utf-8"?>
<sst xmlns="http://schemas.openxmlformats.org/spreadsheetml/2006/main" count="5065" uniqueCount="815">
  <si>
    <t>Export Komplet</t>
  </si>
  <si>
    <t/>
  </si>
  <si>
    <t>2.0</t>
  </si>
  <si>
    <t>ZAMOK</t>
  </si>
  <si>
    <t>False</t>
  </si>
  <si>
    <t>{64376184-2f40-4638-9738-7f9c3ca44993}</t>
  </si>
  <si>
    <t>0,1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</si>
  <si>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</si>
  <si>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</si>
  <si>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</si>
  <si>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</si>
  <si>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</si>
  <si>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</si>
  <si>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</si>
  <si>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MS_Kraiczova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</si>
  <si>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</si>
  <si>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</si>
  <si>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Kraiczova Valašské Meziříčí</t>
  </si>
  <si>
    <t>KSO:</t>
  </si>
  <si>
    <t>CC-CZ:</t>
  </si>
  <si>
    <t>Místo:</t>
  </si>
  <si>
    <t>Valašské Meziříčí</t>
  </si>
  <si>
    <t>Datum:</t>
  </si>
  <si>
    <t>11. 3. 2024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</si>
  <si>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</si>
  <si>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</si>
  <si>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</si>
  <si>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</si>
  <si>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</si>
  <si>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</si>
  <si>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</si>
  <si>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Klára Trefilová</t>
  </si>
  <si>
    <t>True</t>
  </si>
  <si>
    <t>1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</si>
  <si>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</si>
  <si>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</si>
  <si>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</si>
  <si>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</si>
  <si>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</si>
  <si>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</si>
  <si>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</si>
  <si>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</si>
  <si>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</si>
  <si>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</si>
  <si>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</si>
  <si>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</si>
  <si>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</si>
  <si>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</si>
  <si>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</si>
  <si>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</si>
  <si>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</si>
  <si>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</si>
  <si>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</si>
  <si>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</si>
  <si>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</si>
  <si>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</si>
  <si>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</si>
  <si>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</si>
  <si>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</si>
  <si>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</si>
  <si>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</si>
  <si>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</si>
  <si>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</si>
  <si>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</si>
  <si>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</si>
  <si>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</si>
  <si>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</si>
  <si>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</si>
  <si>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</si>
  <si>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</si>
  <si>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</si>
  <si>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</si>
  <si>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</si>
  <si>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</si>
  <si>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</si>
  <si>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</si>
  <si>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</si>
  <si>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</si>
  <si>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</si>
  <si>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</si>
  <si>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</si>
  <si>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</si>
  <si>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Levá koupelna</t>
  </si>
  <si>
    <t>STA</t>
  </si>
  <si>
    <t>{fd7045ad-0df7-4afd-bab7-0b0f1be519ec}</t>
  </si>
  <si>
    <t>2</t>
  </si>
  <si>
    <t>02</t>
  </si>
  <si>
    <t>Pravá koupelna</t>
  </si>
  <si>
    <t>{66b6c7b2-3487-4822-94df-16e1555affdb}</t>
  </si>
  <si>
    <t>KRYCÍ LIST SOUPISU PRACÍ</t>
  </si>
  <si>
    <t>Objekt:</t>
  </si>
  <si>
    <t>01 - Levá koupelna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</si>
  <si>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</si>
  <si>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</si>
  <si>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</si>
  <si>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</si>
  <si>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</si>
  <si>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</si>
  <si>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</si>
  <si>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</si>
  <si>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</si>
  <si>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</si>
  <si>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</si>
  <si>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</si>
  <si>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</si>
  <si>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</si>
  <si>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</si>
  <si>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</si>
  <si>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</si>
  <si>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</si>
  <si>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</si>
  <si>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</si>
  <si>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</si>
  <si>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</si>
  <si>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</si>
  <si>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</si>
  <si>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</si>
  <si>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</si>
  <si>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</si>
  <si>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</si>
  <si>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</si>
  <si>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</si>
  <si>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</si>
  <si>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</si>
  <si>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</si>
  <si>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</si>
  <si>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</si>
  <si>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</si>
  <si>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</si>
  <si>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</si>
  <si>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</si>
  <si>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</si>
  <si>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</si>
  <si>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</si>
  <si>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</si>
  <si>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</si>
  <si>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</si>
  <si>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</si>
  <si>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</si>
  <si>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</si>
  <si>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340271025</t>
  </si>
  <si>
    <t>Zazdívka otvorů v příčkách nebo stěnách pl přes 1 do 4 m2 tvárnicemi pórobetonovými tl 100 mm</t>
  </si>
  <si>
    <t>m2</t>
  </si>
  <si>
    <t>4</t>
  </si>
  <si>
    <t>1483215549</t>
  </si>
  <si>
    <t>346272256.XLA</t>
  </si>
  <si>
    <t>Přizdívka z tvárnic Ytong Klasik tl 150 mm</t>
  </si>
  <si>
    <t>1665683269</t>
  </si>
  <si>
    <t>346272266</t>
  </si>
  <si>
    <t>Přizdívka z pórobetonových tvárnic tl 200 mm</t>
  </si>
  <si>
    <t>1424256158</t>
  </si>
  <si>
    <t>346272266-1</t>
  </si>
  <si>
    <t>Přizdívka z pórobetonových tvárnic tl 250 mm</t>
  </si>
  <si>
    <t>1850891617</t>
  </si>
  <si>
    <t>6</t>
  </si>
  <si>
    <t>Úpravy povrchů, podlahy a osazování výplní</t>
  </si>
  <si>
    <t>5</t>
  </si>
  <si>
    <t>612135101</t>
  </si>
  <si>
    <t>Hrubá výplň rýh ve stěnách maltou jakékoli šířky rýhy</t>
  </si>
  <si>
    <t>-216558769</t>
  </si>
  <si>
    <t>612142001</t>
  </si>
  <si>
    <t>Potažení vnitřních stěn sklovláknitým pletivem vtlačeným do tenkovrstvé hmoty</t>
  </si>
  <si>
    <t>697708565</t>
  </si>
  <si>
    <t>7</t>
  </si>
  <si>
    <t>612325225</t>
  </si>
  <si>
    <t>Vápenocementová štuková omítka malých ploch přes 1 do 4 m2 na stěnách</t>
  </si>
  <si>
    <t>kus</t>
  </si>
  <si>
    <t>-1371553403</t>
  </si>
  <si>
    <t>8</t>
  </si>
  <si>
    <t>612325421</t>
  </si>
  <si>
    <t>Oprava vnitřní vápenocementové štukové omítky stěn v rozsahu plochy do 10 %</t>
  </si>
  <si>
    <t>-994910557</t>
  </si>
  <si>
    <t>9</t>
  </si>
  <si>
    <t>631312141</t>
  </si>
  <si>
    <t>Doplnění rýh v dosavadních mazaninách betonem prostým</t>
  </si>
  <si>
    <t>m3</t>
  </si>
  <si>
    <t>-1030291659</t>
  </si>
  <si>
    <t>Ostatní konstrukce a práce, bourání</t>
  </si>
  <si>
    <t>10</t>
  </si>
  <si>
    <t>952901111</t>
  </si>
  <si>
    <t>Vyčištění budov bytové a občanské výstavby při výšce podlaží do 4 m</t>
  </si>
  <si>
    <t>-1615443011</t>
  </si>
  <si>
    <t>11</t>
  </si>
  <si>
    <t>962032181</t>
  </si>
  <si>
    <t>Bourání zdiva z pórobetonových tvárnic nebo bloků do 1 m3</t>
  </si>
  <si>
    <t>-1247025567</t>
  </si>
  <si>
    <t>968072455</t>
  </si>
  <si>
    <t>Vybourání kovových dveřních zárubní pl do 2 m2</t>
  </si>
  <si>
    <t>2125597479</t>
  </si>
  <si>
    <t>13</t>
  </si>
  <si>
    <t>974031154</t>
  </si>
  <si>
    <t>Vysekání rýh ve zdivu cihelném hl do 100 mm š do 150 mm</t>
  </si>
  <si>
    <t>m</t>
  </si>
  <si>
    <t>182453057</t>
  </si>
  <si>
    <t>14</t>
  </si>
  <si>
    <t>974032143</t>
  </si>
  <si>
    <t>Vysekání rýh ve stěnách nebo příčkách z dutých cihel nebo tvárnic hl do 70 mm š do 100 mm</t>
  </si>
  <si>
    <t>-1820199651</t>
  </si>
  <si>
    <t>15</t>
  </si>
  <si>
    <t>974042564</t>
  </si>
  <si>
    <t>Vysekání rýh v dlažbě betonové nebo jiné monolitické hl do 150 mm š do 150 mm</t>
  </si>
  <si>
    <t>1946781058</t>
  </si>
  <si>
    <t>16</t>
  </si>
  <si>
    <t>985112131</t>
  </si>
  <si>
    <t>Odsekání degradovaného betonu rubu kleneb a podlah tl do 10 mm</t>
  </si>
  <si>
    <t>-927727048</t>
  </si>
  <si>
    <t>17</t>
  </si>
  <si>
    <t>vp-01</t>
  </si>
  <si>
    <t>Omezení prašnosti při bouracích a stavebních prací (zalepení dveří, zakrývání, plachtování, kropení, ...)</t>
  </si>
  <si>
    <t>soubor</t>
  </si>
  <si>
    <t>-251364816</t>
  </si>
  <si>
    <t>997</t>
  </si>
  <si>
    <t>Přesun sutě</t>
  </si>
  <si>
    <t>18</t>
  </si>
  <si>
    <t>997013151</t>
  </si>
  <si>
    <t>Vnitrostaveništní doprava suti a vybouraných hmot pro budovy v do 6 m s omezením mechanizace</t>
  </si>
  <si>
    <t>t</t>
  </si>
  <si>
    <t>2004744777</t>
  </si>
  <si>
    <t>19</t>
  </si>
  <si>
    <t>997013501</t>
  </si>
  <si>
    <t>Odvoz suti a vybouraných hmot na skládku nebo meziskládku do 1 km se složením</t>
  </si>
  <si>
    <t>-1363854529</t>
  </si>
  <si>
    <t>20</t>
  </si>
  <si>
    <t>997013509</t>
  </si>
  <si>
    <t>Příplatek k odvozu suti a vybouraných hmot na skládku ZKD 1 km přes 1 km</t>
  </si>
  <si>
    <t>49760182</t>
  </si>
  <si>
    <t>997013631</t>
  </si>
  <si>
    <t>Poplatek za uložení na skládce (skládkovné) stavebního odpadu směsného kód odpadu 17 09 04</t>
  </si>
  <si>
    <t>-1485851991</t>
  </si>
  <si>
    <t>998</t>
  </si>
  <si>
    <t>Přesun hmot</t>
  </si>
  <si>
    <t>22</t>
  </si>
  <si>
    <t>998018001</t>
  </si>
  <si>
    <t>Přesun hmot ruční pro budovy v do 6 m</t>
  </si>
  <si>
    <t>1382837675</t>
  </si>
  <si>
    <t>PSV</t>
  </si>
  <si>
    <t>Práce a dodávky PSV</t>
  </si>
  <si>
    <t>721</t>
  </si>
  <si>
    <t>Zdravotechnika - vnitřní kanalizace</t>
  </si>
  <si>
    <t>23</t>
  </si>
  <si>
    <t>721171803</t>
  </si>
  <si>
    <t>Demontáž potrubí z PVC D do 75</t>
  </si>
  <si>
    <t>-1337111455</t>
  </si>
  <si>
    <t>24</t>
  </si>
  <si>
    <t>721171808</t>
  </si>
  <si>
    <t>Demontáž potrubí z PVC D přes 75 do 114</t>
  </si>
  <si>
    <t>359825178</t>
  </si>
  <si>
    <t>25</t>
  </si>
  <si>
    <t>721174042</t>
  </si>
  <si>
    <t>Potrubí kanalizační z PP připojovací DN 40</t>
  </si>
  <si>
    <t>-2131649433</t>
  </si>
  <si>
    <t>26</t>
  </si>
  <si>
    <t>721174043</t>
  </si>
  <si>
    <t>Potrubí kanalizační z PP připojovací DN 50</t>
  </si>
  <si>
    <t>1636510066</t>
  </si>
  <si>
    <t>27</t>
  </si>
  <si>
    <t>721174044</t>
  </si>
  <si>
    <t>Potrubí kanalizační z PP připojovací DN 75</t>
  </si>
  <si>
    <t>-1382098791</t>
  </si>
  <si>
    <t>28</t>
  </si>
  <si>
    <t>721174045</t>
  </si>
  <si>
    <t>Potrubí kanalizační z PP připojovací DN 110</t>
  </si>
  <si>
    <t>-51521583</t>
  </si>
  <si>
    <t>29</t>
  </si>
  <si>
    <t>721290111</t>
  </si>
  <si>
    <t>Zkouška těsnosti potrubí kanalizace vodou DN do 125</t>
  </si>
  <si>
    <t>1907907367</t>
  </si>
  <si>
    <t>30</t>
  </si>
  <si>
    <t>998721121</t>
  </si>
  <si>
    <t>Přesun hmot tonážní pro vnitřní kanalizaci ruční v objektech v do 6 m</t>
  </si>
  <si>
    <t>197492984</t>
  </si>
  <si>
    <t>722</t>
  </si>
  <si>
    <t>Zdravotechnika - vnitřní vodovod</t>
  </si>
  <si>
    <t>31</t>
  </si>
  <si>
    <t>722175001</t>
  </si>
  <si>
    <t>Potrubí vodovodní plastové PP-RCT svar polyfúze D 16x2,2 mm</t>
  </si>
  <si>
    <t>-461082672</t>
  </si>
  <si>
    <t>32</t>
  </si>
  <si>
    <t>722175002</t>
  </si>
  <si>
    <t>Potrubí vodovodní plastové PP-RCT svar polyfúze D 20x2,8 mm</t>
  </si>
  <si>
    <t>-1937386878</t>
  </si>
  <si>
    <t>33</t>
  </si>
  <si>
    <t>722175003</t>
  </si>
  <si>
    <t>Potrubí vodovodní plastové PP-RCT svar polyfúze D 25x3,5 mm</t>
  </si>
  <si>
    <t>668380958</t>
  </si>
  <si>
    <t>34</t>
  </si>
  <si>
    <t>722175004</t>
  </si>
  <si>
    <t>Potrubí vodovodní plastové PP-RCT svar polyfúze D 32x4,4 mm</t>
  </si>
  <si>
    <t>26084803</t>
  </si>
  <si>
    <t>35</t>
  </si>
  <si>
    <t>722179191</t>
  </si>
  <si>
    <t>Příplatek k rozvodu vody z plastů za malý rozsah prací na zakázce do 20 m</t>
  </si>
  <si>
    <t>567343682</t>
  </si>
  <si>
    <t>36</t>
  </si>
  <si>
    <t>722179192</t>
  </si>
  <si>
    <t>Příplatek k rozvodu vody z plastů za potrubí do D 32 mm do 15 svarů</t>
  </si>
  <si>
    <t>-842401602</t>
  </si>
  <si>
    <t>37</t>
  </si>
  <si>
    <t>722181231</t>
  </si>
  <si>
    <t>Ochrana vodovodního potrubí přilepenými termoizolačními trubicemi z PE tl přes 9 do 13 mm DN do 22 mm</t>
  </si>
  <si>
    <t>-930029884</t>
  </si>
  <si>
    <t>38</t>
  </si>
  <si>
    <t>722181232</t>
  </si>
  <si>
    <t>Ochrana vodovodního potrubí přilepenými termoizolačními trubicemi z PE tl přes 9 do 13 mm DN přes 22 do 45 mm</t>
  </si>
  <si>
    <t>-1901432636</t>
  </si>
  <si>
    <t>39</t>
  </si>
  <si>
    <t>722190401</t>
  </si>
  <si>
    <t>Vyvedení a upevnění výpustku DN do 25</t>
  </si>
  <si>
    <t>-1502745123</t>
  </si>
  <si>
    <t>40</t>
  </si>
  <si>
    <t>722220111</t>
  </si>
  <si>
    <t>Nástěnka pro výtokový ventil G 1/2" s jedním závitem</t>
  </si>
  <si>
    <t>-1469953668</t>
  </si>
  <si>
    <t>41</t>
  </si>
  <si>
    <t>722220121</t>
  </si>
  <si>
    <t>Nástěnka pro baterii G 1/2" s jedním závitem</t>
  </si>
  <si>
    <t>pár</t>
  </si>
  <si>
    <t>-1979701638</t>
  </si>
  <si>
    <t>42</t>
  </si>
  <si>
    <t>722220851</t>
  </si>
  <si>
    <t>Demontáž armatur závitových s jedním závitem G do 3/4</t>
  </si>
  <si>
    <t>-1893155012</t>
  </si>
  <si>
    <t>43</t>
  </si>
  <si>
    <t>722220861</t>
  </si>
  <si>
    <t>Demontáž armatur závitových se dvěma závity G do 3/4</t>
  </si>
  <si>
    <t>207208926</t>
  </si>
  <si>
    <t>44</t>
  </si>
  <si>
    <t>722290234</t>
  </si>
  <si>
    <t>Proplach a dezinfekce vodovodního potrubí DN do 80</t>
  </si>
  <si>
    <t>-1682220544</t>
  </si>
  <si>
    <t>45</t>
  </si>
  <si>
    <t>722290246</t>
  </si>
  <si>
    <t>Zkouška těsnosti vodovodního potrubí plastového DN do 40</t>
  </si>
  <si>
    <t>200673715</t>
  </si>
  <si>
    <t>46</t>
  </si>
  <si>
    <t>998722121</t>
  </si>
  <si>
    <t>Přesun hmot tonážní pro vnitřní vodovod ruční v objektech v do 6 m</t>
  </si>
  <si>
    <t>-163288165</t>
  </si>
  <si>
    <t>725</t>
  </si>
  <si>
    <t>Zdravotechnika - zařizovací předměty</t>
  </si>
  <si>
    <t>47</t>
  </si>
  <si>
    <t>725110811</t>
  </si>
  <si>
    <t>Demontáž klozetů splachovací s nádrží</t>
  </si>
  <si>
    <t>-601680538</t>
  </si>
  <si>
    <t>48</t>
  </si>
  <si>
    <t>725110814</t>
  </si>
  <si>
    <t>Demontáž klozetu Kombi</t>
  </si>
  <si>
    <t>-1273892490</t>
  </si>
  <si>
    <t>49</t>
  </si>
  <si>
    <t>725119125</t>
  </si>
  <si>
    <t>Montáž klozetových mís závěsných na nosné stěny</t>
  </si>
  <si>
    <t>1771917333</t>
  </si>
  <si>
    <t>50</t>
  </si>
  <si>
    <t>M</t>
  </si>
  <si>
    <t>64232071</t>
  </si>
  <si>
    <t>Kind dětské závěsné WC, odpad vodorovný</t>
  </si>
  <si>
    <t>-282940315</t>
  </si>
  <si>
    <t>51</t>
  </si>
  <si>
    <t>725119131</t>
  </si>
  <si>
    <t>Montáž klozetových sedátek standardních</t>
  </si>
  <si>
    <t>713015812</t>
  </si>
  <si>
    <t>52</t>
  </si>
  <si>
    <t>573334000</t>
  </si>
  <si>
    <t>WC sedátko Bambini s poklopem bílá 573334000</t>
  </si>
  <si>
    <t>-671574465</t>
  </si>
  <si>
    <t>53</t>
  </si>
  <si>
    <t>6000074800</t>
  </si>
  <si>
    <t>WC souprava závěsná vč. kartáče, chrom</t>
  </si>
  <si>
    <t>1894418417</t>
  </si>
  <si>
    <t>54</t>
  </si>
  <si>
    <t>725129102</t>
  </si>
  <si>
    <t>Montáž pisoáru s automatickým splachováním</t>
  </si>
  <si>
    <t>-373274878</t>
  </si>
  <si>
    <t>55</t>
  </si>
  <si>
    <t>64251310</t>
  </si>
  <si>
    <t>pisoár keramický automatický s radarovým splachovačem napájecí napětí 24V DC</t>
  </si>
  <si>
    <t>-1174008296</t>
  </si>
  <si>
    <t>56</t>
  </si>
  <si>
    <t>725210821</t>
  </si>
  <si>
    <t>Demontáž umyvadel bez výtokových armatur</t>
  </si>
  <si>
    <t>1882197490</t>
  </si>
  <si>
    <t>57</t>
  </si>
  <si>
    <t>725219102</t>
  </si>
  <si>
    <t>Montáž umyvadla připevněného na šrouby do zdiva</t>
  </si>
  <si>
    <t>988522385</t>
  </si>
  <si>
    <t>58</t>
  </si>
  <si>
    <t>LFN.H8143820001041</t>
  </si>
  <si>
    <t>Umyvadlo LYRA PLUS-55 bílá</t>
  </si>
  <si>
    <t>685713941</t>
  </si>
  <si>
    <t>59</t>
  </si>
  <si>
    <t>725241218</t>
  </si>
  <si>
    <t>Vanička sprchová z litého polymermramoru obdélníková 1200x900 mm</t>
  </si>
  <si>
    <t>-1788738958</t>
  </si>
  <si>
    <t>60</t>
  </si>
  <si>
    <t>725244313</t>
  </si>
  <si>
    <t>Zástěna sprchová rámová se skleněnou výplní tl. 4 a 5 mm dveře posuvné jednodílné do niky na vaničku šířky 1200 mm</t>
  </si>
  <si>
    <t>-1864489103</t>
  </si>
  <si>
    <t>61</t>
  </si>
  <si>
    <t>725291511</t>
  </si>
  <si>
    <t>Doplňky zařízení koupelen a záchodů plastové dávkovač tekutého mýdla - montáž</t>
  </si>
  <si>
    <t>-2131998865</t>
  </si>
  <si>
    <t>62</t>
  </si>
  <si>
    <t>6000220914</t>
  </si>
  <si>
    <t>Automatický dávkovač tekutého mýdla zn. Jofel, 0,4l, bílá/kouřová</t>
  </si>
  <si>
    <t>-1223804483</t>
  </si>
  <si>
    <t>63</t>
  </si>
  <si>
    <t>725291521</t>
  </si>
  <si>
    <t>Doplňky zařízení koupelen a záchodů plastové zásobník toaletních papírů - montáž</t>
  </si>
  <si>
    <t>-848422860</t>
  </si>
  <si>
    <t>64</t>
  </si>
  <si>
    <t>6000220845</t>
  </si>
  <si>
    <t>Držák toaletního papíru Sanela SLZD 20, povrch lesklý</t>
  </si>
  <si>
    <t>-218556573</t>
  </si>
  <si>
    <t>65</t>
  </si>
  <si>
    <t>6000101832</t>
  </si>
  <si>
    <t>Koš bezdotykový bílý</t>
  </si>
  <si>
    <t>-1170134903</t>
  </si>
  <si>
    <t>66</t>
  </si>
  <si>
    <t>SNL.SLZN57X</t>
  </si>
  <si>
    <t>Nerezový dvojitý háček - povrch lesklý</t>
  </si>
  <si>
    <t>-842104183</t>
  </si>
  <si>
    <t>67</t>
  </si>
  <si>
    <t>725291531</t>
  </si>
  <si>
    <t>Doplňky zařízení koupelen a záchodů plastové zásobník papírových ručníků - montáž</t>
  </si>
  <si>
    <t>-1146544160</t>
  </si>
  <si>
    <t>68</t>
  </si>
  <si>
    <t>55431086</t>
  </si>
  <si>
    <t>zásobník papírových ručníků skládaných komaxit bílý</t>
  </si>
  <si>
    <t>-1740017824</t>
  </si>
  <si>
    <t>69</t>
  </si>
  <si>
    <t>725820801</t>
  </si>
  <si>
    <t>Demontáž baterie nástěnné do G 3 / 4</t>
  </si>
  <si>
    <t>-916852838</t>
  </si>
  <si>
    <t>70</t>
  </si>
  <si>
    <t>725829102</t>
  </si>
  <si>
    <t>Montáž termostatický směšovací ventil</t>
  </si>
  <si>
    <t>-1073667329</t>
  </si>
  <si>
    <t>71</t>
  </si>
  <si>
    <t>6001110577</t>
  </si>
  <si>
    <t>Ventil směšovací Taconova NOVAMIX COMPACT 50 TMV2 DN 15 G 1/2" 30-50°C</t>
  </si>
  <si>
    <t>565395333</t>
  </si>
  <si>
    <t>72</t>
  </si>
  <si>
    <t>725829121</t>
  </si>
  <si>
    <t>Montáž baterie umyvadlové nástěnné pákové a klasické ostatní typ</t>
  </si>
  <si>
    <t>1200939089</t>
  </si>
  <si>
    <t>73</t>
  </si>
  <si>
    <t>55145615</t>
  </si>
  <si>
    <t>baterie umyvadlová nástěnná páková 150mm chrom</t>
  </si>
  <si>
    <t>-1362958065</t>
  </si>
  <si>
    <t>74</t>
  </si>
  <si>
    <t>725849411</t>
  </si>
  <si>
    <t>Montáž baterie sprchové nástěnná s nastavitelnou výškou sprchy</t>
  </si>
  <si>
    <t>235572312</t>
  </si>
  <si>
    <t>75</t>
  </si>
  <si>
    <t>6000076471</t>
  </si>
  <si>
    <t>Set sprchový Novaservis KIT200,0 s tyčí 3-proudy chrom</t>
  </si>
  <si>
    <t>274869878</t>
  </si>
  <si>
    <t>76</t>
  </si>
  <si>
    <t>55145594</t>
  </si>
  <si>
    <t>baterie sprchová páková 150mm chrom</t>
  </si>
  <si>
    <t>-543536497</t>
  </si>
  <si>
    <t>77</t>
  </si>
  <si>
    <t>725860811</t>
  </si>
  <si>
    <t>Demontáž uzávěrů zápachu jednoduchých</t>
  </si>
  <si>
    <t>-980138512</t>
  </si>
  <si>
    <t>78</t>
  </si>
  <si>
    <t>725869101</t>
  </si>
  <si>
    <t>Montáž zápachových uzávěrek umyvadlových do DN 40</t>
  </si>
  <si>
    <t>-249518623</t>
  </si>
  <si>
    <t>79</t>
  </si>
  <si>
    <t>55162001</t>
  </si>
  <si>
    <t>uzávěrka zápachová umyvadlová s celokovovým kulatým designem DN 32</t>
  </si>
  <si>
    <t>912976521</t>
  </si>
  <si>
    <t>80</t>
  </si>
  <si>
    <t>998725121</t>
  </si>
  <si>
    <t>Přesun hmot tonážní pro zařizovací předměty ruční v objektech v do 6 m</t>
  </si>
  <si>
    <t>1236763738</t>
  </si>
  <si>
    <t>726</t>
  </si>
  <si>
    <t>Zdravotechnika - předstěnové instalace</t>
  </si>
  <si>
    <t>81</t>
  </si>
  <si>
    <t>726111204</t>
  </si>
  <si>
    <t>Instalační předstěna pro montáž klozetu do masivní zděné kce</t>
  </si>
  <si>
    <t>783044570</t>
  </si>
  <si>
    <t>82</t>
  </si>
  <si>
    <t>GBT.110302005</t>
  </si>
  <si>
    <t>Geberit Kombifix montážní prvek pro závěsné WC, 108 cm, se splachovací nádržkou pod omítku Sigma 12 cm, ovládání zepředu</t>
  </si>
  <si>
    <t>128634406</t>
  </si>
  <si>
    <t>83</t>
  </si>
  <si>
    <t>726191001</t>
  </si>
  <si>
    <t>Zvukoizolační souprava pro klozet a bidet</t>
  </si>
  <si>
    <t>1253538968</t>
  </si>
  <si>
    <t>84</t>
  </si>
  <si>
    <t>726191002</t>
  </si>
  <si>
    <t>Souprava pro předstěnovou montáž</t>
  </si>
  <si>
    <t>-1961644009</t>
  </si>
  <si>
    <t>85</t>
  </si>
  <si>
    <t>726191011</t>
  </si>
  <si>
    <t>Ovládací tlačítko WC pro montáž do předstěnových konstrukcí</t>
  </si>
  <si>
    <t>377493159</t>
  </si>
  <si>
    <t>86</t>
  </si>
  <si>
    <t>55281800</t>
  </si>
  <si>
    <t>tlačítko pro ovládání WC zepředu dvě vody bílé 246x164mm</t>
  </si>
  <si>
    <t>1444955692</t>
  </si>
  <si>
    <t>87</t>
  </si>
  <si>
    <t>998726131</t>
  </si>
  <si>
    <t>Přesun hmot tonážní pro instalační prefabrikáty ruční v objektech v do 6 m</t>
  </si>
  <si>
    <t>-1878598824</t>
  </si>
  <si>
    <t>735</t>
  </si>
  <si>
    <t>Ústřední vytápění - otopná tělesa</t>
  </si>
  <si>
    <t>88</t>
  </si>
  <si>
    <t>735151821</t>
  </si>
  <si>
    <t>Demontáž otopného tělesa panelového dvouřadého dl do 1500 mm</t>
  </si>
  <si>
    <t>-1338269568</t>
  </si>
  <si>
    <t>89</t>
  </si>
  <si>
    <t>735159220</t>
  </si>
  <si>
    <t>Montáž otopných těles panelových dvouřadých dl přes 1140 do 1500 mm</t>
  </si>
  <si>
    <t>1132854666</t>
  </si>
  <si>
    <t>90</t>
  </si>
  <si>
    <t>735494811</t>
  </si>
  <si>
    <t>Vypuštění vody z otopných těles</t>
  </si>
  <si>
    <t>833030890</t>
  </si>
  <si>
    <t>741</t>
  </si>
  <si>
    <t>Elektroinstalace - silnoproud</t>
  </si>
  <si>
    <t>91</t>
  </si>
  <si>
    <t>741310251</t>
  </si>
  <si>
    <t>Montáž spínač (polo)zapuštěný šroubové připojení 1-jednopólových prostředí venkovní/mokré se zapojením vodičů</t>
  </si>
  <si>
    <t>1128486117</t>
  </si>
  <si>
    <t>92</t>
  </si>
  <si>
    <t>741314815</t>
  </si>
  <si>
    <t>Demontáž spínačů zapuštěných venkovních do 10 A šroubových se zachováním funkčnosti přes 2 do 4 svorek</t>
  </si>
  <si>
    <t>-1656440615</t>
  </si>
  <si>
    <t>763</t>
  </si>
  <si>
    <t>Konstrukce suché výstavby</t>
  </si>
  <si>
    <t>93</t>
  </si>
  <si>
    <t>763411211</t>
  </si>
  <si>
    <t>Dělící přepážky k pisoárům, desky s HPL - laminátem tl 19,6 mm</t>
  </si>
  <si>
    <t>-685979086</t>
  </si>
  <si>
    <t>94</t>
  </si>
  <si>
    <t>998763120</t>
  </si>
  <si>
    <t>Přesun hmot tonážní pro dřevostavby ruční v objektech v do 6 m</t>
  </si>
  <si>
    <t>1632909519</t>
  </si>
  <si>
    <t>766</t>
  </si>
  <si>
    <t>Konstrukce truhlářské</t>
  </si>
  <si>
    <t>95</t>
  </si>
  <si>
    <t>76669-01</t>
  </si>
  <si>
    <t>Vestavná skříň 2300x1500mm, hl. 380mm z laminované dřevotřísky tl. 18mm vč. montáže</t>
  </si>
  <si>
    <t>2001285908</t>
  </si>
  <si>
    <t>96</t>
  </si>
  <si>
    <t>766691914</t>
  </si>
  <si>
    <t>Vyvěšení nebo zavěšení dřevěných křídel dveří pl do 2 m2</t>
  </si>
  <si>
    <t>-1908035597</t>
  </si>
  <si>
    <t>97</t>
  </si>
  <si>
    <t>766699611</t>
  </si>
  <si>
    <t>Montáž krytů topného tělesa dřevěných povrchově upravených</t>
  </si>
  <si>
    <t>1242665996</t>
  </si>
  <si>
    <t>98</t>
  </si>
  <si>
    <t>60722269</t>
  </si>
  <si>
    <t>deska dřevotřísková laminovaná dřevěný dekor 2070x2800mm tl 18mm</t>
  </si>
  <si>
    <t>-585474112</t>
  </si>
  <si>
    <t>99</t>
  </si>
  <si>
    <t>766825811</t>
  </si>
  <si>
    <t>Demontáž truhlářských výrobků a zpětná montáž</t>
  </si>
  <si>
    <t>-85662735</t>
  </si>
  <si>
    <t>100</t>
  </si>
  <si>
    <t>998766121</t>
  </si>
  <si>
    <t>Přesun hmot tonážní pro kce truhlářské ruční v objektech v do 6 m</t>
  </si>
  <si>
    <t>302609259</t>
  </si>
  <si>
    <t>771</t>
  </si>
  <si>
    <t>Podlahy z dlaždic</t>
  </si>
  <si>
    <t>101</t>
  </si>
  <si>
    <t>771111011</t>
  </si>
  <si>
    <t>Vysátí podkladu před pokládkou dlažby</t>
  </si>
  <si>
    <t>1176399091</t>
  </si>
  <si>
    <t>102</t>
  </si>
  <si>
    <t>771121011</t>
  </si>
  <si>
    <t>Nátěr penetrační na podlahu</t>
  </si>
  <si>
    <t>-2141205866</t>
  </si>
  <si>
    <t>103</t>
  </si>
  <si>
    <t>771474112</t>
  </si>
  <si>
    <t>Montáž soklů z dlaždic keramických rovných lepených cementovým flexibilním lepidlem v přes 65 do 90 mm</t>
  </si>
  <si>
    <t>1659151858</t>
  </si>
  <si>
    <t>104</t>
  </si>
  <si>
    <t>LSS.DAK63805</t>
  </si>
  <si>
    <t>RAKO Blend DAK63805 dlaždice slinutá, povrch glazovaný světle šedá 598x598x10 mm</t>
  </si>
  <si>
    <t>52754054</t>
  </si>
  <si>
    <t>105</t>
  </si>
  <si>
    <t>771573810</t>
  </si>
  <si>
    <t>Demontáž podlah z dlaždic keramických lepených</t>
  </si>
  <si>
    <t>-382951451</t>
  </si>
  <si>
    <t>106</t>
  </si>
  <si>
    <t>771574414</t>
  </si>
  <si>
    <t>Montáž podlah keramických hladkých lepených cementovým flexibilním lepidlem přes 4 do 6 ks/m2</t>
  </si>
  <si>
    <t>1600716355</t>
  </si>
  <si>
    <t>107</t>
  </si>
  <si>
    <t>1332220896</t>
  </si>
  <si>
    <t>108</t>
  </si>
  <si>
    <t>771591112</t>
  </si>
  <si>
    <t>Izolace pod dlažbu nátěrem nebo stěrkou ve dvou vrstvách</t>
  </si>
  <si>
    <t>-955675153</t>
  </si>
  <si>
    <t>109</t>
  </si>
  <si>
    <t>998771121</t>
  </si>
  <si>
    <t>Přesun hmot tonážní pro podlahy z dlaždic ruční v objektech v do 6 m</t>
  </si>
  <si>
    <t>2016133537</t>
  </si>
  <si>
    <t>781</t>
  </si>
  <si>
    <t>Dokončovací práce - obklady</t>
  </si>
  <si>
    <t>110</t>
  </si>
  <si>
    <t>781111011</t>
  </si>
  <si>
    <t>Ometení (oprášení) stěny při přípravě podkladu</t>
  </si>
  <si>
    <t>876352514</t>
  </si>
  <si>
    <t>111</t>
  </si>
  <si>
    <t>781121011</t>
  </si>
  <si>
    <t>Nátěr penetrační na stěnu</t>
  </si>
  <si>
    <t>-717021689</t>
  </si>
  <si>
    <t>112</t>
  </si>
  <si>
    <t>781131112</t>
  </si>
  <si>
    <t>Izolace pod obklad nátěrem nebo stěrkou ve dvou vrstvách</t>
  </si>
  <si>
    <t>609733663</t>
  </si>
  <si>
    <t>113</t>
  </si>
  <si>
    <t>781151031</t>
  </si>
  <si>
    <t>Celoplošné vyrovnání podkladu stěrkou tl 3 mm</t>
  </si>
  <si>
    <t>-127401342</t>
  </si>
  <si>
    <t>114</t>
  </si>
  <si>
    <t>781469196</t>
  </si>
  <si>
    <t>Příplatek k montáži obkladů vnitřních za spáry tmelem dvousložkovým</t>
  </si>
  <si>
    <t>1629192188</t>
  </si>
  <si>
    <t>115</t>
  </si>
  <si>
    <t>781472219</t>
  </si>
  <si>
    <t>Montáž obkladů keramických hladkých lepených cementovým flexibilním lepidlem přes 22 do 25 ks/m2</t>
  </si>
  <si>
    <t>1826019797</t>
  </si>
  <si>
    <t>116</t>
  </si>
  <si>
    <t>LSS.GAA1K555</t>
  </si>
  <si>
    <t>RAKO Color Two GAA1K555 dlaždice slinutá, povrch glazovaný tmavě modrá 198x198x7 mm</t>
  </si>
  <si>
    <t>-1644139306</t>
  </si>
  <si>
    <t>117</t>
  </si>
  <si>
    <t>LSS.GAA1K127</t>
  </si>
  <si>
    <t>RAKO Color Two GAA1K127 dlaždice slinutá, povrch glazovaný modrá 198x198x7 mm</t>
  </si>
  <si>
    <t>449205190</t>
  </si>
  <si>
    <t>118</t>
  </si>
  <si>
    <t>LSS.GAA1K465</t>
  </si>
  <si>
    <t>RAKO Color Two GAA1K465 dlaždice slinutá, povrch glazovaný světle zelená 198x198x7 mm</t>
  </si>
  <si>
    <t>1633628138</t>
  </si>
  <si>
    <t>119</t>
  </si>
  <si>
    <t>LSS.GAA1K142</t>
  </si>
  <si>
    <t>RAKO Color Two GAA1K142 dlaždice slinutá, povrch glazovaný tmavě žlutá 198x198x7 mm</t>
  </si>
  <si>
    <t>163507065</t>
  </si>
  <si>
    <t>120</t>
  </si>
  <si>
    <t>LSS.GAA1K459</t>
  </si>
  <si>
    <t>RAKO Color Two GAA1K459 dlaždice slinutá, povrch glazovaný červená 198x198x7 mm</t>
  </si>
  <si>
    <t>145476528</t>
  </si>
  <si>
    <t>121</t>
  </si>
  <si>
    <t>LSS.GAA1K460</t>
  </si>
  <si>
    <t>RAKO Color Two GAA1K460 dlaždice slinutá, povrch glazovaný oranžová 198x198x7 mm</t>
  </si>
  <si>
    <t>400708430</t>
  </si>
  <si>
    <t>122</t>
  </si>
  <si>
    <t>LSS.GAA1K023</t>
  </si>
  <si>
    <t>RAKO Color Two GAA1K023 dlaždice slinutá, povrch glazovaný bílá 198x198x7 mm</t>
  </si>
  <si>
    <t>1380570884</t>
  </si>
  <si>
    <t>123</t>
  </si>
  <si>
    <t>781473810</t>
  </si>
  <si>
    <t>Demontáž obkladů z obkladaček keramických lepených</t>
  </si>
  <si>
    <t>-361435863</t>
  </si>
  <si>
    <t>124</t>
  </si>
  <si>
    <t>781474154</t>
  </si>
  <si>
    <t>Montáž obkladů vnitřních keramických velkoformátových hladkých přes 4 do 6 ks/m2 lepených flexibilním lepidlem</t>
  </si>
  <si>
    <t>1909163120</t>
  </si>
  <si>
    <t>125</t>
  </si>
  <si>
    <t>59761001</t>
  </si>
  <si>
    <t>obklad Rako Spectra WAKVK547 formát 30x60cm</t>
  </si>
  <si>
    <t>-1101837134</t>
  </si>
  <si>
    <t>126</t>
  </si>
  <si>
    <t>59761001-02</t>
  </si>
  <si>
    <t>obklad Rako Spectra WAKVK546 formát 30x60cm</t>
  </si>
  <si>
    <t>686833479</t>
  </si>
  <si>
    <t>127</t>
  </si>
  <si>
    <t>781491021</t>
  </si>
  <si>
    <t>Montáž zrcadel plochy do 1 m2 lepených silikonovým tmelem na keramický obklad</t>
  </si>
  <si>
    <t>23983289</t>
  </si>
  <si>
    <t>128</t>
  </si>
  <si>
    <t>63465124</t>
  </si>
  <si>
    <t>zrcadlo nemontované čiré tl 4mm max rozměr 3210x2250mm</t>
  </si>
  <si>
    <t>-1820898072</t>
  </si>
  <si>
    <t>129</t>
  </si>
  <si>
    <t>1049018050</t>
  </si>
  <si>
    <t>130</t>
  </si>
  <si>
    <t>781492211</t>
  </si>
  <si>
    <t>Montáž profilů rohových lepených flexibilním cementovým lepidlem</t>
  </si>
  <si>
    <t>-759499139</t>
  </si>
  <si>
    <t>131</t>
  </si>
  <si>
    <t>19416012</t>
  </si>
  <si>
    <t>lišta ukončovací nerezová 10mm</t>
  </si>
  <si>
    <t>-618398199</t>
  </si>
  <si>
    <t>132</t>
  </si>
  <si>
    <t>781493611</t>
  </si>
  <si>
    <t>Montáž vanových dvířek s rámem lepených</t>
  </si>
  <si>
    <t>1912647554</t>
  </si>
  <si>
    <t>133</t>
  </si>
  <si>
    <t>56245721</t>
  </si>
  <si>
    <t>Revizní dvířka se zámkem 300x300 mm, bílá</t>
  </si>
  <si>
    <t>1516767535</t>
  </si>
  <si>
    <t>134</t>
  </si>
  <si>
    <t>998781121</t>
  </si>
  <si>
    <t>Přesun hmot tonážní pro obklady keramické ruční v objektech v do 6 m</t>
  </si>
  <si>
    <t>687456707</t>
  </si>
  <si>
    <t>784</t>
  </si>
  <si>
    <t>Dokončovací práce - malby a tapety</t>
  </si>
  <si>
    <t>135</t>
  </si>
  <si>
    <t>784111001</t>
  </si>
  <si>
    <t>Oprášení (ometení ) podkladu v místnostech v do 3,80 m</t>
  </si>
  <si>
    <t>-314230506</t>
  </si>
  <si>
    <t>136</t>
  </si>
  <si>
    <t>784121001</t>
  </si>
  <si>
    <t>Oškrabání malby v místnostech v do 3,80 m</t>
  </si>
  <si>
    <t>1353445433</t>
  </si>
  <si>
    <t>137</t>
  </si>
  <si>
    <t>784121011</t>
  </si>
  <si>
    <t>Rozmývání podkladu po oškrabání malby v místnostech v do 3,80 m</t>
  </si>
  <si>
    <t>1870097307</t>
  </si>
  <si>
    <t>138</t>
  </si>
  <si>
    <t>784161201</t>
  </si>
  <si>
    <t>Lokální vyrovnání podkladu sádrovou stěrkou pl do 0,1 m2 v místnostech v do 3,80 m</t>
  </si>
  <si>
    <t>-1086125172</t>
  </si>
  <si>
    <t>139</t>
  </si>
  <si>
    <t>784171101</t>
  </si>
  <si>
    <t>Zakrytí vnitřních podlah včetně pozdějšího odkrytí</t>
  </si>
  <si>
    <t>1636461860</t>
  </si>
  <si>
    <t>140</t>
  </si>
  <si>
    <t>58124844</t>
  </si>
  <si>
    <t>fólie pro malířské potřeby zakrývací tl 25µ 4x5m</t>
  </si>
  <si>
    <t>-1674236725</t>
  </si>
  <si>
    <t>141</t>
  </si>
  <si>
    <t>784171111</t>
  </si>
  <si>
    <t>Zakrytí vnitřních ploch stěn v místnostech v do 3,80 m</t>
  </si>
  <si>
    <t>-1945332458</t>
  </si>
  <si>
    <t>142</t>
  </si>
  <si>
    <t>28323152</t>
  </si>
  <si>
    <t>fólie s papírovou samolepící páskou pro vnitřní malířské potřeby 1,8mx33m</t>
  </si>
  <si>
    <t>-1500226929</t>
  </si>
  <si>
    <t>143</t>
  </si>
  <si>
    <t>784181101</t>
  </si>
  <si>
    <t>Základní akrylátová jednonásobná bezbarvá penetrace podkladu v místnostech v do 3,80 m</t>
  </si>
  <si>
    <t>-466815214</t>
  </si>
  <si>
    <t>144</t>
  </si>
  <si>
    <t>784191001</t>
  </si>
  <si>
    <t>Čištění vnitřních ploch oken nebo balkonových dveří jednoduchých po provedení malířských prací</t>
  </si>
  <si>
    <t>-1975824956</t>
  </si>
  <si>
    <t>145</t>
  </si>
  <si>
    <t>784191005</t>
  </si>
  <si>
    <t>Čištění vnitřních ploch dveří nebo vrat po provedení malířských prací</t>
  </si>
  <si>
    <t>1851822053</t>
  </si>
  <si>
    <t>146</t>
  </si>
  <si>
    <t>784191007</t>
  </si>
  <si>
    <t>Čištění vnitřních ploch podlah po provedení malířských prací</t>
  </si>
  <si>
    <t>-111639595</t>
  </si>
  <si>
    <t>147</t>
  </si>
  <si>
    <t>784211111</t>
  </si>
  <si>
    <t>Dvojnásobné bílé malby ze směsí za mokra velmi dobře oděruvzdorných v místnostech v do 3,80 m</t>
  </si>
  <si>
    <t>-1422455454</t>
  </si>
  <si>
    <t>148</t>
  </si>
  <si>
    <t>784211165</t>
  </si>
  <si>
    <t>Příplatek k cenám 2x maleb ze směsí za mokra oděruvzdorných za barevnou malbu v sytém odstínu</t>
  </si>
  <si>
    <t>-980803542</t>
  </si>
  <si>
    <t>VRN</t>
  </si>
  <si>
    <t>Vedlejší rozpočtové náklady</t>
  </si>
  <si>
    <t>VRN2</t>
  </si>
  <si>
    <t>Příprava staveniště</t>
  </si>
  <si>
    <t>149</t>
  </si>
  <si>
    <t>020001000</t>
  </si>
  <si>
    <t>…</t>
  </si>
  <si>
    <t>1024</t>
  </si>
  <si>
    <t>-186765597</t>
  </si>
  <si>
    <t>150</t>
  </si>
  <si>
    <t>024003001</t>
  </si>
  <si>
    <t>Stěhování nábytku (lavičky, skříňky, ...) s nastěhováním zpět</t>
  </si>
  <si>
    <t>2140512962</t>
  </si>
  <si>
    <t>VRN3</t>
  </si>
  <si>
    <t>Zařízení staveniště</t>
  </si>
  <si>
    <t>151</t>
  </si>
  <si>
    <t>030001000</t>
  </si>
  <si>
    <t>1344064559</t>
  </si>
  <si>
    <t>VRN4</t>
  </si>
  <si>
    <t>Inženýrská činnost</t>
  </si>
  <si>
    <t>152</t>
  </si>
  <si>
    <t>040001000</t>
  </si>
  <si>
    <t>-878976667</t>
  </si>
  <si>
    <t>153</t>
  </si>
  <si>
    <t>045002000</t>
  </si>
  <si>
    <t>Kompletační a koordinační činnost</t>
  </si>
  <si>
    <t>732010897</t>
  </si>
  <si>
    <t>VRN7</t>
  </si>
  <si>
    <t>Provozní vlivy</t>
  </si>
  <si>
    <t>154</t>
  </si>
  <si>
    <t>070001000</t>
  </si>
  <si>
    <t>-1149887903</t>
  </si>
  <si>
    <t>VRN9</t>
  </si>
  <si>
    <t>Ostatní náklady</t>
  </si>
  <si>
    <t>155</t>
  </si>
  <si>
    <t>090001000</t>
  </si>
  <si>
    <t>-2139835711</t>
  </si>
  <si>
    <t>02 - Pravá koupelna</t>
  </si>
  <si>
    <t>195600153</t>
  </si>
  <si>
    <t>1858879142</t>
  </si>
  <si>
    <t>-230476644</t>
  </si>
  <si>
    <t>869744488</t>
  </si>
  <si>
    <t>1507196017</t>
  </si>
  <si>
    <t>Vestavná skříň 2300x1500mm, hl. 450mm z laminované dřevotřísky tl. 18mm vč. montáže</t>
  </si>
  <si>
    <t>621549501</t>
  </si>
  <si>
    <t>1105479002</t>
  </si>
  <si>
    <t>1954403743</t>
  </si>
  <si>
    <t>-443347919</t>
  </si>
  <si>
    <t>-800141943</t>
  </si>
  <si>
    <t>1120307579</t>
  </si>
  <si>
    <t>-2078153746</t>
  </si>
  <si>
    <t>-504391269</t>
  </si>
  <si>
    <t>1566631082</t>
  </si>
  <si>
    <t>859645548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</si>
</sst>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33</v>
      </c>
    </row>
    <row r="19" spans="2:71" s="1" customFormat="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33</v>
      </c>
    </row>
    <row r="20" spans="2:71" s="1" customFormat="1" ht="18.45" customHeight="1">
      <c r="B20" s="18"/>
      <c r="C20" s="19"/>
      <c r="D20" s="19"/>
      <c r="E20" s="24" t="s">
        <v>31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ROUND(AG94,0)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ROUND(AZ94,0)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ROUND(AV94,0)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ROUND(BA94,0)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ROUND(AW94,0)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ROUND(BB94,0)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0.12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ROUND(BC94,0)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ROUND(BD94,0)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MS_Kraiczova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MŠ Kraiczova Valašské Meziříčí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Valašské Meziříčí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11. 3. 2024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Klára Trefilová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34</v>
      </c>
      <c r="AJ90" s="37"/>
      <c r="AK90" s="37"/>
      <c r="AL90" s="37"/>
      <c r="AM90" s="77" t="str">
        <f>IF(E20="","",E20)</f>
        <v>Klára Trefilová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ROUND(SUM(AG95:AG96),0)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ROUND(SUM(AS95:AS96),0)</f>
        <v>0</v>
      </c>
      <c r="AT94" s="111">
        <f>ROUND(SUM(AV94:AW94),0)</f>
        <v>0</v>
      </c>
      <c r="AU94" s="112">
        <f>ROUND(SUM(AU95:AU96),5)</f>
        <v>0</v>
      </c>
      <c r="AV94" s="111">
        <f>ROUND(AZ94*L29,0)</f>
        <v>0</v>
      </c>
      <c r="AW94" s="111">
        <f>ROUND(BA94*L30,0)</f>
        <v>0</v>
      </c>
      <c r="AX94" s="111">
        <f>ROUND(BB94*L29,0)</f>
        <v>0</v>
      </c>
      <c r="AY94" s="111">
        <f>ROUND(BC94*L30,0)</f>
        <v>0</v>
      </c>
      <c r="AZ94" s="111">
        <f>ROUND(SUM(AZ95:AZ96),0)</f>
        <v>0</v>
      </c>
      <c r="BA94" s="111">
        <f>ROUND(SUM(BA95:BA96),0)</f>
        <v>0</v>
      </c>
      <c r="BB94" s="111">
        <f>ROUND(SUM(BB95:BB96),0)</f>
        <v>0</v>
      </c>
      <c r="BC94" s="111">
        <f>ROUND(SUM(BC95:BC96),0)</f>
        <v>0</v>
      </c>
      <c r="BD94" s="113">
        <f>ROUND(SUM(BD95:BD96),0)</f>
        <v>0</v>
      </c>
      <c r="BE94" s="6"/>
      <c r="BS94" s="114" t="s">
        <v>75</v>
      </c>
      <c r="BT94" s="114" t="s">
        <v>76</v>
      </c>
      <c r="BU94" s="115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1" s="7" customFormat="1" ht="16.5" customHeight="1">
      <c r="A95" s="116" t="s">
        <v>80</v>
      </c>
      <c r="B95" s="117"/>
      <c r="C95" s="118"/>
      <c r="D95" s="119" t="s">
        <v>81</v>
      </c>
      <c r="E95" s="119"/>
      <c r="F95" s="119"/>
      <c r="G95" s="119"/>
      <c r="H95" s="119"/>
      <c r="I95" s="120"/>
      <c r="J95" s="119" t="s">
        <v>82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Levá koupelna'!J30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83</v>
      </c>
      <c r="AR95" s="123"/>
      <c r="AS95" s="124">
        <v>0</v>
      </c>
      <c r="AT95" s="125">
        <f>ROUND(SUM(AV95:AW95),0)</f>
        <v>0</v>
      </c>
      <c r="AU95" s="126">
        <f>'01 - Levá koupelna'!P140</f>
        <v>0</v>
      </c>
      <c r="AV95" s="125">
        <f>'01 - Levá koupelna'!J33</f>
        <v>0</v>
      </c>
      <c r="AW95" s="125">
        <f>'01 - Levá koupelna'!J34</f>
        <v>0</v>
      </c>
      <c r="AX95" s="125">
        <f>'01 - Levá koupelna'!J35</f>
        <v>0</v>
      </c>
      <c r="AY95" s="125">
        <f>'01 - Levá koupelna'!J36</f>
        <v>0</v>
      </c>
      <c r="AZ95" s="125">
        <f>'01 - Levá koupelna'!F33</f>
        <v>0</v>
      </c>
      <c r="BA95" s="125">
        <f>'01 - Levá koupelna'!F34</f>
        <v>0</v>
      </c>
      <c r="BB95" s="125">
        <f>'01 - Levá koupelna'!F35</f>
        <v>0</v>
      </c>
      <c r="BC95" s="125">
        <f>'01 - Levá koupelna'!F36</f>
        <v>0</v>
      </c>
      <c r="BD95" s="127">
        <f>'01 - Levá koupelna'!F37</f>
        <v>0</v>
      </c>
      <c r="BE95" s="7"/>
      <c r="BT95" s="128" t="s">
        <v>33</v>
      </c>
      <c r="BV95" s="128" t="s">
        <v>78</v>
      </c>
      <c r="BW95" s="128" t="s">
        <v>84</v>
      </c>
      <c r="BX95" s="128" t="s">
        <v>5</v>
      </c>
      <c r="CL95" s="128" t="s">
        <v>1</v>
      </c>
      <c r="CM95" s="128" t="s">
        <v>85</v>
      </c>
    </row>
    <row r="96" spans="1:91" s="7" customFormat="1" ht="16.5" customHeight="1">
      <c r="A96" s="116" t="s">
        <v>80</v>
      </c>
      <c r="B96" s="117"/>
      <c r="C96" s="118"/>
      <c r="D96" s="119" t="s">
        <v>86</v>
      </c>
      <c r="E96" s="119"/>
      <c r="F96" s="119"/>
      <c r="G96" s="119"/>
      <c r="H96" s="119"/>
      <c r="I96" s="120"/>
      <c r="J96" s="119" t="s">
        <v>87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'02 - Pravá koupelna'!J30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83</v>
      </c>
      <c r="AR96" s="123"/>
      <c r="AS96" s="129">
        <v>0</v>
      </c>
      <c r="AT96" s="130">
        <f>ROUND(SUM(AV96:AW96),0)</f>
        <v>0</v>
      </c>
      <c r="AU96" s="131">
        <f>'02 - Pravá koupelna'!P140</f>
        <v>0</v>
      </c>
      <c r="AV96" s="130">
        <f>'02 - Pravá koupelna'!J33</f>
        <v>0</v>
      </c>
      <c r="AW96" s="130">
        <f>'02 - Pravá koupelna'!J34</f>
        <v>0</v>
      </c>
      <c r="AX96" s="130">
        <f>'02 - Pravá koupelna'!J35</f>
        <v>0</v>
      </c>
      <c r="AY96" s="130">
        <f>'02 - Pravá koupelna'!J36</f>
        <v>0</v>
      </c>
      <c r="AZ96" s="130">
        <f>'02 - Pravá koupelna'!F33</f>
        <v>0</v>
      </c>
      <c r="BA96" s="130">
        <f>'02 - Pravá koupelna'!F34</f>
        <v>0</v>
      </c>
      <c r="BB96" s="130">
        <f>'02 - Pravá koupelna'!F35</f>
        <v>0</v>
      </c>
      <c r="BC96" s="130">
        <f>'02 - Pravá koupelna'!F36</f>
        <v>0</v>
      </c>
      <c r="BD96" s="132">
        <f>'02 - Pravá koupelna'!F37</f>
        <v>0</v>
      </c>
      <c r="BE96" s="7"/>
      <c r="BT96" s="128" t="s">
        <v>33</v>
      </c>
      <c r="BV96" s="128" t="s">
        <v>78</v>
      </c>
      <c r="BW96" s="128" t="s">
        <v>88</v>
      </c>
      <c r="BX96" s="128" t="s">
        <v>5</v>
      </c>
      <c r="CL96" s="128" t="s">
        <v>1</v>
      </c>
      <c r="CM96" s="128" t="s">
        <v>85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Levá koupelna'!C2" display="/"/>
    <hyperlink ref="A96" location="'02 - Pravá koupeln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85</v>
      </c>
    </row>
    <row r="4" spans="2:46" s="1" customFormat="1" ht="24.95" customHeight="1">
      <c r="B4" s="17"/>
      <c r="D4" s="135" t="s">
        <v>89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MŠ Kraiczova Valašské Meziříčí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90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91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11. 3. 2024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31</v>
      </c>
      <c r="F21" s="35"/>
      <c r="G21" s="35"/>
      <c r="H21" s="35"/>
      <c r="I21" s="137" t="s">
        <v>27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34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31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ROUND(J140,0)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40</v>
      </c>
      <c r="E33" s="137" t="s">
        <v>41</v>
      </c>
      <c r="F33" s="151">
        <f>ROUND((SUM(BE140:BE319)),0)</f>
        <v>0</v>
      </c>
      <c r="G33" s="35"/>
      <c r="H33" s="35"/>
      <c r="I33" s="152">
        <v>0.21</v>
      </c>
      <c r="J33" s="151">
        <f>ROUND(((SUM(BE140:BE319))*I33),0)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42</v>
      </c>
      <c r="F34" s="151">
        <f>ROUND((SUM(BF140:BF319)),0)</f>
        <v>0</v>
      </c>
      <c r="G34" s="35"/>
      <c r="H34" s="35"/>
      <c r="I34" s="152">
        <v>0.12</v>
      </c>
      <c r="J34" s="151">
        <f>ROUND(((SUM(BF140:BF319))*I34),0)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ROUND((SUM(BG140:BG319)),0)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ROUND((SUM(BH140:BH319)),0)</f>
        <v>0</v>
      </c>
      <c r="G36" s="35"/>
      <c r="H36" s="35"/>
      <c r="I36" s="152">
        <v>0.12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ROUND((SUM(BI140:BI319)),0)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92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MŠ Kraiczova Valašské Meziříčí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90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01 - Levá koupelna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Valašské Meziříčí</v>
      </c>
      <c r="G89" s="37"/>
      <c r="H89" s="37"/>
      <c r="I89" s="29" t="s">
        <v>22</v>
      </c>
      <c r="J89" s="76" t="str">
        <f>IF(J12="","",J12)</f>
        <v>11. 3. 2024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>Klára Trefilová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34</v>
      </c>
      <c r="J92" s="33" t="str">
        <f>E24</f>
        <v>Klára Trefilová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93</v>
      </c>
      <c r="D94" s="173"/>
      <c r="E94" s="173"/>
      <c r="F94" s="173"/>
      <c r="G94" s="173"/>
      <c r="H94" s="173"/>
      <c r="I94" s="173"/>
      <c r="J94" s="174" t="s">
        <v>94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95</v>
      </c>
      <c r="D96" s="37"/>
      <c r="E96" s="37"/>
      <c r="F96" s="37"/>
      <c r="G96" s="37"/>
      <c r="H96" s="37"/>
      <c r="I96" s="37"/>
      <c r="J96" s="107">
        <f>J140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96</v>
      </c>
    </row>
    <row r="97" spans="1:31" s="9" customFormat="1" ht="24.95" customHeight="1">
      <c r="A97" s="9"/>
      <c r="B97" s="176"/>
      <c r="C97" s="177"/>
      <c r="D97" s="178" t="s">
        <v>97</v>
      </c>
      <c r="E97" s="179"/>
      <c r="F97" s="179"/>
      <c r="G97" s="179"/>
      <c r="H97" s="179"/>
      <c r="I97" s="179"/>
      <c r="J97" s="180">
        <f>J141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98</v>
      </c>
      <c r="E98" s="185"/>
      <c r="F98" s="185"/>
      <c r="G98" s="185"/>
      <c r="H98" s="185"/>
      <c r="I98" s="185"/>
      <c r="J98" s="186">
        <f>J142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99</v>
      </c>
      <c r="E99" s="185"/>
      <c r="F99" s="185"/>
      <c r="G99" s="185"/>
      <c r="H99" s="185"/>
      <c r="I99" s="185"/>
      <c r="J99" s="186">
        <f>J147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100</v>
      </c>
      <c r="E100" s="185"/>
      <c r="F100" s="185"/>
      <c r="G100" s="185"/>
      <c r="H100" s="185"/>
      <c r="I100" s="185"/>
      <c r="J100" s="186">
        <f>J153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101</v>
      </c>
      <c r="E101" s="185"/>
      <c r="F101" s="185"/>
      <c r="G101" s="185"/>
      <c r="H101" s="185"/>
      <c r="I101" s="185"/>
      <c r="J101" s="186">
        <f>J162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102</v>
      </c>
      <c r="E102" s="185"/>
      <c r="F102" s="185"/>
      <c r="G102" s="185"/>
      <c r="H102" s="185"/>
      <c r="I102" s="185"/>
      <c r="J102" s="186">
        <f>J167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6"/>
      <c r="C103" s="177"/>
      <c r="D103" s="178" t="s">
        <v>103</v>
      </c>
      <c r="E103" s="179"/>
      <c r="F103" s="179"/>
      <c r="G103" s="179"/>
      <c r="H103" s="179"/>
      <c r="I103" s="179"/>
      <c r="J103" s="180">
        <f>J169</f>
        <v>0</v>
      </c>
      <c r="K103" s="177"/>
      <c r="L103" s="18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2"/>
      <c r="C104" s="183"/>
      <c r="D104" s="184" t="s">
        <v>104</v>
      </c>
      <c r="E104" s="185"/>
      <c r="F104" s="185"/>
      <c r="G104" s="185"/>
      <c r="H104" s="185"/>
      <c r="I104" s="185"/>
      <c r="J104" s="186">
        <f>J170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105</v>
      </c>
      <c r="E105" s="185"/>
      <c r="F105" s="185"/>
      <c r="G105" s="185"/>
      <c r="H105" s="185"/>
      <c r="I105" s="185"/>
      <c r="J105" s="186">
        <f>J179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106</v>
      </c>
      <c r="E106" s="185"/>
      <c r="F106" s="185"/>
      <c r="G106" s="185"/>
      <c r="H106" s="185"/>
      <c r="I106" s="185"/>
      <c r="J106" s="186">
        <f>J196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2"/>
      <c r="C107" s="183"/>
      <c r="D107" s="184" t="s">
        <v>107</v>
      </c>
      <c r="E107" s="185"/>
      <c r="F107" s="185"/>
      <c r="G107" s="185"/>
      <c r="H107" s="185"/>
      <c r="I107" s="185"/>
      <c r="J107" s="186">
        <f>J231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2"/>
      <c r="C108" s="183"/>
      <c r="D108" s="184" t="s">
        <v>108</v>
      </c>
      <c r="E108" s="185"/>
      <c r="F108" s="185"/>
      <c r="G108" s="185"/>
      <c r="H108" s="185"/>
      <c r="I108" s="185"/>
      <c r="J108" s="186">
        <f>J239</f>
        <v>0</v>
      </c>
      <c r="K108" s="183"/>
      <c r="L108" s="18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2"/>
      <c r="C109" s="183"/>
      <c r="D109" s="184" t="s">
        <v>109</v>
      </c>
      <c r="E109" s="185"/>
      <c r="F109" s="185"/>
      <c r="G109" s="185"/>
      <c r="H109" s="185"/>
      <c r="I109" s="185"/>
      <c r="J109" s="186">
        <f>J243</f>
        <v>0</v>
      </c>
      <c r="K109" s="183"/>
      <c r="L109" s="18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2"/>
      <c r="C110" s="183"/>
      <c r="D110" s="184" t="s">
        <v>110</v>
      </c>
      <c r="E110" s="185"/>
      <c r="F110" s="185"/>
      <c r="G110" s="185"/>
      <c r="H110" s="185"/>
      <c r="I110" s="185"/>
      <c r="J110" s="186">
        <f>J246</f>
        <v>0</v>
      </c>
      <c r="K110" s="183"/>
      <c r="L110" s="18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2"/>
      <c r="C111" s="183"/>
      <c r="D111" s="184" t="s">
        <v>111</v>
      </c>
      <c r="E111" s="185"/>
      <c r="F111" s="185"/>
      <c r="G111" s="185"/>
      <c r="H111" s="185"/>
      <c r="I111" s="185"/>
      <c r="J111" s="186">
        <f>J249</f>
        <v>0</v>
      </c>
      <c r="K111" s="183"/>
      <c r="L111" s="18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2"/>
      <c r="C112" s="183"/>
      <c r="D112" s="184" t="s">
        <v>112</v>
      </c>
      <c r="E112" s="185"/>
      <c r="F112" s="185"/>
      <c r="G112" s="185"/>
      <c r="H112" s="185"/>
      <c r="I112" s="185"/>
      <c r="J112" s="186">
        <f>J256</f>
        <v>0</v>
      </c>
      <c r="K112" s="183"/>
      <c r="L112" s="18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2"/>
      <c r="C113" s="183"/>
      <c r="D113" s="184" t="s">
        <v>113</v>
      </c>
      <c r="E113" s="185"/>
      <c r="F113" s="185"/>
      <c r="G113" s="185"/>
      <c r="H113" s="185"/>
      <c r="I113" s="185"/>
      <c r="J113" s="186">
        <f>J266</f>
        <v>0</v>
      </c>
      <c r="K113" s="183"/>
      <c r="L113" s="18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2"/>
      <c r="C114" s="183"/>
      <c r="D114" s="184" t="s">
        <v>114</v>
      </c>
      <c r="E114" s="185"/>
      <c r="F114" s="185"/>
      <c r="G114" s="185"/>
      <c r="H114" s="185"/>
      <c r="I114" s="185"/>
      <c r="J114" s="186">
        <f>J292</f>
        <v>0</v>
      </c>
      <c r="K114" s="183"/>
      <c r="L114" s="18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9" customFormat="1" ht="24.95" customHeight="1">
      <c r="A115" s="9"/>
      <c r="B115" s="176"/>
      <c r="C115" s="177"/>
      <c r="D115" s="178" t="s">
        <v>115</v>
      </c>
      <c r="E115" s="179"/>
      <c r="F115" s="179"/>
      <c r="G115" s="179"/>
      <c r="H115" s="179"/>
      <c r="I115" s="179"/>
      <c r="J115" s="180">
        <f>J307</f>
        <v>0</v>
      </c>
      <c r="K115" s="177"/>
      <c r="L115" s="181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10" customFormat="1" ht="19.9" customHeight="1">
      <c r="A116" s="10"/>
      <c r="B116" s="182"/>
      <c r="C116" s="183"/>
      <c r="D116" s="184" t="s">
        <v>116</v>
      </c>
      <c r="E116" s="185"/>
      <c r="F116" s="185"/>
      <c r="G116" s="185"/>
      <c r="H116" s="185"/>
      <c r="I116" s="185"/>
      <c r="J116" s="186">
        <f>J308</f>
        <v>0</v>
      </c>
      <c r="K116" s="183"/>
      <c r="L116" s="18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2"/>
      <c r="C117" s="183"/>
      <c r="D117" s="184" t="s">
        <v>117</v>
      </c>
      <c r="E117" s="185"/>
      <c r="F117" s="185"/>
      <c r="G117" s="185"/>
      <c r="H117" s="185"/>
      <c r="I117" s="185"/>
      <c r="J117" s="186">
        <f>J311</f>
        <v>0</v>
      </c>
      <c r="K117" s="183"/>
      <c r="L117" s="18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2"/>
      <c r="C118" s="183"/>
      <c r="D118" s="184" t="s">
        <v>118</v>
      </c>
      <c r="E118" s="185"/>
      <c r="F118" s="185"/>
      <c r="G118" s="185"/>
      <c r="H118" s="185"/>
      <c r="I118" s="185"/>
      <c r="J118" s="186">
        <f>J313</f>
        <v>0</v>
      </c>
      <c r="K118" s="183"/>
      <c r="L118" s="18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2"/>
      <c r="C119" s="183"/>
      <c r="D119" s="184" t="s">
        <v>119</v>
      </c>
      <c r="E119" s="185"/>
      <c r="F119" s="185"/>
      <c r="G119" s="185"/>
      <c r="H119" s="185"/>
      <c r="I119" s="185"/>
      <c r="J119" s="186">
        <f>J316</f>
        <v>0</v>
      </c>
      <c r="K119" s="183"/>
      <c r="L119" s="18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2"/>
      <c r="C120" s="183"/>
      <c r="D120" s="184" t="s">
        <v>120</v>
      </c>
      <c r="E120" s="185"/>
      <c r="F120" s="185"/>
      <c r="G120" s="185"/>
      <c r="H120" s="185"/>
      <c r="I120" s="185"/>
      <c r="J120" s="186">
        <f>J318</f>
        <v>0</v>
      </c>
      <c r="K120" s="183"/>
      <c r="L120" s="18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2" customFormat="1" ht="21.8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63"/>
      <c r="C122" s="64"/>
      <c r="D122" s="64"/>
      <c r="E122" s="64"/>
      <c r="F122" s="64"/>
      <c r="G122" s="64"/>
      <c r="H122" s="64"/>
      <c r="I122" s="64"/>
      <c r="J122" s="64"/>
      <c r="K122" s="64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6" spans="1:31" s="2" customFormat="1" ht="6.95" customHeight="1">
      <c r="A126" s="35"/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24.95" customHeight="1">
      <c r="A127" s="35"/>
      <c r="B127" s="36"/>
      <c r="C127" s="20" t="s">
        <v>121</v>
      </c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29" t="s">
        <v>16</v>
      </c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171" t="str">
        <f>E7</f>
        <v>MŠ Kraiczova Valašské Meziříčí</v>
      </c>
      <c r="F130" s="29"/>
      <c r="G130" s="29"/>
      <c r="H130" s="29"/>
      <c r="I130" s="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29" t="s">
        <v>90</v>
      </c>
      <c r="D131" s="37"/>
      <c r="E131" s="37"/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6.5" customHeight="1">
      <c r="A132" s="35"/>
      <c r="B132" s="36"/>
      <c r="C132" s="37"/>
      <c r="D132" s="37"/>
      <c r="E132" s="73" t="str">
        <f>E9</f>
        <v>01 - Levá koupelna</v>
      </c>
      <c r="F132" s="37"/>
      <c r="G132" s="37"/>
      <c r="H132" s="37"/>
      <c r="I132" s="37"/>
      <c r="J132" s="37"/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2" customHeight="1">
      <c r="A134" s="35"/>
      <c r="B134" s="36"/>
      <c r="C134" s="29" t="s">
        <v>20</v>
      </c>
      <c r="D134" s="37"/>
      <c r="E134" s="37"/>
      <c r="F134" s="24" t="str">
        <f>F12</f>
        <v>Valašské Meziříčí</v>
      </c>
      <c r="G134" s="37"/>
      <c r="H134" s="37"/>
      <c r="I134" s="29" t="s">
        <v>22</v>
      </c>
      <c r="J134" s="76" t="str">
        <f>IF(J12="","",J12)</f>
        <v>11. 3. 2024</v>
      </c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6.95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5.15" customHeight="1">
      <c r="A136" s="35"/>
      <c r="B136" s="36"/>
      <c r="C136" s="29" t="s">
        <v>24</v>
      </c>
      <c r="D136" s="37"/>
      <c r="E136" s="37"/>
      <c r="F136" s="24" t="str">
        <f>E15</f>
        <v xml:space="preserve"> </v>
      </c>
      <c r="G136" s="37"/>
      <c r="H136" s="37"/>
      <c r="I136" s="29" t="s">
        <v>30</v>
      </c>
      <c r="J136" s="33" t="str">
        <f>E21</f>
        <v>Klára Trefilová</v>
      </c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5.15" customHeight="1">
      <c r="A137" s="35"/>
      <c r="B137" s="36"/>
      <c r="C137" s="29" t="s">
        <v>28</v>
      </c>
      <c r="D137" s="37"/>
      <c r="E137" s="37"/>
      <c r="F137" s="24" t="str">
        <f>IF(E18="","",E18)</f>
        <v>Vyplň údaj</v>
      </c>
      <c r="G137" s="37"/>
      <c r="H137" s="37"/>
      <c r="I137" s="29" t="s">
        <v>34</v>
      </c>
      <c r="J137" s="33" t="str">
        <f>E24</f>
        <v>Klára Trefilová</v>
      </c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0.3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11" customFormat="1" ht="29.25" customHeight="1">
      <c r="A139" s="188"/>
      <c r="B139" s="189"/>
      <c r="C139" s="190" t="s">
        <v>122</v>
      </c>
      <c r="D139" s="191" t="s">
        <v>61</v>
      </c>
      <c r="E139" s="191" t="s">
        <v>57</v>
      </c>
      <c r="F139" s="191" t="s">
        <v>58</v>
      </c>
      <c r="G139" s="191" t="s">
        <v>123</v>
      </c>
      <c r="H139" s="191" t="s">
        <v>124</v>
      </c>
      <c r="I139" s="191" t="s">
        <v>125</v>
      </c>
      <c r="J139" s="192" t="s">
        <v>94</v>
      </c>
      <c r="K139" s="193" t="s">
        <v>126</v>
      </c>
      <c r="L139" s="194"/>
      <c r="M139" s="97" t="s">
        <v>1</v>
      </c>
      <c r="N139" s="98" t="s">
        <v>40</v>
      </c>
      <c r="O139" s="98" t="s">
        <v>127</v>
      </c>
      <c r="P139" s="98" t="s">
        <v>128</v>
      </c>
      <c r="Q139" s="98" t="s">
        <v>129</v>
      </c>
      <c r="R139" s="98" t="s">
        <v>130</v>
      </c>
      <c r="S139" s="98" t="s">
        <v>131</v>
      </c>
      <c r="T139" s="99" t="s">
        <v>132</v>
      </c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</row>
    <row r="140" spans="1:63" s="2" customFormat="1" ht="22.8" customHeight="1">
      <c r="A140" s="35"/>
      <c r="B140" s="36"/>
      <c r="C140" s="104" t="s">
        <v>133</v>
      </c>
      <c r="D140" s="37"/>
      <c r="E140" s="37"/>
      <c r="F140" s="37"/>
      <c r="G140" s="37"/>
      <c r="H140" s="37"/>
      <c r="I140" s="37"/>
      <c r="J140" s="195">
        <f>BK140</f>
        <v>0</v>
      </c>
      <c r="K140" s="37"/>
      <c r="L140" s="41"/>
      <c r="M140" s="100"/>
      <c r="N140" s="196"/>
      <c r="O140" s="101"/>
      <c r="P140" s="197">
        <f>P141+P169+P307</f>
        <v>0</v>
      </c>
      <c r="Q140" s="101"/>
      <c r="R140" s="197">
        <f>R141+R169+R307</f>
        <v>5.739241</v>
      </c>
      <c r="S140" s="101"/>
      <c r="T140" s="198">
        <f>T141+T169+T307</f>
        <v>4.0482841999999994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75</v>
      </c>
      <c r="AU140" s="14" t="s">
        <v>96</v>
      </c>
      <c r="BK140" s="199">
        <f>BK141+BK169+BK307</f>
        <v>0</v>
      </c>
    </row>
    <row r="141" spans="1:63" s="12" customFormat="1" ht="25.9" customHeight="1">
      <c r="A141" s="12"/>
      <c r="B141" s="200"/>
      <c r="C141" s="201"/>
      <c r="D141" s="202" t="s">
        <v>75</v>
      </c>
      <c r="E141" s="203" t="s">
        <v>134</v>
      </c>
      <c r="F141" s="203" t="s">
        <v>135</v>
      </c>
      <c r="G141" s="201"/>
      <c r="H141" s="201"/>
      <c r="I141" s="204"/>
      <c r="J141" s="205">
        <f>BK141</f>
        <v>0</v>
      </c>
      <c r="K141" s="201"/>
      <c r="L141" s="206"/>
      <c r="M141" s="207"/>
      <c r="N141" s="208"/>
      <c r="O141" s="208"/>
      <c r="P141" s="209">
        <f>P142+P147+P153+P162+P167</f>
        <v>0</v>
      </c>
      <c r="Q141" s="208"/>
      <c r="R141" s="209">
        <f>R142+R147+R153+R162+R167</f>
        <v>3.0250864200000005</v>
      </c>
      <c r="S141" s="208"/>
      <c r="T141" s="210">
        <f>T142+T147+T153+T162+T167</f>
        <v>1.6031680000000001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1" t="s">
        <v>33</v>
      </c>
      <c r="AT141" s="212" t="s">
        <v>75</v>
      </c>
      <c r="AU141" s="212" t="s">
        <v>76</v>
      </c>
      <c r="AY141" s="211" t="s">
        <v>136</v>
      </c>
      <c r="BK141" s="213">
        <f>BK142+BK147+BK153+BK162+BK167</f>
        <v>0</v>
      </c>
    </row>
    <row r="142" spans="1:63" s="12" customFormat="1" ht="22.8" customHeight="1">
      <c r="A142" s="12"/>
      <c r="B142" s="200"/>
      <c r="C142" s="201"/>
      <c r="D142" s="202" t="s">
        <v>75</v>
      </c>
      <c r="E142" s="214" t="s">
        <v>137</v>
      </c>
      <c r="F142" s="214" t="s">
        <v>138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SUM(P143:P146)</f>
        <v>0</v>
      </c>
      <c r="Q142" s="208"/>
      <c r="R142" s="209">
        <f>SUM(R143:R146)</f>
        <v>2.157934</v>
      </c>
      <c r="S142" s="208"/>
      <c r="T142" s="210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33</v>
      </c>
      <c r="AT142" s="212" t="s">
        <v>75</v>
      </c>
      <c r="AU142" s="212" t="s">
        <v>33</v>
      </c>
      <c r="AY142" s="211" t="s">
        <v>136</v>
      </c>
      <c r="BK142" s="213">
        <f>SUM(BK143:BK146)</f>
        <v>0</v>
      </c>
    </row>
    <row r="143" spans="1:65" s="2" customFormat="1" ht="33" customHeight="1">
      <c r="A143" s="35"/>
      <c r="B143" s="36"/>
      <c r="C143" s="216" t="s">
        <v>33</v>
      </c>
      <c r="D143" s="216" t="s">
        <v>139</v>
      </c>
      <c r="E143" s="217" t="s">
        <v>140</v>
      </c>
      <c r="F143" s="218" t="s">
        <v>141</v>
      </c>
      <c r="G143" s="219" t="s">
        <v>142</v>
      </c>
      <c r="H143" s="220">
        <v>3.6</v>
      </c>
      <c r="I143" s="221"/>
      <c r="J143" s="222">
        <f>ROUND(I143*H143,1)</f>
        <v>0</v>
      </c>
      <c r="K143" s="223"/>
      <c r="L143" s="41"/>
      <c r="M143" s="224" t="s">
        <v>1</v>
      </c>
      <c r="N143" s="225" t="s">
        <v>41</v>
      </c>
      <c r="O143" s="88"/>
      <c r="P143" s="226">
        <f>O143*H143</f>
        <v>0</v>
      </c>
      <c r="Q143" s="226">
        <v>0.06197</v>
      </c>
      <c r="R143" s="226">
        <f>Q143*H143</f>
        <v>0.22309199999999998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143</v>
      </c>
      <c r="AT143" s="228" t="s">
        <v>139</v>
      </c>
      <c r="AU143" s="228" t="s">
        <v>85</v>
      </c>
      <c r="AY143" s="14" t="s">
        <v>136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33</v>
      </c>
      <c r="BK143" s="229">
        <f>ROUND(I143*H143,1)</f>
        <v>0</v>
      </c>
      <c r="BL143" s="14" t="s">
        <v>143</v>
      </c>
      <c r="BM143" s="228" t="s">
        <v>144</v>
      </c>
    </row>
    <row r="144" spans="1:65" s="2" customFormat="1" ht="16.5" customHeight="1">
      <c r="A144" s="35"/>
      <c r="B144" s="36"/>
      <c r="C144" s="216" t="s">
        <v>85</v>
      </c>
      <c r="D144" s="216" t="s">
        <v>139</v>
      </c>
      <c r="E144" s="217" t="s">
        <v>145</v>
      </c>
      <c r="F144" s="218" t="s">
        <v>146</v>
      </c>
      <c r="G144" s="219" t="s">
        <v>142</v>
      </c>
      <c r="H144" s="220">
        <v>5.25</v>
      </c>
      <c r="I144" s="221"/>
      <c r="J144" s="222">
        <f>ROUND(I144*H144,1)</f>
        <v>0</v>
      </c>
      <c r="K144" s="223"/>
      <c r="L144" s="41"/>
      <c r="M144" s="224" t="s">
        <v>1</v>
      </c>
      <c r="N144" s="225" t="s">
        <v>41</v>
      </c>
      <c r="O144" s="88"/>
      <c r="P144" s="226">
        <f>O144*H144</f>
        <v>0</v>
      </c>
      <c r="Q144" s="226">
        <v>0.08344</v>
      </c>
      <c r="R144" s="226">
        <f>Q144*H144</f>
        <v>0.43806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143</v>
      </c>
      <c r="AT144" s="228" t="s">
        <v>139</v>
      </c>
      <c r="AU144" s="228" t="s">
        <v>85</v>
      </c>
      <c r="AY144" s="14" t="s">
        <v>136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33</v>
      </c>
      <c r="BK144" s="229">
        <f>ROUND(I144*H144,1)</f>
        <v>0</v>
      </c>
      <c r="BL144" s="14" t="s">
        <v>143</v>
      </c>
      <c r="BM144" s="228" t="s">
        <v>147</v>
      </c>
    </row>
    <row r="145" spans="1:65" s="2" customFormat="1" ht="16.5" customHeight="1">
      <c r="A145" s="35"/>
      <c r="B145" s="36"/>
      <c r="C145" s="216" t="s">
        <v>137</v>
      </c>
      <c r="D145" s="216" t="s">
        <v>139</v>
      </c>
      <c r="E145" s="217" t="s">
        <v>148</v>
      </c>
      <c r="F145" s="218" t="s">
        <v>149</v>
      </c>
      <c r="G145" s="219" t="s">
        <v>142</v>
      </c>
      <c r="H145" s="220">
        <v>7.225</v>
      </c>
      <c r="I145" s="221"/>
      <c r="J145" s="222">
        <f>ROUND(I145*H145,1)</f>
        <v>0</v>
      </c>
      <c r="K145" s="223"/>
      <c r="L145" s="41"/>
      <c r="M145" s="224" t="s">
        <v>1</v>
      </c>
      <c r="N145" s="225" t="s">
        <v>41</v>
      </c>
      <c r="O145" s="88"/>
      <c r="P145" s="226">
        <f>O145*H145</f>
        <v>0</v>
      </c>
      <c r="Q145" s="226">
        <v>0.16114</v>
      </c>
      <c r="R145" s="226">
        <f>Q145*H145</f>
        <v>1.1642365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143</v>
      </c>
      <c r="AT145" s="228" t="s">
        <v>139</v>
      </c>
      <c r="AU145" s="228" t="s">
        <v>85</v>
      </c>
      <c r="AY145" s="14" t="s">
        <v>136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33</v>
      </c>
      <c r="BK145" s="229">
        <f>ROUND(I145*H145,1)</f>
        <v>0</v>
      </c>
      <c r="BL145" s="14" t="s">
        <v>143</v>
      </c>
      <c r="BM145" s="228" t="s">
        <v>150</v>
      </c>
    </row>
    <row r="146" spans="1:65" s="2" customFormat="1" ht="16.5" customHeight="1">
      <c r="A146" s="35"/>
      <c r="B146" s="36"/>
      <c r="C146" s="216" t="s">
        <v>143</v>
      </c>
      <c r="D146" s="216" t="s">
        <v>139</v>
      </c>
      <c r="E146" s="217" t="s">
        <v>151</v>
      </c>
      <c r="F146" s="218" t="s">
        <v>152</v>
      </c>
      <c r="G146" s="219" t="s">
        <v>142</v>
      </c>
      <c r="H146" s="220">
        <v>1.575</v>
      </c>
      <c r="I146" s="221"/>
      <c r="J146" s="222">
        <f>ROUND(I146*H146,1)</f>
        <v>0</v>
      </c>
      <c r="K146" s="223"/>
      <c r="L146" s="41"/>
      <c r="M146" s="224" t="s">
        <v>1</v>
      </c>
      <c r="N146" s="225" t="s">
        <v>41</v>
      </c>
      <c r="O146" s="88"/>
      <c r="P146" s="226">
        <f>O146*H146</f>
        <v>0</v>
      </c>
      <c r="Q146" s="226">
        <v>0.21114</v>
      </c>
      <c r="R146" s="226">
        <f>Q146*H146</f>
        <v>0.3325455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143</v>
      </c>
      <c r="AT146" s="228" t="s">
        <v>139</v>
      </c>
      <c r="AU146" s="228" t="s">
        <v>85</v>
      </c>
      <c r="AY146" s="14" t="s">
        <v>136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33</v>
      </c>
      <c r="BK146" s="229">
        <f>ROUND(I146*H146,1)</f>
        <v>0</v>
      </c>
      <c r="BL146" s="14" t="s">
        <v>143</v>
      </c>
      <c r="BM146" s="228" t="s">
        <v>153</v>
      </c>
    </row>
    <row r="147" spans="1:63" s="12" customFormat="1" ht="22.8" customHeight="1">
      <c r="A147" s="12"/>
      <c r="B147" s="200"/>
      <c r="C147" s="201"/>
      <c r="D147" s="202" t="s">
        <v>75</v>
      </c>
      <c r="E147" s="214" t="s">
        <v>154</v>
      </c>
      <c r="F147" s="214" t="s">
        <v>155</v>
      </c>
      <c r="G147" s="201"/>
      <c r="H147" s="201"/>
      <c r="I147" s="204"/>
      <c r="J147" s="215">
        <f>BK147</f>
        <v>0</v>
      </c>
      <c r="K147" s="201"/>
      <c r="L147" s="206"/>
      <c r="M147" s="207"/>
      <c r="N147" s="208"/>
      <c r="O147" s="208"/>
      <c r="P147" s="209">
        <f>SUM(P148:P152)</f>
        <v>0</v>
      </c>
      <c r="Q147" s="208"/>
      <c r="R147" s="209">
        <f>SUM(R148:R152)</f>
        <v>0.8661850600000001</v>
      </c>
      <c r="S147" s="208"/>
      <c r="T147" s="210">
        <f>SUM(T148:T152)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1" t="s">
        <v>33</v>
      </c>
      <c r="AT147" s="212" t="s">
        <v>75</v>
      </c>
      <c r="AU147" s="212" t="s">
        <v>33</v>
      </c>
      <c r="AY147" s="211" t="s">
        <v>136</v>
      </c>
      <c r="BK147" s="213">
        <f>SUM(BK148:BK152)</f>
        <v>0</v>
      </c>
    </row>
    <row r="148" spans="1:65" s="2" customFormat="1" ht="21.75" customHeight="1">
      <c r="A148" s="35"/>
      <c r="B148" s="36"/>
      <c r="C148" s="216" t="s">
        <v>156</v>
      </c>
      <c r="D148" s="216" t="s">
        <v>139</v>
      </c>
      <c r="E148" s="217" t="s">
        <v>157</v>
      </c>
      <c r="F148" s="218" t="s">
        <v>158</v>
      </c>
      <c r="G148" s="219" t="s">
        <v>142</v>
      </c>
      <c r="H148" s="220">
        <v>1.985</v>
      </c>
      <c r="I148" s="221"/>
      <c r="J148" s="222">
        <f>ROUND(I148*H148,1)</f>
        <v>0</v>
      </c>
      <c r="K148" s="223"/>
      <c r="L148" s="41"/>
      <c r="M148" s="224" t="s">
        <v>1</v>
      </c>
      <c r="N148" s="225" t="s">
        <v>41</v>
      </c>
      <c r="O148" s="88"/>
      <c r="P148" s="226">
        <f>O148*H148</f>
        <v>0</v>
      </c>
      <c r="Q148" s="226">
        <v>0.056</v>
      </c>
      <c r="R148" s="226">
        <f>Q148*H148</f>
        <v>0.11116000000000001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143</v>
      </c>
      <c r="AT148" s="228" t="s">
        <v>139</v>
      </c>
      <c r="AU148" s="228" t="s">
        <v>85</v>
      </c>
      <c r="AY148" s="14" t="s">
        <v>136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33</v>
      </c>
      <c r="BK148" s="229">
        <f>ROUND(I148*H148,1)</f>
        <v>0</v>
      </c>
      <c r="BL148" s="14" t="s">
        <v>143</v>
      </c>
      <c r="BM148" s="228" t="s">
        <v>159</v>
      </c>
    </row>
    <row r="149" spans="1:65" s="2" customFormat="1" ht="24.15" customHeight="1">
      <c r="A149" s="35"/>
      <c r="B149" s="36"/>
      <c r="C149" s="216" t="s">
        <v>154</v>
      </c>
      <c r="D149" s="216" t="s">
        <v>139</v>
      </c>
      <c r="E149" s="217" t="s">
        <v>160</v>
      </c>
      <c r="F149" s="218" t="s">
        <v>161</v>
      </c>
      <c r="G149" s="219" t="s">
        <v>142</v>
      </c>
      <c r="H149" s="220">
        <v>22.144</v>
      </c>
      <c r="I149" s="221"/>
      <c r="J149" s="222">
        <f>ROUND(I149*H149,1)</f>
        <v>0</v>
      </c>
      <c r="K149" s="223"/>
      <c r="L149" s="41"/>
      <c r="M149" s="224" t="s">
        <v>1</v>
      </c>
      <c r="N149" s="225" t="s">
        <v>41</v>
      </c>
      <c r="O149" s="88"/>
      <c r="P149" s="226">
        <f>O149*H149</f>
        <v>0</v>
      </c>
      <c r="Q149" s="226">
        <v>0.00438</v>
      </c>
      <c r="R149" s="226">
        <f>Q149*H149</f>
        <v>0.09699072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143</v>
      </c>
      <c r="AT149" s="228" t="s">
        <v>139</v>
      </c>
      <c r="AU149" s="228" t="s">
        <v>85</v>
      </c>
      <c r="AY149" s="14" t="s">
        <v>136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33</v>
      </c>
      <c r="BK149" s="229">
        <f>ROUND(I149*H149,1)</f>
        <v>0</v>
      </c>
      <c r="BL149" s="14" t="s">
        <v>143</v>
      </c>
      <c r="BM149" s="228" t="s">
        <v>162</v>
      </c>
    </row>
    <row r="150" spans="1:65" s="2" customFormat="1" ht="24.15" customHeight="1">
      <c r="A150" s="35"/>
      <c r="B150" s="36"/>
      <c r="C150" s="216" t="s">
        <v>163</v>
      </c>
      <c r="D150" s="216" t="s">
        <v>139</v>
      </c>
      <c r="E150" s="217" t="s">
        <v>164</v>
      </c>
      <c r="F150" s="218" t="s">
        <v>165</v>
      </c>
      <c r="G150" s="219" t="s">
        <v>166</v>
      </c>
      <c r="H150" s="220">
        <v>2</v>
      </c>
      <c r="I150" s="221"/>
      <c r="J150" s="222">
        <f>ROUND(I150*H150,1)</f>
        <v>0</v>
      </c>
      <c r="K150" s="223"/>
      <c r="L150" s="41"/>
      <c r="M150" s="224" t="s">
        <v>1</v>
      </c>
      <c r="N150" s="225" t="s">
        <v>41</v>
      </c>
      <c r="O150" s="88"/>
      <c r="P150" s="226">
        <f>O150*H150</f>
        <v>0</v>
      </c>
      <c r="Q150" s="226">
        <v>0.1575</v>
      </c>
      <c r="R150" s="226">
        <f>Q150*H150</f>
        <v>0.315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143</v>
      </c>
      <c r="AT150" s="228" t="s">
        <v>139</v>
      </c>
      <c r="AU150" s="228" t="s">
        <v>85</v>
      </c>
      <c r="AY150" s="14" t="s">
        <v>136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33</v>
      </c>
      <c r="BK150" s="229">
        <f>ROUND(I150*H150,1)</f>
        <v>0</v>
      </c>
      <c r="BL150" s="14" t="s">
        <v>143</v>
      </c>
      <c r="BM150" s="228" t="s">
        <v>167</v>
      </c>
    </row>
    <row r="151" spans="1:65" s="2" customFormat="1" ht="24.15" customHeight="1">
      <c r="A151" s="35"/>
      <c r="B151" s="36"/>
      <c r="C151" s="216" t="s">
        <v>168</v>
      </c>
      <c r="D151" s="216" t="s">
        <v>139</v>
      </c>
      <c r="E151" s="217" t="s">
        <v>169</v>
      </c>
      <c r="F151" s="218" t="s">
        <v>170</v>
      </c>
      <c r="G151" s="219" t="s">
        <v>142</v>
      </c>
      <c r="H151" s="220">
        <v>12.95</v>
      </c>
      <c r="I151" s="221"/>
      <c r="J151" s="222">
        <f>ROUND(I151*H151,1)</f>
        <v>0</v>
      </c>
      <c r="K151" s="223"/>
      <c r="L151" s="41"/>
      <c r="M151" s="224" t="s">
        <v>1</v>
      </c>
      <c r="N151" s="225" t="s">
        <v>41</v>
      </c>
      <c r="O151" s="88"/>
      <c r="P151" s="226">
        <f>O151*H151</f>
        <v>0</v>
      </c>
      <c r="Q151" s="226">
        <v>0.0057</v>
      </c>
      <c r="R151" s="226">
        <f>Q151*H151</f>
        <v>0.07381499999999999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143</v>
      </c>
      <c r="AT151" s="228" t="s">
        <v>139</v>
      </c>
      <c r="AU151" s="228" t="s">
        <v>85</v>
      </c>
      <c r="AY151" s="14" t="s">
        <v>136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33</v>
      </c>
      <c r="BK151" s="229">
        <f>ROUND(I151*H151,1)</f>
        <v>0</v>
      </c>
      <c r="BL151" s="14" t="s">
        <v>143</v>
      </c>
      <c r="BM151" s="228" t="s">
        <v>171</v>
      </c>
    </row>
    <row r="152" spans="1:65" s="2" customFormat="1" ht="24.15" customHeight="1">
      <c r="A152" s="35"/>
      <c r="B152" s="36"/>
      <c r="C152" s="216" t="s">
        <v>172</v>
      </c>
      <c r="D152" s="216" t="s">
        <v>139</v>
      </c>
      <c r="E152" s="217" t="s">
        <v>173</v>
      </c>
      <c r="F152" s="218" t="s">
        <v>174</v>
      </c>
      <c r="G152" s="219" t="s">
        <v>175</v>
      </c>
      <c r="H152" s="220">
        <v>0.117</v>
      </c>
      <c r="I152" s="221"/>
      <c r="J152" s="222">
        <f>ROUND(I152*H152,1)</f>
        <v>0</v>
      </c>
      <c r="K152" s="223"/>
      <c r="L152" s="41"/>
      <c r="M152" s="224" t="s">
        <v>1</v>
      </c>
      <c r="N152" s="225" t="s">
        <v>41</v>
      </c>
      <c r="O152" s="88"/>
      <c r="P152" s="226">
        <f>O152*H152</f>
        <v>0</v>
      </c>
      <c r="Q152" s="226">
        <v>2.30102</v>
      </c>
      <c r="R152" s="226">
        <f>Q152*H152</f>
        <v>0.26921934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143</v>
      </c>
      <c r="AT152" s="228" t="s">
        <v>139</v>
      </c>
      <c r="AU152" s="228" t="s">
        <v>85</v>
      </c>
      <c r="AY152" s="14" t="s">
        <v>136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33</v>
      </c>
      <c r="BK152" s="229">
        <f>ROUND(I152*H152,1)</f>
        <v>0</v>
      </c>
      <c r="BL152" s="14" t="s">
        <v>143</v>
      </c>
      <c r="BM152" s="228" t="s">
        <v>176</v>
      </c>
    </row>
    <row r="153" spans="1:63" s="12" customFormat="1" ht="22.8" customHeight="1">
      <c r="A153" s="12"/>
      <c r="B153" s="200"/>
      <c r="C153" s="201"/>
      <c r="D153" s="202" t="s">
        <v>75</v>
      </c>
      <c r="E153" s="214" t="s">
        <v>172</v>
      </c>
      <c r="F153" s="214" t="s">
        <v>177</v>
      </c>
      <c r="G153" s="201"/>
      <c r="H153" s="201"/>
      <c r="I153" s="204"/>
      <c r="J153" s="215">
        <f>BK153</f>
        <v>0</v>
      </c>
      <c r="K153" s="201"/>
      <c r="L153" s="206"/>
      <c r="M153" s="207"/>
      <c r="N153" s="208"/>
      <c r="O153" s="208"/>
      <c r="P153" s="209">
        <f>SUM(P154:P161)</f>
        <v>0</v>
      </c>
      <c r="Q153" s="208"/>
      <c r="R153" s="209">
        <f>SUM(R154:R161)</f>
        <v>0.0009673600000000001</v>
      </c>
      <c r="S153" s="208"/>
      <c r="T153" s="210">
        <f>SUM(T154:T161)</f>
        <v>1.6031680000000001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1" t="s">
        <v>33</v>
      </c>
      <c r="AT153" s="212" t="s">
        <v>75</v>
      </c>
      <c r="AU153" s="212" t="s">
        <v>33</v>
      </c>
      <c r="AY153" s="211" t="s">
        <v>136</v>
      </c>
      <c r="BK153" s="213">
        <f>SUM(BK154:BK161)</f>
        <v>0</v>
      </c>
    </row>
    <row r="154" spans="1:65" s="2" customFormat="1" ht="24.15" customHeight="1">
      <c r="A154" s="35"/>
      <c r="B154" s="36"/>
      <c r="C154" s="216" t="s">
        <v>178</v>
      </c>
      <c r="D154" s="216" t="s">
        <v>139</v>
      </c>
      <c r="E154" s="217" t="s">
        <v>179</v>
      </c>
      <c r="F154" s="218" t="s">
        <v>180</v>
      </c>
      <c r="G154" s="219" t="s">
        <v>142</v>
      </c>
      <c r="H154" s="220">
        <v>24.184</v>
      </c>
      <c r="I154" s="221"/>
      <c r="J154" s="222">
        <f>ROUND(I154*H154,1)</f>
        <v>0</v>
      </c>
      <c r="K154" s="223"/>
      <c r="L154" s="41"/>
      <c r="M154" s="224" t="s">
        <v>1</v>
      </c>
      <c r="N154" s="225" t="s">
        <v>41</v>
      </c>
      <c r="O154" s="88"/>
      <c r="P154" s="226">
        <f>O154*H154</f>
        <v>0</v>
      </c>
      <c r="Q154" s="226">
        <v>4E-05</v>
      </c>
      <c r="R154" s="226">
        <f>Q154*H154</f>
        <v>0.0009673600000000001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143</v>
      </c>
      <c r="AT154" s="228" t="s">
        <v>139</v>
      </c>
      <c r="AU154" s="228" t="s">
        <v>85</v>
      </c>
      <c r="AY154" s="14" t="s">
        <v>136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33</v>
      </c>
      <c r="BK154" s="229">
        <f>ROUND(I154*H154,1)</f>
        <v>0</v>
      </c>
      <c r="BL154" s="14" t="s">
        <v>143</v>
      </c>
      <c r="BM154" s="228" t="s">
        <v>181</v>
      </c>
    </row>
    <row r="155" spans="1:65" s="2" customFormat="1" ht="24.15" customHeight="1">
      <c r="A155" s="35"/>
      <c r="B155" s="36"/>
      <c r="C155" s="216" t="s">
        <v>182</v>
      </c>
      <c r="D155" s="216" t="s">
        <v>139</v>
      </c>
      <c r="E155" s="217" t="s">
        <v>183</v>
      </c>
      <c r="F155" s="218" t="s">
        <v>184</v>
      </c>
      <c r="G155" s="219" t="s">
        <v>175</v>
      </c>
      <c r="H155" s="220">
        <v>0.423</v>
      </c>
      <c r="I155" s="221"/>
      <c r="J155" s="222">
        <f>ROUND(I155*H155,1)</f>
        <v>0</v>
      </c>
      <c r="K155" s="223"/>
      <c r="L155" s="41"/>
      <c r="M155" s="224" t="s">
        <v>1</v>
      </c>
      <c r="N155" s="225" t="s">
        <v>41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0.7</v>
      </c>
      <c r="T155" s="227">
        <f>S155*H155</f>
        <v>0.2961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143</v>
      </c>
      <c r="AT155" s="228" t="s">
        <v>139</v>
      </c>
      <c r="AU155" s="228" t="s">
        <v>85</v>
      </c>
      <c r="AY155" s="14" t="s">
        <v>136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33</v>
      </c>
      <c r="BK155" s="229">
        <f>ROUND(I155*H155,1)</f>
        <v>0</v>
      </c>
      <c r="BL155" s="14" t="s">
        <v>143</v>
      </c>
      <c r="BM155" s="228" t="s">
        <v>185</v>
      </c>
    </row>
    <row r="156" spans="1:65" s="2" customFormat="1" ht="21.75" customHeight="1">
      <c r="A156" s="35"/>
      <c r="B156" s="36"/>
      <c r="C156" s="216" t="s">
        <v>8</v>
      </c>
      <c r="D156" s="216" t="s">
        <v>139</v>
      </c>
      <c r="E156" s="217" t="s">
        <v>186</v>
      </c>
      <c r="F156" s="218" t="s">
        <v>187</v>
      </c>
      <c r="G156" s="219" t="s">
        <v>142</v>
      </c>
      <c r="H156" s="220">
        <v>3.6</v>
      </c>
      <c r="I156" s="221"/>
      <c r="J156" s="222">
        <f>ROUND(I156*H156,1)</f>
        <v>0</v>
      </c>
      <c r="K156" s="223"/>
      <c r="L156" s="41"/>
      <c r="M156" s="224" t="s">
        <v>1</v>
      </c>
      <c r="N156" s="225" t="s">
        <v>41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0.076</v>
      </c>
      <c r="T156" s="227">
        <f>S156*H156</f>
        <v>0.2736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143</v>
      </c>
      <c r="AT156" s="228" t="s">
        <v>139</v>
      </c>
      <c r="AU156" s="228" t="s">
        <v>85</v>
      </c>
      <c r="AY156" s="14" t="s">
        <v>136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33</v>
      </c>
      <c r="BK156" s="229">
        <f>ROUND(I156*H156,1)</f>
        <v>0</v>
      </c>
      <c r="BL156" s="14" t="s">
        <v>143</v>
      </c>
      <c r="BM156" s="228" t="s">
        <v>188</v>
      </c>
    </row>
    <row r="157" spans="1:65" s="2" customFormat="1" ht="24.15" customHeight="1">
      <c r="A157" s="35"/>
      <c r="B157" s="36"/>
      <c r="C157" s="216" t="s">
        <v>189</v>
      </c>
      <c r="D157" s="216" t="s">
        <v>139</v>
      </c>
      <c r="E157" s="217" t="s">
        <v>190</v>
      </c>
      <c r="F157" s="218" t="s">
        <v>191</v>
      </c>
      <c r="G157" s="219" t="s">
        <v>192</v>
      </c>
      <c r="H157" s="220">
        <v>3.66</v>
      </c>
      <c r="I157" s="221"/>
      <c r="J157" s="222">
        <f>ROUND(I157*H157,1)</f>
        <v>0</v>
      </c>
      <c r="K157" s="223"/>
      <c r="L157" s="41"/>
      <c r="M157" s="224" t="s">
        <v>1</v>
      </c>
      <c r="N157" s="225" t="s">
        <v>41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0.027</v>
      </c>
      <c r="T157" s="227">
        <f>S157*H157</f>
        <v>0.09882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143</v>
      </c>
      <c r="AT157" s="228" t="s">
        <v>139</v>
      </c>
      <c r="AU157" s="228" t="s">
        <v>85</v>
      </c>
      <c r="AY157" s="14" t="s">
        <v>136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33</v>
      </c>
      <c r="BK157" s="229">
        <f>ROUND(I157*H157,1)</f>
        <v>0</v>
      </c>
      <c r="BL157" s="14" t="s">
        <v>143</v>
      </c>
      <c r="BM157" s="228" t="s">
        <v>193</v>
      </c>
    </row>
    <row r="158" spans="1:65" s="2" customFormat="1" ht="33" customHeight="1">
      <c r="A158" s="35"/>
      <c r="B158" s="36"/>
      <c r="C158" s="216" t="s">
        <v>194</v>
      </c>
      <c r="D158" s="216" t="s">
        <v>139</v>
      </c>
      <c r="E158" s="217" t="s">
        <v>195</v>
      </c>
      <c r="F158" s="218" t="s">
        <v>196</v>
      </c>
      <c r="G158" s="219" t="s">
        <v>192</v>
      </c>
      <c r="H158" s="220">
        <v>14.36</v>
      </c>
      <c r="I158" s="221"/>
      <c r="J158" s="222">
        <f>ROUND(I158*H158,1)</f>
        <v>0</v>
      </c>
      <c r="K158" s="223"/>
      <c r="L158" s="41"/>
      <c r="M158" s="224" t="s">
        <v>1</v>
      </c>
      <c r="N158" s="225" t="s">
        <v>41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0.01</v>
      </c>
      <c r="T158" s="227">
        <f>S158*H158</f>
        <v>0.1436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143</v>
      </c>
      <c r="AT158" s="228" t="s">
        <v>139</v>
      </c>
      <c r="AU158" s="228" t="s">
        <v>85</v>
      </c>
      <c r="AY158" s="14" t="s">
        <v>136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33</v>
      </c>
      <c r="BK158" s="229">
        <f>ROUND(I158*H158,1)</f>
        <v>0</v>
      </c>
      <c r="BL158" s="14" t="s">
        <v>143</v>
      </c>
      <c r="BM158" s="228" t="s">
        <v>197</v>
      </c>
    </row>
    <row r="159" spans="1:65" s="2" customFormat="1" ht="24.15" customHeight="1">
      <c r="A159" s="35"/>
      <c r="B159" s="36"/>
      <c r="C159" s="216" t="s">
        <v>198</v>
      </c>
      <c r="D159" s="216" t="s">
        <v>139</v>
      </c>
      <c r="E159" s="217" t="s">
        <v>199</v>
      </c>
      <c r="F159" s="218" t="s">
        <v>200</v>
      </c>
      <c r="G159" s="219" t="s">
        <v>192</v>
      </c>
      <c r="H159" s="220">
        <v>5.18</v>
      </c>
      <c r="I159" s="221"/>
      <c r="J159" s="222">
        <f>ROUND(I159*H159,1)</f>
        <v>0</v>
      </c>
      <c r="K159" s="223"/>
      <c r="L159" s="41"/>
      <c r="M159" s="224" t="s">
        <v>1</v>
      </c>
      <c r="N159" s="225" t="s">
        <v>41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0.05</v>
      </c>
      <c r="T159" s="227">
        <f>S159*H159</f>
        <v>0.259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143</v>
      </c>
      <c r="AT159" s="228" t="s">
        <v>139</v>
      </c>
      <c r="AU159" s="228" t="s">
        <v>85</v>
      </c>
      <c r="AY159" s="14" t="s">
        <v>136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33</v>
      </c>
      <c r="BK159" s="229">
        <f>ROUND(I159*H159,1)</f>
        <v>0</v>
      </c>
      <c r="BL159" s="14" t="s">
        <v>143</v>
      </c>
      <c r="BM159" s="228" t="s">
        <v>201</v>
      </c>
    </row>
    <row r="160" spans="1:65" s="2" customFormat="1" ht="24.15" customHeight="1">
      <c r="A160" s="35"/>
      <c r="B160" s="36"/>
      <c r="C160" s="216" t="s">
        <v>202</v>
      </c>
      <c r="D160" s="216" t="s">
        <v>139</v>
      </c>
      <c r="E160" s="217" t="s">
        <v>203</v>
      </c>
      <c r="F160" s="218" t="s">
        <v>204</v>
      </c>
      <c r="G160" s="219" t="s">
        <v>142</v>
      </c>
      <c r="H160" s="220">
        <v>24.184</v>
      </c>
      <c r="I160" s="221"/>
      <c r="J160" s="222">
        <f>ROUND(I160*H160,1)</f>
        <v>0</v>
      </c>
      <c r="K160" s="223"/>
      <c r="L160" s="41"/>
      <c r="M160" s="224" t="s">
        <v>1</v>
      </c>
      <c r="N160" s="225" t="s">
        <v>41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0.022</v>
      </c>
      <c r="T160" s="227">
        <f>S160*H160</f>
        <v>0.532048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143</v>
      </c>
      <c r="AT160" s="228" t="s">
        <v>139</v>
      </c>
      <c r="AU160" s="228" t="s">
        <v>85</v>
      </c>
      <c r="AY160" s="14" t="s">
        <v>136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33</v>
      </c>
      <c r="BK160" s="229">
        <f>ROUND(I160*H160,1)</f>
        <v>0</v>
      </c>
      <c r="BL160" s="14" t="s">
        <v>143</v>
      </c>
      <c r="BM160" s="228" t="s">
        <v>205</v>
      </c>
    </row>
    <row r="161" spans="1:65" s="2" customFormat="1" ht="33" customHeight="1">
      <c r="A161" s="35"/>
      <c r="B161" s="36"/>
      <c r="C161" s="216" t="s">
        <v>206</v>
      </c>
      <c r="D161" s="216" t="s">
        <v>139</v>
      </c>
      <c r="E161" s="217" t="s">
        <v>207</v>
      </c>
      <c r="F161" s="218" t="s">
        <v>208</v>
      </c>
      <c r="G161" s="219" t="s">
        <v>209</v>
      </c>
      <c r="H161" s="220">
        <v>1</v>
      </c>
      <c r="I161" s="221"/>
      <c r="J161" s="222">
        <f>ROUND(I161*H161,1)</f>
        <v>0</v>
      </c>
      <c r="K161" s="223"/>
      <c r="L161" s="41"/>
      <c r="M161" s="224" t="s">
        <v>1</v>
      </c>
      <c r="N161" s="225" t="s">
        <v>41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143</v>
      </c>
      <c r="AT161" s="228" t="s">
        <v>139</v>
      </c>
      <c r="AU161" s="228" t="s">
        <v>85</v>
      </c>
      <c r="AY161" s="14" t="s">
        <v>136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33</v>
      </c>
      <c r="BK161" s="229">
        <f>ROUND(I161*H161,1)</f>
        <v>0</v>
      </c>
      <c r="BL161" s="14" t="s">
        <v>143</v>
      </c>
      <c r="BM161" s="228" t="s">
        <v>210</v>
      </c>
    </row>
    <row r="162" spans="1:63" s="12" customFormat="1" ht="22.8" customHeight="1">
      <c r="A162" s="12"/>
      <c r="B162" s="200"/>
      <c r="C162" s="201"/>
      <c r="D162" s="202" t="s">
        <v>75</v>
      </c>
      <c r="E162" s="214" t="s">
        <v>211</v>
      </c>
      <c r="F162" s="214" t="s">
        <v>212</v>
      </c>
      <c r="G162" s="201"/>
      <c r="H162" s="201"/>
      <c r="I162" s="204"/>
      <c r="J162" s="215">
        <f>BK162</f>
        <v>0</v>
      </c>
      <c r="K162" s="201"/>
      <c r="L162" s="206"/>
      <c r="M162" s="207"/>
      <c r="N162" s="208"/>
      <c r="O162" s="208"/>
      <c r="P162" s="209">
        <f>SUM(P163:P166)</f>
        <v>0</v>
      </c>
      <c r="Q162" s="208"/>
      <c r="R162" s="209">
        <f>SUM(R163:R166)</f>
        <v>0</v>
      </c>
      <c r="S162" s="208"/>
      <c r="T162" s="210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1" t="s">
        <v>33</v>
      </c>
      <c r="AT162" s="212" t="s">
        <v>75</v>
      </c>
      <c r="AU162" s="212" t="s">
        <v>33</v>
      </c>
      <c r="AY162" s="211" t="s">
        <v>136</v>
      </c>
      <c r="BK162" s="213">
        <f>SUM(BK163:BK166)</f>
        <v>0</v>
      </c>
    </row>
    <row r="163" spans="1:65" s="2" customFormat="1" ht="33" customHeight="1">
      <c r="A163" s="35"/>
      <c r="B163" s="36"/>
      <c r="C163" s="216" t="s">
        <v>213</v>
      </c>
      <c r="D163" s="216" t="s">
        <v>139</v>
      </c>
      <c r="E163" s="217" t="s">
        <v>214</v>
      </c>
      <c r="F163" s="218" t="s">
        <v>215</v>
      </c>
      <c r="G163" s="219" t="s">
        <v>216</v>
      </c>
      <c r="H163" s="220">
        <v>4.048</v>
      </c>
      <c r="I163" s="221"/>
      <c r="J163" s="222">
        <f>ROUND(I163*H163,1)</f>
        <v>0</v>
      </c>
      <c r="K163" s="223"/>
      <c r="L163" s="41"/>
      <c r="M163" s="224" t="s">
        <v>1</v>
      </c>
      <c r="N163" s="225" t="s">
        <v>41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143</v>
      </c>
      <c r="AT163" s="228" t="s">
        <v>139</v>
      </c>
      <c r="AU163" s="228" t="s">
        <v>85</v>
      </c>
      <c r="AY163" s="14" t="s">
        <v>136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33</v>
      </c>
      <c r="BK163" s="229">
        <f>ROUND(I163*H163,1)</f>
        <v>0</v>
      </c>
      <c r="BL163" s="14" t="s">
        <v>143</v>
      </c>
      <c r="BM163" s="228" t="s">
        <v>217</v>
      </c>
    </row>
    <row r="164" spans="1:65" s="2" customFormat="1" ht="24.15" customHeight="1">
      <c r="A164" s="35"/>
      <c r="B164" s="36"/>
      <c r="C164" s="216" t="s">
        <v>218</v>
      </c>
      <c r="D164" s="216" t="s">
        <v>139</v>
      </c>
      <c r="E164" s="217" t="s">
        <v>219</v>
      </c>
      <c r="F164" s="218" t="s">
        <v>220</v>
      </c>
      <c r="G164" s="219" t="s">
        <v>216</v>
      </c>
      <c r="H164" s="220">
        <v>4.048</v>
      </c>
      <c r="I164" s="221"/>
      <c r="J164" s="222">
        <f>ROUND(I164*H164,1)</f>
        <v>0</v>
      </c>
      <c r="K164" s="223"/>
      <c r="L164" s="41"/>
      <c r="M164" s="224" t="s">
        <v>1</v>
      </c>
      <c r="N164" s="225" t="s">
        <v>41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143</v>
      </c>
      <c r="AT164" s="228" t="s">
        <v>139</v>
      </c>
      <c r="AU164" s="228" t="s">
        <v>85</v>
      </c>
      <c r="AY164" s="14" t="s">
        <v>136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33</v>
      </c>
      <c r="BK164" s="229">
        <f>ROUND(I164*H164,1)</f>
        <v>0</v>
      </c>
      <c r="BL164" s="14" t="s">
        <v>143</v>
      </c>
      <c r="BM164" s="228" t="s">
        <v>221</v>
      </c>
    </row>
    <row r="165" spans="1:65" s="2" customFormat="1" ht="24.15" customHeight="1">
      <c r="A165" s="35"/>
      <c r="B165" s="36"/>
      <c r="C165" s="216" t="s">
        <v>222</v>
      </c>
      <c r="D165" s="216" t="s">
        <v>139</v>
      </c>
      <c r="E165" s="217" t="s">
        <v>223</v>
      </c>
      <c r="F165" s="218" t="s">
        <v>224</v>
      </c>
      <c r="G165" s="219" t="s">
        <v>216</v>
      </c>
      <c r="H165" s="220">
        <v>8.096</v>
      </c>
      <c r="I165" s="221"/>
      <c r="J165" s="222">
        <f>ROUND(I165*H165,1)</f>
        <v>0</v>
      </c>
      <c r="K165" s="223"/>
      <c r="L165" s="41"/>
      <c r="M165" s="224" t="s">
        <v>1</v>
      </c>
      <c r="N165" s="225" t="s">
        <v>41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143</v>
      </c>
      <c r="AT165" s="228" t="s">
        <v>139</v>
      </c>
      <c r="AU165" s="228" t="s">
        <v>85</v>
      </c>
      <c r="AY165" s="14" t="s">
        <v>136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33</v>
      </c>
      <c r="BK165" s="229">
        <f>ROUND(I165*H165,1)</f>
        <v>0</v>
      </c>
      <c r="BL165" s="14" t="s">
        <v>143</v>
      </c>
      <c r="BM165" s="228" t="s">
        <v>225</v>
      </c>
    </row>
    <row r="166" spans="1:65" s="2" customFormat="1" ht="33" customHeight="1">
      <c r="A166" s="35"/>
      <c r="B166" s="36"/>
      <c r="C166" s="216" t="s">
        <v>7</v>
      </c>
      <c r="D166" s="216" t="s">
        <v>139</v>
      </c>
      <c r="E166" s="217" t="s">
        <v>226</v>
      </c>
      <c r="F166" s="218" t="s">
        <v>227</v>
      </c>
      <c r="G166" s="219" t="s">
        <v>216</v>
      </c>
      <c r="H166" s="220">
        <v>4.048</v>
      </c>
      <c r="I166" s="221"/>
      <c r="J166" s="222">
        <f>ROUND(I166*H166,1)</f>
        <v>0</v>
      </c>
      <c r="K166" s="223"/>
      <c r="L166" s="41"/>
      <c r="M166" s="224" t="s">
        <v>1</v>
      </c>
      <c r="N166" s="225" t="s">
        <v>41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143</v>
      </c>
      <c r="AT166" s="228" t="s">
        <v>139</v>
      </c>
      <c r="AU166" s="228" t="s">
        <v>85</v>
      </c>
      <c r="AY166" s="14" t="s">
        <v>136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33</v>
      </c>
      <c r="BK166" s="229">
        <f>ROUND(I166*H166,1)</f>
        <v>0</v>
      </c>
      <c r="BL166" s="14" t="s">
        <v>143</v>
      </c>
      <c r="BM166" s="228" t="s">
        <v>228</v>
      </c>
    </row>
    <row r="167" spans="1:63" s="12" customFormat="1" ht="22.8" customHeight="1">
      <c r="A167" s="12"/>
      <c r="B167" s="200"/>
      <c r="C167" s="201"/>
      <c r="D167" s="202" t="s">
        <v>75</v>
      </c>
      <c r="E167" s="214" t="s">
        <v>229</v>
      </c>
      <c r="F167" s="214" t="s">
        <v>230</v>
      </c>
      <c r="G167" s="201"/>
      <c r="H167" s="201"/>
      <c r="I167" s="204"/>
      <c r="J167" s="215">
        <f>BK167</f>
        <v>0</v>
      </c>
      <c r="K167" s="201"/>
      <c r="L167" s="206"/>
      <c r="M167" s="207"/>
      <c r="N167" s="208"/>
      <c r="O167" s="208"/>
      <c r="P167" s="209">
        <f>P168</f>
        <v>0</v>
      </c>
      <c r="Q167" s="208"/>
      <c r="R167" s="209">
        <f>R168</f>
        <v>0</v>
      </c>
      <c r="S167" s="208"/>
      <c r="T167" s="210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1" t="s">
        <v>33</v>
      </c>
      <c r="AT167" s="212" t="s">
        <v>75</v>
      </c>
      <c r="AU167" s="212" t="s">
        <v>33</v>
      </c>
      <c r="AY167" s="211" t="s">
        <v>136</v>
      </c>
      <c r="BK167" s="213">
        <f>BK168</f>
        <v>0</v>
      </c>
    </row>
    <row r="168" spans="1:65" s="2" customFormat="1" ht="16.5" customHeight="1">
      <c r="A168" s="35"/>
      <c r="B168" s="36"/>
      <c r="C168" s="216" t="s">
        <v>231</v>
      </c>
      <c r="D168" s="216" t="s">
        <v>139</v>
      </c>
      <c r="E168" s="217" t="s">
        <v>232</v>
      </c>
      <c r="F168" s="218" t="s">
        <v>233</v>
      </c>
      <c r="G168" s="219" t="s">
        <v>216</v>
      </c>
      <c r="H168" s="220">
        <v>3.025</v>
      </c>
      <c r="I168" s="221"/>
      <c r="J168" s="222">
        <f>ROUND(I168*H168,1)</f>
        <v>0</v>
      </c>
      <c r="K168" s="223"/>
      <c r="L168" s="41"/>
      <c r="M168" s="224" t="s">
        <v>1</v>
      </c>
      <c r="N168" s="225" t="s">
        <v>41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143</v>
      </c>
      <c r="AT168" s="228" t="s">
        <v>139</v>
      </c>
      <c r="AU168" s="228" t="s">
        <v>85</v>
      </c>
      <c r="AY168" s="14" t="s">
        <v>136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33</v>
      </c>
      <c r="BK168" s="229">
        <f>ROUND(I168*H168,1)</f>
        <v>0</v>
      </c>
      <c r="BL168" s="14" t="s">
        <v>143</v>
      </c>
      <c r="BM168" s="228" t="s">
        <v>234</v>
      </c>
    </row>
    <row r="169" spans="1:63" s="12" customFormat="1" ht="25.9" customHeight="1">
      <c r="A169" s="12"/>
      <c r="B169" s="200"/>
      <c r="C169" s="201"/>
      <c r="D169" s="202" t="s">
        <v>75</v>
      </c>
      <c r="E169" s="203" t="s">
        <v>235</v>
      </c>
      <c r="F169" s="203" t="s">
        <v>236</v>
      </c>
      <c r="G169" s="201"/>
      <c r="H169" s="201"/>
      <c r="I169" s="204"/>
      <c r="J169" s="205">
        <f>BK169</f>
        <v>0</v>
      </c>
      <c r="K169" s="201"/>
      <c r="L169" s="206"/>
      <c r="M169" s="207"/>
      <c r="N169" s="208"/>
      <c r="O169" s="208"/>
      <c r="P169" s="209">
        <f>P170+P179+P196+P231+P239+P243+P246+P249+P256+P266+P292</f>
        <v>0</v>
      </c>
      <c r="Q169" s="208"/>
      <c r="R169" s="209">
        <f>R170+R179+R196+R231+R239+R243+R246+R249+R256+R266+R292</f>
        <v>2.7141545799999998</v>
      </c>
      <c r="S169" s="208"/>
      <c r="T169" s="210">
        <f>T170+T179+T196+T231+T239+T243+T246+T249+T256+T266+T292</f>
        <v>2.4451161999999997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1" t="s">
        <v>85</v>
      </c>
      <c r="AT169" s="212" t="s">
        <v>75</v>
      </c>
      <c r="AU169" s="212" t="s">
        <v>76</v>
      </c>
      <c r="AY169" s="211" t="s">
        <v>136</v>
      </c>
      <c r="BK169" s="213">
        <f>BK170+BK179+BK196+BK231+BK239+BK243+BK246+BK249+BK256+BK266+BK292</f>
        <v>0</v>
      </c>
    </row>
    <row r="170" spans="1:63" s="12" customFormat="1" ht="22.8" customHeight="1">
      <c r="A170" s="12"/>
      <c r="B170" s="200"/>
      <c r="C170" s="201"/>
      <c r="D170" s="202" t="s">
        <v>75</v>
      </c>
      <c r="E170" s="214" t="s">
        <v>237</v>
      </c>
      <c r="F170" s="214" t="s">
        <v>238</v>
      </c>
      <c r="G170" s="201"/>
      <c r="H170" s="201"/>
      <c r="I170" s="204"/>
      <c r="J170" s="215">
        <f>BK170</f>
        <v>0</v>
      </c>
      <c r="K170" s="201"/>
      <c r="L170" s="206"/>
      <c r="M170" s="207"/>
      <c r="N170" s="208"/>
      <c r="O170" s="208"/>
      <c r="P170" s="209">
        <f>SUM(P171:P178)</f>
        <v>0</v>
      </c>
      <c r="Q170" s="208"/>
      <c r="R170" s="209">
        <f>SUM(R171:R178)</f>
        <v>0.019926100000000002</v>
      </c>
      <c r="S170" s="208"/>
      <c r="T170" s="210">
        <f>SUM(T171:T178)</f>
        <v>0.020294399999999997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1" t="s">
        <v>85</v>
      </c>
      <c r="AT170" s="212" t="s">
        <v>75</v>
      </c>
      <c r="AU170" s="212" t="s">
        <v>33</v>
      </c>
      <c r="AY170" s="211" t="s">
        <v>136</v>
      </c>
      <c r="BK170" s="213">
        <f>SUM(BK171:BK178)</f>
        <v>0</v>
      </c>
    </row>
    <row r="171" spans="1:65" s="2" customFormat="1" ht="16.5" customHeight="1">
      <c r="A171" s="35"/>
      <c r="B171" s="36"/>
      <c r="C171" s="216" t="s">
        <v>239</v>
      </c>
      <c r="D171" s="216" t="s">
        <v>139</v>
      </c>
      <c r="E171" s="217" t="s">
        <v>240</v>
      </c>
      <c r="F171" s="218" t="s">
        <v>241</v>
      </c>
      <c r="G171" s="219" t="s">
        <v>192</v>
      </c>
      <c r="H171" s="220">
        <v>4.78</v>
      </c>
      <c r="I171" s="221"/>
      <c r="J171" s="222">
        <f>ROUND(I171*H171,1)</f>
        <v>0</v>
      </c>
      <c r="K171" s="223"/>
      <c r="L171" s="41"/>
      <c r="M171" s="224" t="s">
        <v>1</v>
      </c>
      <c r="N171" s="225" t="s">
        <v>41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0.0021</v>
      </c>
      <c r="T171" s="227">
        <f>S171*H171</f>
        <v>0.010038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202</v>
      </c>
      <c r="AT171" s="228" t="s">
        <v>139</v>
      </c>
      <c r="AU171" s="228" t="s">
        <v>85</v>
      </c>
      <c r="AY171" s="14" t="s">
        <v>136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33</v>
      </c>
      <c r="BK171" s="229">
        <f>ROUND(I171*H171,1)</f>
        <v>0</v>
      </c>
      <c r="BL171" s="14" t="s">
        <v>202</v>
      </c>
      <c r="BM171" s="228" t="s">
        <v>242</v>
      </c>
    </row>
    <row r="172" spans="1:65" s="2" customFormat="1" ht="16.5" customHeight="1">
      <c r="A172" s="35"/>
      <c r="B172" s="36"/>
      <c r="C172" s="216" t="s">
        <v>243</v>
      </c>
      <c r="D172" s="216" t="s">
        <v>139</v>
      </c>
      <c r="E172" s="217" t="s">
        <v>244</v>
      </c>
      <c r="F172" s="218" t="s">
        <v>245</v>
      </c>
      <c r="G172" s="219" t="s">
        <v>192</v>
      </c>
      <c r="H172" s="220">
        <v>5.18</v>
      </c>
      <c r="I172" s="221"/>
      <c r="J172" s="222">
        <f>ROUND(I172*H172,1)</f>
        <v>0</v>
      </c>
      <c r="K172" s="223"/>
      <c r="L172" s="41"/>
      <c r="M172" s="224" t="s">
        <v>1</v>
      </c>
      <c r="N172" s="225" t="s">
        <v>41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0.00198</v>
      </c>
      <c r="T172" s="227">
        <f>S172*H172</f>
        <v>0.010256399999999999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202</v>
      </c>
      <c r="AT172" s="228" t="s">
        <v>139</v>
      </c>
      <c r="AU172" s="228" t="s">
        <v>85</v>
      </c>
      <c r="AY172" s="14" t="s">
        <v>136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33</v>
      </c>
      <c r="BK172" s="229">
        <f>ROUND(I172*H172,1)</f>
        <v>0</v>
      </c>
      <c r="BL172" s="14" t="s">
        <v>202</v>
      </c>
      <c r="BM172" s="228" t="s">
        <v>246</v>
      </c>
    </row>
    <row r="173" spans="1:65" s="2" customFormat="1" ht="16.5" customHeight="1">
      <c r="A173" s="35"/>
      <c r="B173" s="36"/>
      <c r="C173" s="216" t="s">
        <v>247</v>
      </c>
      <c r="D173" s="216" t="s">
        <v>139</v>
      </c>
      <c r="E173" s="217" t="s">
        <v>248</v>
      </c>
      <c r="F173" s="218" t="s">
        <v>249</v>
      </c>
      <c r="G173" s="219" t="s">
        <v>192</v>
      </c>
      <c r="H173" s="220">
        <v>5.63</v>
      </c>
      <c r="I173" s="221"/>
      <c r="J173" s="222">
        <f>ROUND(I173*H173,1)</f>
        <v>0</v>
      </c>
      <c r="K173" s="223"/>
      <c r="L173" s="41"/>
      <c r="M173" s="224" t="s">
        <v>1</v>
      </c>
      <c r="N173" s="225" t="s">
        <v>41</v>
      </c>
      <c r="O173" s="88"/>
      <c r="P173" s="226">
        <f>O173*H173</f>
        <v>0</v>
      </c>
      <c r="Q173" s="226">
        <v>0.00041</v>
      </c>
      <c r="R173" s="226">
        <f>Q173*H173</f>
        <v>0.0023083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202</v>
      </c>
      <c r="AT173" s="228" t="s">
        <v>139</v>
      </c>
      <c r="AU173" s="228" t="s">
        <v>85</v>
      </c>
      <c r="AY173" s="14" t="s">
        <v>136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33</v>
      </c>
      <c r="BK173" s="229">
        <f>ROUND(I173*H173,1)</f>
        <v>0</v>
      </c>
      <c r="BL173" s="14" t="s">
        <v>202</v>
      </c>
      <c r="BM173" s="228" t="s">
        <v>250</v>
      </c>
    </row>
    <row r="174" spans="1:65" s="2" customFormat="1" ht="16.5" customHeight="1">
      <c r="A174" s="35"/>
      <c r="B174" s="36"/>
      <c r="C174" s="216" t="s">
        <v>251</v>
      </c>
      <c r="D174" s="216" t="s">
        <v>139</v>
      </c>
      <c r="E174" s="217" t="s">
        <v>252</v>
      </c>
      <c r="F174" s="218" t="s">
        <v>253</v>
      </c>
      <c r="G174" s="219" t="s">
        <v>192</v>
      </c>
      <c r="H174" s="220">
        <v>6.09</v>
      </c>
      <c r="I174" s="221"/>
      <c r="J174" s="222">
        <f>ROUND(I174*H174,1)</f>
        <v>0</v>
      </c>
      <c r="K174" s="223"/>
      <c r="L174" s="41"/>
      <c r="M174" s="224" t="s">
        <v>1</v>
      </c>
      <c r="N174" s="225" t="s">
        <v>41</v>
      </c>
      <c r="O174" s="88"/>
      <c r="P174" s="226">
        <f>O174*H174</f>
        <v>0</v>
      </c>
      <c r="Q174" s="226">
        <v>0.00048</v>
      </c>
      <c r="R174" s="226">
        <f>Q174*H174</f>
        <v>0.0029232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202</v>
      </c>
      <c r="AT174" s="228" t="s">
        <v>139</v>
      </c>
      <c r="AU174" s="228" t="s">
        <v>85</v>
      </c>
      <c r="AY174" s="14" t="s">
        <v>136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33</v>
      </c>
      <c r="BK174" s="229">
        <f>ROUND(I174*H174,1)</f>
        <v>0</v>
      </c>
      <c r="BL174" s="14" t="s">
        <v>202</v>
      </c>
      <c r="BM174" s="228" t="s">
        <v>254</v>
      </c>
    </row>
    <row r="175" spans="1:65" s="2" customFormat="1" ht="16.5" customHeight="1">
      <c r="A175" s="35"/>
      <c r="B175" s="36"/>
      <c r="C175" s="216" t="s">
        <v>255</v>
      </c>
      <c r="D175" s="216" t="s">
        <v>139</v>
      </c>
      <c r="E175" s="217" t="s">
        <v>256</v>
      </c>
      <c r="F175" s="218" t="s">
        <v>257</v>
      </c>
      <c r="G175" s="219" t="s">
        <v>192</v>
      </c>
      <c r="H175" s="220">
        <v>8.14</v>
      </c>
      <c r="I175" s="221"/>
      <c r="J175" s="222">
        <f>ROUND(I175*H175,1)</f>
        <v>0</v>
      </c>
      <c r="K175" s="223"/>
      <c r="L175" s="41"/>
      <c r="M175" s="224" t="s">
        <v>1</v>
      </c>
      <c r="N175" s="225" t="s">
        <v>41</v>
      </c>
      <c r="O175" s="88"/>
      <c r="P175" s="226">
        <f>O175*H175</f>
        <v>0</v>
      </c>
      <c r="Q175" s="226">
        <v>0.00071</v>
      </c>
      <c r="R175" s="226">
        <f>Q175*H175</f>
        <v>0.0057794000000000005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202</v>
      </c>
      <c r="AT175" s="228" t="s">
        <v>139</v>
      </c>
      <c r="AU175" s="228" t="s">
        <v>85</v>
      </c>
      <c r="AY175" s="14" t="s">
        <v>136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33</v>
      </c>
      <c r="BK175" s="229">
        <f>ROUND(I175*H175,1)</f>
        <v>0</v>
      </c>
      <c r="BL175" s="14" t="s">
        <v>202</v>
      </c>
      <c r="BM175" s="228" t="s">
        <v>258</v>
      </c>
    </row>
    <row r="176" spans="1:65" s="2" customFormat="1" ht="16.5" customHeight="1">
      <c r="A176" s="35"/>
      <c r="B176" s="36"/>
      <c r="C176" s="216" t="s">
        <v>259</v>
      </c>
      <c r="D176" s="216" t="s">
        <v>139</v>
      </c>
      <c r="E176" s="217" t="s">
        <v>260</v>
      </c>
      <c r="F176" s="218" t="s">
        <v>261</v>
      </c>
      <c r="G176" s="219" t="s">
        <v>192</v>
      </c>
      <c r="H176" s="220">
        <v>3.98</v>
      </c>
      <c r="I176" s="221"/>
      <c r="J176" s="222">
        <f>ROUND(I176*H176,1)</f>
        <v>0</v>
      </c>
      <c r="K176" s="223"/>
      <c r="L176" s="41"/>
      <c r="M176" s="224" t="s">
        <v>1</v>
      </c>
      <c r="N176" s="225" t="s">
        <v>41</v>
      </c>
      <c r="O176" s="88"/>
      <c r="P176" s="226">
        <f>O176*H176</f>
        <v>0</v>
      </c>
      <c r="Q176" s="226">
        <v>0.00224</v>
      </c>
      <c r="R176" s="226">
        <f>Q176*H176</f>
        <v>0.0089152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202</v>
      </c>
      <c r="AT176" s="228" t="s">
        <v>139</v>
      </c>
      <c r="AU176" s="228" t="s">
        <v>85</v>
      </c>
      <c r="AY176" s="14" t="s">
        <v>136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33</v>
      </c>
      <c r="BK176" s="229">
        <f>ROUND(I176*H176,1)</f>
        <v>0</v>
      </c>
      <c r="BL176" s="14" t="s">
        <v>202</v>
      </c>
      <c r="BM176" s="228" t="s">
        <v>262</v>
      </c>
    </row>
    <row r="177" spans="1:65" s="2" customFormat="1" ht="21.75" customHeight="1">
      <c r="A177" s="35"/>
      <c r="B177" s="36"/>
      <c r="C177" s="216" t="s">
        <v>263</v>
      </c>
      <c r="D177" s="216" t="s">
        <v>139</v>
      </c>
      <c r="E177" s="217" t="s">
        <v>264</v>
      </c>
      <c r="F177" s="218" t="s">
        <v>265</v>
      </c>
      <c r="G177" s="219" t="s">
        <v>192</v>
      </c>
      <c r="H177" s="220">
        <v>23.84</v>
      </c>
      <c r="I177" s="221"/>
      <c r="J177" s="222">
        <f>ROUND(I177*H177,1)</f>
        <v>0</v>
      </c>
      <c r="K177" s="223"/>
      <c r="L177" s="41"/>
      <c r="M177" s="224" t="s">
        <v>1</v>
      </c>
      <c r="N177" s="225" t="s">
        <v>41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202</v>
      </c>
      <c r="AT177" s="228" t="s">
        <v>139</v>
      </c>
      <c r="AU177" s="228" t="s">
        <v>85</v>
      </c>
      <c r="AY177" s="14" t="s">
        <v>136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33</v>
      </c>
      <c r="BK177" s="229">
        <f>ROUND(I177*H177,1)</f>
        <v>0</v>
      </c>
      <c r="BL177" s="14" t="s">
        <v>202</v>
      </c>
      <c r="BM177" s="228" t="s">
        <v>266</v>
      </c>
    </row>
    <row r="178" spans="1:65" s="2" customFormat="1" ht="24.15" customHeight="1">
      <c r="A178" s="35"/>
      <c r="B178" s="36"/>
      <c r="C178" s="216" t="s">
        <v>267</v>
      </c>
      <c r="D178" s="216" t="s">
        <v>139</v>
      </c>
      <c r="E178" s="217" t="s">
        <v>268</v>
      </c>
      <c r="F178" s="218" t="s">
        <v>269</v>
      </c>
      <c r="G178" s="219" t="s">
        <v>216</v>
      </c>
      <c r="H178" s="220">
        <v>0.02</v>
      </c>
      <c r="I178" s="221"/>
      <c r="J178" s="222">
        <f>ROUND(I178*H178,1)</f>
        <v>0</v>
      </c>
      <c r="K178" s="223"/>
      <c r="L178" s="41"/>
      <c r="M178" s="224" t="s">
        <v>1</v>
      </c>
      <c r="N178" s="225" t="s">
        <v>41</v>
      </c>
      <c r="O178" s="88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202</v>
      </c>
      <c r="AT178" s="228" t="s">
        <v>139</v>
      </c>
      <c r="AU178" s="228" t="s">
        <v>85</v>
      </c>
      <c r="AY178" s="14" t="s">
        <v>136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33</v>
      </c>
      <c r="BK178" s="229">
        <f>ROUND(I178*H178,1)</f>
        <v>0</v>
      </c>
      <c r="BL178" s="14" t="s">
        <v>202</v>
      </c>
      <c r="BM178" s="228" t="s">
        <v>270</v>
      </c>
    </row>
    <row r="179" spans="1:63" s="12" customFormat="1" ht="22.8" customHeight="1">
      <c r="A179" s="12"/>
      <c r="B179" s="200"/>
      <c r="C179" s="201"/>
      <c r="D179" s="202" t="s">
        <v>75</v>
      </c>
      <c r="E179" s="214" t="s">
        <v>271</v>
      </c>
      <c r="F179" s="214" t="s">
        <v>272</v>
      </c>
      <c r="G179" s="201"/>
      <c r="H179" s="201"/>
      <c r="I179" s="204"/>
      <c r="J179" s="215">
        <f>BK179</f>
        <v>0</v>
      </c>
      <c r="K179" s="201"/>
      <c r="L179" s="206"/>
      <c r="M179" s="207"/>
      <c r="N179" s="208"/>
      <c r="O179" s="208"/>
      <c r="P179" s="209">
        <f>SUM(P180:P195)</f>
        <v>0</v>
      </c>
      <c r="Q179" s="208"/>
      <c r="R179" s="209">
        <f>SUM(R180:R195)</f>
        <v>0.029579799999999996</v>
      </c>
      <c r="S179" s="208"/>
      <c r="T179" s="210">
        <f>SUM(T180:T195)</f>
        <v>0.00451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1" t="s">
        <v>85</v>
      </c>
      <c r="AT179" s="212" t="s">
        <v>75</v>
      </c>
      <c r="AU179" s="212" t="s">
        <v>33</v>
      </c>
      <c r="AY179" s="211" t="s">
        <v>136</v>
      </c>
      <c r="BK179" s="213">
        <f>SUM(BK180:BK195)</f>
        <v>0</v>
      </c>
    </row>
    <row r="180" spans="1:65" s="2" customFormat="1" ht="24.15" customHeight="1">
      <c r="A180" s="35"/>
      <c r="B180" s="36"/>
      <c r="C180" s="216" t="s">
        <v>273</v>
      </c>
      <c r="D180" s="216" t="s">
        <v>139</v>
      </c>
      <c r="E180" s="217" t="s">
        <v>274</v>
      </c>
      <c r="F180" s="218" t="s">
        <v>275</v>
      </c>
      <c r="G180" s="219" t="s">
        <v>192</v>
      </c>
      <c r="H180" s="220">
        <v>8.44</v>
      </c>
      <c r="I180" s="221"/>
      <c r="J180" s="222">
        <f>ROUND(I180*H180,1)</f>
        <v>0</v>
      </c>
      <c r="K180" s="223"/>
      <c r="L180" s="41"/>
      <c r="M180" s="224" t="s">
        <v>1</v>
      </c>
      <c r="N180" s="225" t="s">
        <v>41</v>
      </c>
      <c r="O180" s="88"/>
      <c r="P180" s="226">
        <f>O180*H180</f>
        <v>0</v>
      </c>
      <c r="Q180" s="226">
        <v>0.00044</v>
      </c>
      <c r="R180" s="226">
        <f>Q180*H180</f>
        <v>0.0037136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202</v>
      </c>
      <c r="AT180" s="228" t="s">
        <v>139</v>
      </c>
      <c r="AU180" s="228" t="s">
        <v>85</v>
      </c>
      <c r="AY180" s="14" t="s">
        <v>136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33</v>
      </c>
      <c r="BK180" s="229">
        <f>ROUND(I180*H180,1)</f>
        <v>0</v>
      </c>
      <c r="BL180" s="14" t="s">
        <v>202</v>
      </c>
      <c r="BM180" s="228" t="s">
        <v>276</v>
      </c>
    </row>
    <row r="181" spans="1:65" s="2" customFormat="1" ht="24.15" customHeight="1">
      <c r="A181" s="35"/>
      <c r="B181" s="36"/>
      <c r="C181" s="216" t="s">
        <v>277</v>
      </c>
      <c r="D181" s="216" t="s">
        <v>139</v>
      </c>
      <c r="E181" s="217" t="s">
        <v>278</v>
      </c>
      <c r="F181" s="218" t="s">
        <v>279</v>
      </c>
      <c r="G181" s="219" t="s">
        <v>192</v>
      </c>
      <c r="H181" s="220">
        <v>10.36</v>
      </c>
      <c r="I181" s="221"/>
      <c r="J181" s="222">
        <f>ROUND(I181*H181,1)</f>
        <v>0</v>
      </c>
      <c r="K181" s="223"/>
      <c r="L181" s="41"/>
      <c r="M181" s="224" t="s">
        <v>1</v>
      </c>
      <c r="N181" s="225" t="s">
        <v>41</v>
      </c>
      <c r="O181" s="88"/>
      <c r="P181" s="226">
        <f>O181*H181</f>
        <v>0</v>
      </c>
      <c r="Q181" s="226">
        <v>0.00073</v>
      </c>
      <c r="R181" s="226">
        <f>Q181*H181</f>
        <v>0.007562799999999999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202</v>
      </c>
      <c r="AT181" s="228" t="s">
        <v>139</v>
      </c>
      <c r="AU181" s="228" t="s">
        <v>85</v>
      </c>
      <c r="AY181" s="14" t="s">
        <v>136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33</v>
      </c>
      <c r="BK181" s="229">
        <f>ROUND(I181*H181,1)</f>
        <v>0</v>
      </c>
      <c r="BL181" s="14" t="s">
        <v>202</v>
      </c>
      <c r="BM181" s="228" t="s">
        <v>280</v>
      </c>
    </row>
    <row r="182" spans="1:65" s="2" customFormat="1" ht="24.15" customHeight="1">
      <c r="A182" s="35"/>
      <c r="B182" s="36"/>
      <c r="C182" s="216" t="s">
        <v>281</v>
      </c>
      <c r="D182" s="216" t="s">
        <v>139</v>
      </c>
      <c r="E182" s="217" t="s">
        <v>282</v>
      </c>
      <c r="F182" s="218" t="s">
        <v>283</v>
      </c>
      <c r="G182" s="219" t="s">
        <v>192</v>
      </c>
      <c r="H182" s="220">
        <v>6.68</v>
      </c>
      <c r="I182" s="221"/>
      <c r="J182" s="222">
        <f>ROUND(I182*H182,1)</f>
        <v>0</v>
      </c>
      <c r="K182" s="223"/>
      <c r="L182" s="41"/>
      <c r="M182" s="224" t="s">
        <v>1</v>
      </c>
      <c r="N182" s="225" t="s">
        <v>41</v>
      </c>
      <c r="O182" s="88"/>
      <c r="P182" s="226">
        <f>O182*H182</f>
        <v>0</v>
      </c>
      <c r="Q182" s="226">
        <v>0.00098</v>
      </c>
      <c r="R182" s="226">
        <f>Q182*H182</f>
        <v>0.006546399999999999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202</v>
      </c>
      <c r="AT182" s="228" t="s">
        <v>139</v>
      </c>
      <c r="AU182" s="228" t="s">
        <v>85</v>
      </c>
      <c r="AY182" s="14" t="s">
        <v>136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33</v>
      </c>
      <c r="BK182" s="229">
        <f>ROUND(I182*H182,1)</f>
        <v>0</v>
      </c>
      <c r="BL182" s="14" t="s">
        <v>202</v>
      </c>
      <c r="BM182" s="228" t="s">
        <v>284</v>
      </c>
    </row>
    <row r="183" spans="1:65" s="2" customFormat="1" ht="24.15" customHeight="1">
      <c r="A183" s="35"/>
      <c r="B183" s="36"/>
      <c r="C183" s="216" t="s">
        <v>285</v>
      </c>
      <c r="D183" s="216" t="s">
        <v>139</v>
      </c>
      <c r="E183" s="217" t="s">
        <v>286</v>
      </c>
      <c r="F183" s="218" t="s">
        <v>287</v>
      </c>
      <c r="G183" s="219" t="s">
        <v>192</v>
      </c>
      <c r="H183" s="220">
        <v>5.95</v>
      </c>
      <c r="I183" s="221"/>
      <c r="J183" s="222">
        <f>ROUND(I183*H183,1)</f>
        <v>0</v>
      </c>
      <c r="K183" s="223"/>
      <c r="L183" s="41"/>
      <c r="M183" s="224" t="s">
        <v>1</v>
      </c>
      <c r="N183" s="225" t="s">
        <v>41</v>
      </c>
      <c r="O183" s="88"/>
      <c r="P183" s="226">
        <f>O183*H183</f>
        <v>0</v>
      </c>
      <c r="Q183" s="226">
        <v>0.0013</v>
      </c>
      <c r="R183" s="226">
        <f>Q183*H183</f>
        <v>0.007735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202</v>
      </c>
      <c r="AT183" s="228" t="s">
        <v>139</v>
      </c>
      <c r="AU183" s="228" t="s">
        <v>85</v>
      </c>
      <c r="AY183" s="14" t="s">
        <v>136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33</v>
      </c>
      <c r="BK183" s="229">
        <f>ROUND(I183*H183,1)</f>
        <v>0</v>
      </c>
      <c r="BL183" s="14" t="s">
        <v>202</v>
      </c>
      <c r="BM183" s="228" t="s">
        <v>288</v>
      </c>
    </row>
    <row r="184" spans="1:65" s="2" customFormat="1" ht="24.15" customHeight="1">
      <c r="A184" s="35"/>
      <c r="B184" s="36"/>
      <c r="C184" s="216" t="s">
        <v>289</v>
      </c>
      <c r="D184" s="216" t="s">
        <v>139</v>
      </c>
      <c r="E184" s="217" t="s">
        <v>290</v>
      </c>
      <c r="F184" s="218" t="s">
        <v>291</v>
      </c>
      <c r="G184" s="219" t="s">
        <v>209</v>
      </c>
      <c r="H184" s="220">
        <v>1</v>
      </c>
      <c r="I184" s="221"/>
      <c r="J184" s="222">
        <f>ROUND(I184*H184,1)</f>
        <v>0</v>
      </c>
      <c r="K184" s="223"/>
      <c r="L184" s="41"/>
      <c r="M184" s="224" t="s">
        <v>1</v>
      </c>
      <c r="N184" s="225" t="s">
        <v>41</v>
      </c>
      <c r="O184" s="88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202</v>
      </c>
      <c r="AT184" s="228" t="s">
        <v>139</v>
      </c>
      <c r="AU184" s="228" t="s">
        <v>85</v>
      </c>
      <c r="AY184" s="14" t="s">
        <v>136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33</v>
      </c>
      <c r="BK184" s="229">
        <f>ROUND(I184*H184,1)</f>
        <v>0</v>
      </c>
      <c r="BL184" s="14" t="s">
        <v>202</v>
      </c>
      <c r="BM184" s="228" t="s">
        <v>292</v>
      </c>
    </row>
    <row r="185" spans="1:65" s="2" customFormat="1" ht="24.15" customHeight="1">
      <c r="A185" s="35"/>
      <c r="B185" s="36"/>
      <c r="C185" s="216" t="s">
        <v>293</v>
      </c>
      <c r="D185" s="216" t="s">
        <v>139</v>
      </c>
      <c r="E185" s="217" t="s">
        <v>294</v>
      </c>
      <c r="F185" s="218" t="s">
        <v>295</v>
      </c>
      <c r="G185" s="219" t="s">
        <v>209</v>
      </c>
      <c r="H185" s="220">
        <v>2</v>
      </c>
      <c r="I185" s="221"/>
      <c r="J185" s="222">
        <f>ROUND(I185*H185,1)</f>
        <v>0</v>
      </c>
      <c r="K185" s="223"/>
      <c r="L185" s="41"/>
      <c r="M185" s="224" t="s">
        <v>1</v>
      </c>
      <c r="N185" s="225" t="s">
        <v>41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202</v>
      </c>
      <c r="AT185" s="228" t="s">
        <v>139</v>
      </c>
      <c r="AU185" s="228" t="s">
        <v>85</v>
      </c>
      <c r="AY185" s="14" t="s">
        <v>136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33</v>
      </c>
      <c r="BK185" s="229">
        <f>ROUND(I185*H185,1)</f>
        <v>0</v>
      </c>
      <c r="BL185" s="14" t="s">
        <v>202</v>
      </c>
      <c r="BM185" s="228" t="s">
        <v>296</v>
      </c>
    </row>
    <row r="186" spans="1:65" s="2" customFormat="1" ht="37.8" customHeight="1">
      <c r="A186" s="35"/>
      <c r="B186" s="36"/>
      <c r="C186" s="216" t="s">
        <v>297</v>
      </c>
      <c r="D186" s="216" t="s">
        <v>139</v>
      </c>
      <c r="E186" s="217" t="s">
        <v>298</v>
      </c>
      <c r="F186" s="218" t="s">
        <v>299</v>
      </c>
      <c r="G186" s="219" t="s">
        <v>192</v>
      </c>
      <c r="H186" s="220">
        <v>25.48</v>
      </c>
      <c r="I186" s="221"/>
      <c r="J186" s="222">
        <f>ROUND(I186*H186,1)</f>
        <v>0</v>
      </c>
      <c r="K186" s="223"/>
      <c r="L186" s="41"/>
      <c r="M186" s="224" t="s">
        <v>1</v>
      </c>
      <c r="N186" s="225" t="s">
        <v>41</v>
      </c>
      <c r="O186" s="88"/>
      <c r="P186" s="226">
        <f>O186*H186</f>
        <v>0</v>
      </c>
      <c r="Q186" s="226">
        <v>7E-05</v>
      </c>
      <c r="R186" s="226">
        <f>Q186*H186</f>
        <v>0.0017835999999999998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202</v>
      </c>
      <c r="AT186" s="228" t="s">
        <v>139</v>
      </c>
      <c r="AU186" s="228" t="s">
        <v>85</v>
      </c>
      <c r="AY186" s="14" t="s">
        <v>136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33</v>
      </c>
      <c r="BK186" s="229">
        <f>ROUND(I186*H186,1)</f>
        <v>0</v>
      </c>
      <c r="BL186" s="14" t="s">
        <v>202</v>
      </c>
      <c r="BM186" s="228" t="s">
        <v>300</v>
      </c>
    </row>
    <row r="187" spans="1:65" s="2" customFormat="1" ht="37.8" customHeight="1">
      <c r="A187" s="35"/>
      <c r="B187" s="36"/>
      <c r="C187" s="216" t="s">
        <v>301</v>
      </c>
      <c r="D187" s="216" t="s">
        <v>139</v>
      </c>
      <c r="E187" s="217" t="s">
        <v>302</v>
      </c>
      <c r="F187" s="218" t="s">
        <v>303</v>
      </c>
      <c r="G187" s="219" t="s">
        <v>192</v>
      </c>
      <c r="H187" s="220">
        <v>5.95</v>
      </c>
      <c r="I187" s="221"/>
      <c r="J187" s="222">
        <f>ROUND(I187*H187,1)</f>
        <v>0</v>
      </c>
      <c r="K187" s="223"/>
      <c r="L187" s="41"/>
      <c r="M187" s="224" t="s">
        <v>1</v>
      </c>
      <c r="N187" s="225" t="s">
        <v>41</v>
      </c>
      <c r="O187" s="88"/>
      <c r="P187" s="226">
        <f>O187*H187</f>
        <v>0</v>
      </c>
      <c r="Q187" s="226">
        <v>9E-05</v>
      </c>
      <c r="R187" s="226">
        <f>Q187*H187</f>
        <v>0.0005355000000000001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202</v>
      </c>
      <c r="AT187" s="228" t="s">
        <v>139</v>
      </c>
      <c r="AU187" s="228" t="s">
        <v>85</v>
      </c>
      <c r="AY187" s="14" t="s">
        <v>136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33</v>
      </c>
      <c r="BK187" s="229">
        <f>ROUND(I187*H187,1)</f>
        <v>0</v>
      </c>
      <c r="BL187" s="14" t="s">
        <v>202</v>
      </c>
      <c r="BM187" s="228" t="s">
        <v>304</v>
      </c>
    </row>
    <row r="188" spans="1:65" s="2" customFormat="1" ht="16.5" customHeight="1">
      <c r="A188" s="35"/>
      <c r="B188" s="36"/>
      <c r="C188" s="216" t="s">
        <v>305</v>
      </c>
      <c r="D188" s="216" t="s">
        <v>139</v>
      </c>
      <c r="E188" s="217" t="s">
        <v>306</v>
      </c>
      <c r="F188" s="218" t="s">
        <v>307</v>
      </c>
      <c r="G188" s="219" t="s">
        <v>166</v>
      </c>
      <c r="H188" s="220">
        <v>14</v>
      </c>
      <c r="I188" s="221"/>
      <c r="J188" s="222">
        <f>ROUND(I188*H188,1)</f>
        <v>0</v>
      </c>
      <c r="K188" s="223"/>
      <c r="L188" s="41"/>
      <c r="M188" s="224" t="s">
        <v>1</v>
      </c>
      <c r="N188" s="225" t="s">
        <v>41</v>
      </c>
      <c r="O188" s="88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202</v>
      </c>
      <c r="AT188" s="228" t="s">
        <v>139</v>
      </c>
      <c r="AU188" s="228" t="s">
        <v>85</v>
      </c>
      <c r="AY188" s="14" t="s">
        <v>136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33</v>
      </c>
      <c r="BK188" s="229">
        <f>ROUND(I188*H188,1)</f>
        <v>0</v>
      </c>
      <c r="BL188" s="14" t="s">
        <v>202</v>
      </c>
      <c r="BM188" s="228" t="s">
        <v>308</v>
      </c>
    </row>
    <row r="189" spans="1:65" s="2" customFormat="1" ht="21.75" customHeight="1">
      <c r="A189" s="35"/>
      <c r="B189" s="36"/>
      <c r="C189" s="216" t="s">
        <v>309</v>
      </c>
      <c r="D189" s="216" t="s">
        <v>139</v>
      </c>
      <c r="E189" s="217" t="s">
        <v>310</v>
      </c>
      <c r="F189" s="218" t="s">
        <v>311</v>
      </c>
      <c r="G189" s="219" t="s">
        <v>166</v>
      </c>
      <c r="H189" s="220">
        <v>2</v>
      </c>
      <c r="I189" s="221"/>
      <c r="J189" s="222">
        <f>ROUND(I189*H189,1)</f>
        <v>0</v>
      </c>
      <c r="K189" s="223"/>
      <c r="L189" s="41"/>
      <c r="M189" s="224" t="s">
        <v>1</v>
      </c>
      <c r="N189" s="225" t="s">
        <v>41</v>
      </c>
      <c r="O189" s="88"/>
      <c r="P189" s="226">
        <f>O189*H189</f>
        <v>0</v>
      </c>
      <c r="Q189" s="226">
        <v>0.00013</v>
      </c>
      <c r="R189" s="226">
        <f>Q189*H189</f>
        <v>0.00026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202</v>
      </c>
      <c r="AT189" s="228" t="s">
        <v>139</v>
      </c>
      <c r="AU189" s="228" t="s">
        <v>85</v>
      </c>
      <c r="AY189" s="14" t="s">
        <v>136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33</v>
      </c>
      <c r="BK189" s="229">
        <f>ROUND(I189*H189,1)</f>
        <v>0</v>
      </c>
      <c r="BL189" s="14" t="s">
        <v>202</v>
      </c>
      <c r="BM189" s="228" t="s">
        <v>312</v>
      </c>
    </row>
    <row r="190" spans="1:65" s="2" customFormat="1" ht="16.5" customHeight="1">
      <c r="A190" s="35"/>
      <c r="B190" s="36"/>
      <c r="C190" s="216" t="s">
        <v>313</v>
      </c>
      <c r="D190" s="216" t="s">
        <v>139</v>
      </c>
      <c r="E190" s="217" t="s">
        <v>314</v>
      </c>
      <c r="F190" s="218" t="s">
        <v>315</v>
      </c>
      <c r="G190" s="219" t="s">
        <v>316</v>
      </c>
      <c r="H190" s="220">
        <v>2</v>
      </c>
      <c r="I190" s="221"/>
      <c r="J190" s="222">
        <f>ROUND(I190*H190,1)</f>
        <v>0</v>
      </c>
      <c r="K190" s="223"/>
      <c r="L190" s="41"/>
      <c r="M190" s="224" t="s">
        <v>1</v>
      </c>
      <c r="N190" s="225" t="s">
        <v>41</v>
      </c>
      <c r="O190" s="88"/>
      <c r="P190" s="226">
        <f>O190*H190</f>
        <v>0</v>
      </c>
      <c r="Q190" s="226">
        <v>0.00025</v>
      </c>
      <c r="R190" s="226">
        <f>Q190*H190</f>
        <v>0.0005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202</v>
      </c>
      <c r="AT190" s="228" t="s">
        <v>139</v>
      </c>
      <c r="AU190" s="228" t="s">
        <v>85</v>
      </c>
      <c r="AY190" s="14" t="s">
        <v>136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33</v>
      </c>
      <c r="BK190" s="229">
        <f>ROUND(I190*H190,1)</f>
        <v>0</v>
      </c>
      <c r="BL190" s="14" t="s">
        <v>202</v>
      </c>
      <c r="BM190" s="228" t="s">
        <v>317</v>
      </c>
    </row>
    <row r="191" spans="1:65" s="2" customFormat="1" ht="24.15" customHeight="1">
      <c r="A191" s="35"/>
      <c r="B191" s="36"/>
      <c r="C191" s="216" t="s">
        <v>318</v>
      </c>
      <c r="D191" s="216" t="s">
        <v>139</v>
      </c>
      <c r="E191" s="217" t="s">
        <v>319</v>
      </c>
      <c r="F191" s="218" t="s">
        <v>320</v>
      </c>
      <c r="G191" s="219" t="s">
        <v>166</v>
      </c>
      <c r="H191" s="220">
        <v>5</v>
      </c>
      <c r="I191" s="221"/>
      <c r="J191" s="222">
        <f>ROUND(I191*H191,1)</f>
        <v>0</v>
      </c>
      <c r="K191" s="223"/>
      <c r="L191" s="41"/>
      <c r="M191" s="224" t="s">
        <v>1</v>
      </c>
      <c r="N191" s="225" t="s">
        <v>41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0.00069</v>
      </c>
      <c r="T191" s="227">
        <f>S191*H191</f>
        <v>0.00345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202</v>
      </c>
      <c r="AT191" s="228" t="s">
        <v>139</v>
      </c>
      <c r="AU191" s="228" t="s">
        <v>85</v>
      </c>
      <c r="AY191" s="14" t="s">
        <v>136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33</v>
      </c>
      <c r="BK191" s="229">
        <f>ROUND(I191*H191,1)</f>
        <v>0</v>
      </c>
      <c r="BL191" s="14" t="s">
        <v>202</v>
      </c>
      <c r="BM191" s="228" t="s">
        <v>321</v>
      </c>
    </row>
    <row r="192" spans="1:65" s="2" customFormat="1" ht="21.75" customHeight="1">
      <c r="A192" s="35"/>
      <c r="B192" s="36"/>
      <c r="C192" s="216" t="s">
        <v>322</v>
      </c>
      <c r="D192" s="216" t="s">
        <v>139</v>
      </c>
      <c r="E192" s="217" t="s">
        <v>323</v>
      </c>
      <c r="F192" s="218" t="s">
        <v>324</v>
      </c>
      <c r="G192" s="219" t="s">
        <v>166</v>
      </c>
      <c r="H192" s="220">
        <v>2</v>
      </c>
      <c r="I192" s="221"/>
      <c r="J192" s="222">
        <f>ROUND(I192*H192,1)</f>
        <v>0</v>
      </c>
      <c r="K192" s="223"/>
      <c r="L192" s="41"/>
      <c r="M192" s="224" t="s">
        <v>1</v>
      </c>
      <c r="N192" s="225" t="s">
        <v>41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0.00053</v>
      </c>
      <c r="T192" s="227">
        <f>S192*H192</f>
        <v>0.00106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202</v>
      </c>
      <c r="AT192" s="228" t="s">
        <v>139</v>
      </c>
      <c r="AU192" s="228" t="s">
        <v>85</v>
      </c>
      <c r="AY192" s="14" t="s">
        <v>136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33</v>
      </c>
      <c r="BK192" s="229">
        <f>ROUND(I192*H192,1)</f>
        <v>0</v>
      </c>
      <c r="BL192" s="14" t="s">
        <v>202</v>
      </c>
      <c r="BM192" s="228" t="s">
        <v>325</v>
      </c>
    </row>
    <row r="193" spans="1:65" s="2" customFormat="1" ht="21.75" customHeight="1">
      <c r="A193" s="35"/>
      <c r="B193" s="36"/>
      <c r="C193" s="216" t="s">
        <v>326</v>
      </c>
      <c r="D193" s="216" t="s">
        <v>139</v>
      </c>
      <c r="E193" s="217" t="s">
        <v>327</v>
      </c>
      <c r="F193" s="218" t="s">
        <v>328</v>
      </c>
      <c r="G193" s="219" t="s">
        <v>192</v>
      </c>
      <c r="H193" s="220">
        <v>31.43</v>
      </c>
      <c r="I193" s="221"/>
      <c r="J193" s="222">
        <f>ROUND(I193*H193,1)</f>
        <v>0</v>
      </c>
      <c r="K193" s="223"/>
      <c r="L193" s="41"/>
      <c r="M193" s="224" t="s">
        <v>1</v>
      </c>
      <c r="N193" s="225" t="s">
        <v>41</v>
      </c>
      <c r="O193" s="88"/>
      <c r="P193" s="226">
        <f>O193*H193</f>
        <v>0</v>
      </c>
      <c r="Q193" s="226">
        <v>1E-05</v>
      </c>
      <c r="R193" s="226">
        <f>Q193*H193</f>
        <v>0.0003143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202</v>
      </c>
      <c r="AT193" s="228" t="s">
        <v>139</v>
      </c>
      <c r="AU193" s="228" t="s">
        <v>85</v>
      </c>
      <c r="AY193" s="14" t="s">
        <v>136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33</v>
      </c>
      <c r="BK193" s="229">
        <f>ROUND(I193*H193,1)</f>
        <v>0</v>
      </c>
      <c r="BL193" s="14" t="s">
        <v>202</v>
      </c>
      <c r="BM193" s="228" t="s">
        <v>329</v>
      </c>
    </row>
    <row r="194" spans="1:65" s="2" customFormat="1" ht="24.15" customHeight="1">
      <c r="A194" s="35"/>
      <c r="B194" s="36"/>
      <c r="C194" s="216" t="s">
        <v>330</v>
      </c>
      <c r="D194" s="216" t="s">
        <v>139</v>
      </c>
      <c r="E194" s="217" t="s">
        <v>331</v>
      </c>
      <c r="F194" s="218" t="s">
        <v>332</v>
      </c>
      <c r="G194" s="219" t="s">
        <v>192</v>
      </c>
      <c r="H194" s="220">
        <v>31.43</v>
      </c>
      <c r="I194" s="221"/>
      <c r="J194" s="222">
        <f>ROUND(I194*H194,1)</f>
        <v>0</v>
      </c>
      <c r="K194" s="223"/>
      <c r="L194" s="41"/>
      <c r="M194" s="224" t="s">
        <v>1</v>
      </c>
      <c r="N194" s="225" t="s">
        <v>41</v>
      </c>
      <c r="O194" s="88"/>
      <c r="P194" s="226">
        <f>O194*H194</f>
        <v>0</v>
      </c>
      <c r="Q194" s="226">
        <v>2E-05</v>
      </c>
      <c r="R194" s="226">
        <f>Q194*H194</f>
        <v>0.0006286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202</v>
      </c>
      <c r="AT194" s="228" t="s">
        <v>139</v>
      </c>
      <c r="AU194" s="228" t="s">
        <v>85</v>
      </c>
      <c r="AY194" s="14" t="s">
        <v>136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33</v>
      </c>
      <c r="BK194" s="229">
        <f>ROUND(I194*H194,1)</f>
        <v>0</v>
      </c>
      <c r="BL194" s="14" t="s">
        <v>202</v>
      </c>
      <c r="BM194" s="228" t="s">
        <v>333</v>
      </c>
    </row>
    <row r="195" spans="1:65" s="2" customFormat="1" ht="24.15" customHeight="1">
      <c r="A195" s="35"/>
      <c r="B195" s="36"/>
      <c r="C195" s="216" t="s">
        <v>334</v>
      </c>
      <c r="D195" s="216" t="s">
        <v>139</v>
      </c>
      <c r="E195" s="217" t="s">
        <v>335</v>
      </c>
      <c r="F195" s="218" t="s">
        <v>336</v>
      </c>
      <c r="G195" s="219" t="s">
        <v>216</v>
      </c>
      <c r="H195" s="220">
        <v>0.03</v>
      </c>
      <c r="I195" s="221"/>
      <c r="J195" s="222">
        <f>ROUND(I195*H195,1)</f>
        <v>0</v>
      </c>
      <c r="K195" s="223"/>
      <c r="L195" s="41"/>
      <c r="M195" s="224" t="s">
        <v>1</v>
      </c>
      <c r="N195" s="225" t="s">
        <v>41</v>
      </c>
      <c r="O195" s="88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202</v>
      </c>
      <c r="AT195" s="228" t="s">
        <v>139</v>
      </c>
      <c r="AU195" s="228" t="s">
        <v>85</v>
      </c>
      <c r="AY195" s="14" t="s">
        <v>136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33</v>
      </c>
      <c r="BK195" s="229">
        <f>ROUND(I195*H195,1)</f>
        <v>0</v>
      </c>
      <c r="BL195" s="14" t="s">
        <v>202</v>
      </c>
      <c r="BM195" s="228" t="s">
        <v>337</v>
      </c>
    </row>
    <row r="196" spans="1:63" s="12" customFormat="1" ht="22.8" customHeight="1">
      <c r="A196" s="12"/>
      <c r="B196" s="200"/>
      <c r="C196" s="201"/>
      <c r="D196" s="202" t="s">
        <v>75</v>
      </c>
      <c r="E196" s="214" t="s">
        <v>338</v>
      </c>
      <c r="F196" s="214" t="s">
        <v>339</v>
      </c>
      <c r="G196" s="201"/>
      <c r="H196" s="201"/>
      <c r="I196" s="204"/>
      <c r="J196" s="215">
        <f>BK196</f>
        <v>0</v>
      </c>
      <c r="K196" s="201"/>
      <c r="L196" s="206"/>
      <c r="M196" s="207"/>
      <c r="N196" s="208"/>
      <c r="O196" s="208"/>
      <c r="P196" s="209">
        <f>SUM(P197:P230)</f>
        <v>0</v>
      </c>
      <c r="Q196" s="208"/>
      <c r="R196" s="209">
        <f>SUM(R197:R230)</f>
        <v>0.3502028</v>
      </c>
      <c r="S196" s="208"/>
      <c r="T196" s="210">
        <f>SUM(T197:T230)</f>
        <v>0.22087000000000004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1" t="s">
        <v>85</v>
      </c>
      <c r="AT196" s="212" t="s">
        <v>75</v>
      </c>
      <c r="AU196" s="212" t="s">
        <v>33</v>
      </c>
      <c r="AY196" s="211" t="s">
        <v>136</v>
      </c>
      <c r="BK196" s="213">
        <f>SUM(BK197:BK230)</f>
        <v>0</v>
      </c>
    </row>
    <row r="197" spans="1:65" s="2" customFormat="1" ht="16.5" customHeight="1">
      <c r="A197" s="35"/>
      <c r="B197" s="36"/>
      <c r="C197" s="216" t="s">
        <v>340</v>
      </c>
      <c r="D197" s="216" t="s">
        <v>139</v>
      </c>
      <c r="E197" s="217" t="s">
        <v>341</v>
      </c>
      <c r="F197" s="218" t="s">
        <v>342</v>
      </c>
      <c r="G197" s="219" t="s">
        <v>209</v>
      </c>
      <c r="H197" s="220">
        <v>4</v>
      </c>
      <c r="I197" s="221"/>
      <c r="J197" s="222">
        <f>ROUND(I197*H197,1)</f>
        <v>0</v>
      </c>
      <c r="K197" s="223"/>
      <c r="L197" s="41"/>
      <c r="M197" s="224" t="s">
        <v>1</v>
      </c>
      <c r="N197" s="225" t="s">
        <v>41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0.01933</v>
      </c>
      <c r="T197" s="227">
        <f>S197*H197</f>
        <v>0.07732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202</v>
      </c>
      <c r="AT197" s="228" t="s">
        <v>139</v>
      </c>
      <c r="AU197" s="228" t="s">
        <v>85</v>
      </c>
      <c r="AY197" s="14" t="s">
        <v>136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33</v>
      </c>
      <c r="BK197" s="229">
        <f>ROUND(I197*H197,1)</f>
        <v>0</v>
      </c>
      <c r="BL197" s="14" t="s">
        <v>202</v>
      </c>
      <c r="BM197" s="228" t="s">
        <v>343</v>
      </c>
    </row>
    <row r="198" spans="1:65" s="2" customFormat="1" ht="16.5" customHeight="1">
      <c r="A198" s="35"/>
      <c r="B198" s="36"/>
      <c r="C198" s="216" t="s">
        <v>344</v>
      </c>
      <c r="D198" s="216" t="s">
        <v>139</v>
      </c>
      <c r="E198" s="217" t="s">
        <v>345</v>
      </c>
      <c r="F198" s="218" t="s">
        <v>346</v>
      </c>
      <c r="G198" s="219" t="s">
        <v>209</v>
      </c>
      <c r="H198" s="220">
        <v>1</v>
      </c>
      <c r="I198" s="221"/>
      <c r="J198" s="222">
        <f>ROUND(I198*H198,1)</f>
        <v>0</v>
      </c>
      <c r="K198" s="223"/>
      <c r="L198" s="41"/>
      <c r="M198" s="224" t="s">
        <v>1</v>
      </c>
      <c r="N198" s="225" t="s">
        <v>41</v>
      </c>
      <c r="O198" s="88"/>
      <c r="P198" s="226">
        <f>O198*H198</f>
        <v>0</v>
      </c>
      <c r="Q198" s="226">
        <v>0</v>
      </c>
      <c r="R198" s="226">
        <f>Q198*H198</f>
        <v>0</v>
      </c>
      <c r="S198" s="226">
        <v>0.0342</v>
      </c>
      <c r="T198" s="227">
        <f>S198*H198</f>
        <v>0.0342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202</v>
      </c>
      <c r="AT198" s="228" t="s">
        <v>139</v>
      </c>
      <c r="AU198" s="228" t="s">
        <v>85</v>
      </c>
      <c r="AY198" s="14" t="s">
        <v>136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33</v>
      </c>
      <c r="BK198" s="229">
        <f>ROUND(I198*H198,1)</f>
        <v>0</v>
      </c>
      <c r="BL198" s="14" t="s">
        <v>202</v>
      </c>
      <c r="BM198" s="228" t="s">
        <v>347</v>
      </c>
    </row>
    <row r="199" spans="1:65" s="2" customFormat="1" ht="21.75" customHeight="1">
      <c r="A199" s="35"/>
      <c r="B199" s="36"/>
      <c r="C199" s="216" t="s">
        <v>348</v>
      </c>
      <c r="D199" s="216" t="s">
        <v>139</v>
      </c>
      <c r="E199" s="217" t="s">
        <v>349</v>
      </c>
      <c r="F199" s="218" t="s">
        <v>350</v>
      </c>
      <c r="G199" s="219" t="s">
        <v>166</v>
      </c>
      <c r="H199" s="220">
        <v>4</v>
      </c>
      <c r="I199" s="221"/>
      <c r="J199" s="222">
        <f>ROUND(I199*H199,1)</f>
        <v>0</v>
      </c>
      <c r="K199" s="223"/>
      <c r="L199" s="41"/>
      <c r="M199" s="224" t="s">
        <v>1</v>
      </c>
      <c r="N199" s="225" t="s">
        <v>41</v>
      </c>
      <c r="O199" s="88"/>
      <c r="P199" s="226">
        <f>O199*H199</f>
        <v>0</v>
      </c>
      <c r="Q199" s="226">
        <v>0.00119</v>
      </c>
      <c r="R199" s="226">
        <f>Q199*H199</f>
        <v>0.00476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202</v>
      </c>
      <c r="AT199" s="228" t="s">
        <v>139</v>
      </c>
      <c r="AU199" s="228" t="s">
        <v>85</v>
      </c>
      <c r="AY199" s="14" t="s">
        <v>136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33</v>
      </c>
      <c r="BK199" s="229">
        <f>ROUND(I199*H199,1)</f>
        <v>0</v>
      </c>
      <c r="BL199" s="14" t="s">
        <v>202</v>
      </c>
      <c r="BM199" s="228" t="s">
        <v>351</v>
      </c>
    </row>
    <row r="200" spans="1:65" s="2" customFormat="1" ht="16.5" customHeight="1">
      <c r="A200" s="35"/>
      <c r="B200" s="36"/>
      <c r="C200" s="230" t="s">
        <v>352</v>
      </c>
      <c r="D200" s="230" t="s">
        <v>353</v>
      </c>
      <c r="E200" s="231" t="s">
        <v>354</v>
      </c>
      <c r="F200" s="232" t="s">
        <v>355</v>
      </c>
      <c r="G200" s="233" t="s">
        <v>166</v>
      </c>
      <c r="H200" s="234">
        <v>4</v>
      </c>
      <c r="I200" s="235"/>
      <c r="J200" s="236">
        <f>ROUND(I200*H200,1)</f>
        <v>0</v>
      </c>
      <c r="K200" s="237"/>
      <c r="L200" s="238"/>
      <c r="M200" s="239" t="s">
        <v>1</v>
      </c>
      <c r="N200" s="240" t="s">
        <v>41</v>
      </c>
      <c r="O200" s="88"/>
      <c r="P200" s="226">
        <f>O200*H200</f>
        <v>0</v>
      </c>
      <c r="Q200" s="226">
        <v>0.026</v>
      </c>
      <c r="R200" s="226">
        <f>Q200*H200</f>
        <v>0.104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277</v>
      </c>
      <c r="AT200" s="228" t="s">
        <v>353</v>
      </c>
      <c r="AU200" s="228" t="s">
        <v>85</v>
      </c>
      <c r="AY200" s="14" t="s">
        <v>136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33</v>
      </c>
      <c r="BK200" s="229">
        <f>ROUND(I200*H200,1)</f>
        <v>0</v>
      </c>
      <c r="BL200" s="14" t="s">
        <v>202</v>
      </c>
      <c r="BM200" s="228" t="s">
        <v>356</v>
      </c>
    </row>
    <row r="201" spans="1:65" s="2" customFormat="1" ht="16.5" customHeight="1">
      <c r="A201" s="35"/>
      <c r="B201" s="36"/>
      <c r="C201" s="216" t="s">
        <v>357</v>
      </c>
      <c r="D201" s="216" t="s">
        <v>139</v>
      </c>
      <c r="E201" s="217" t="s">
        <v>358</v>
      </c>
      <c r="F201" s="218" t="s">
        <v>359</v>
      </c>
      <c r="G201" s="219" t="s">
        <v>166</v>
      </c>
      <c r="H201" s="220">
        <v>4</v>
      </c>
      <c r="I201" s="221"/>
      <c r="J201" s="222">
        <f>ROUND(I201*H201,1)</f>
        <v>0</v>
      </c>
      <c r="K201" s="223"/>
      <c r="L201" s="41"/>
      <c r="M201" s="224" t="s">
        <v>1</v>
      </c>
      <c r="N201" s="225" t="s">
        <v>41</v>
      </c>
      <c r="O201" s="88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202</v>
      </c>
      <c r="AT201" s="228" t="s">
        <v>139</v>
      </c>
      <c r="AU201" s="228" t="s">
        <v>85</v>
      </c>
      <c r="AY201" s="14" t="s">
        <v>136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33</v>
      </c>
      <c r="BK201" s="229">
        <f>ROUND(I201*H201,1)</f>
        <v>0</v>
      </c>
      <c r="BL201" s="14" t="s">
        <v>202</v>
      </c>
      <c r="BM201" s="228" t="s">
        <v>360</v>
      </c>
    </row>
    <row r="202" spans="1:65" s="2" customFormat="1" ht="21.75" customHeight="1">
      <c r="A202" s="35"/>
      <c r="B202" s="36"/>
      <c r="C202" s="230" t="s">
        <v>361</v>
      </c>
      <c r="D202" s="230" t="s">
        <v>353</v>
      </c>
      <c r="E202" s="231" t="s">
        <v>362</v>
      </c>
      <c r="F202" s="232" t="s">
        <v>363</v>
      </c>
      <c r="G202" s="233" t="s">
        <v>166</v>
      </c>
      <c r="H202" s="234">
        <v>4</v>
      </c>
      <c r="I202" s="235"/>
      <c r="J202" s="236">
        <f>ROUND(I202*H202,1)</f>
        <v>0</v>
      </c>
      <c r="K202" s="237"/>
      <c r="L202" s="238"/>
      <c r="M202" s="239" t="s">
        <v>1</v>
      </c>
      <c r="N202" s="240" t="s">
        <v>41</v>
      </c>
      <c r="O202" s="88"/>
      <c r="P202" s="226">
        <f>O202*H202</f>
        <v>0</v>
      </c>
      <c r="Q202" s="226">
        <v>0.0019</v>
      </c>
      <c r="R202" s="226">
        <f>Q202*H202</f>
        <v>0.0076</v>
      </c>
      <c r="S202" s="226">
        <v>0</v>
      </c>
      <c r="T202" s="22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8" t="s">
        <v>277</v>
      </c>
      <c r="AT202" s="228" t="s">
        <v>353</v>
      </c>
      <c r="AU202" s="228" t="s">
        <v>85</v>
      </c>
      <c r="AY202" s="14" t="s">
        <v>136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4" t="s">
        <v>33</v>
      </c>
      <c r="BK202" s="229">
        <f>ROUND(I202*H202,1)</f>
        <v>0</v>
      </c>
      <c r="BL202" s="14" t="s">
        <v>202</v>
      </c>
      <c r="BM202" s="228" t="s">
        <v>364</v>
      </c>
    </row>
    <row r="203" spans="1:65" s="2" customFormat="1" ht="16.5" customHeight="1">
      <c r="A203" s="35"/>
      <c r="B203" s="36"/>
      <c r="C203" s="230" t="s">
        <v>365</v>
      </c>
      <c r="D203" s="230" t="s">
        <v>353</v>
      </c>
      <c r="E203" s="231" t="s">
        <v>366</v>
      </c>
      <c r="F203" s="232" t="s">
        <v>367</v>
      </c>
      <c r="G203" s="233" t="s">
        <v>166</v>
      </c>
      <c r="H203" s="234">
        <v>4</v>
      </c>
      <c r="I203" s="235"/>
      <c r="J203" s="236">
        <f>ROUND(I203*H203,1)</f>
        <v>0</v>
      </c>
      <c r="K203" s="237"/>
      <c r="L203" s="238"/>
      <c r="M203" s="239" t="s">
        <v>1</v>
      </c>
      <c r="N203" s="240" t="s">
        <v>41</v>
      </c>
      <c r="O203" s="88"/>
      <c r="P203" s="226">
        <f>O203*H203</f>
        <v>0</v>
      </c>
      <c r="Q203" s="226">
        <v>0.00115</v>
      </c>
      <c r="R203" s="226">
        <f>Q203*H203</f>
        <v>0.0046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277</v>
      </c>
      <c r="AT203" s="228" t="s">
        <v>353</v>
      </c>
      <c r="AU203" s="228" t="s">
        <v>85</v>
      </c>
      <c r="AY203" s="14" t="s">
        <v>136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33</v>
      </c>
      <c r="BK203" s="229">
        <f>ROUND(I203*H203,1)</f>
        <v>0</v>
      </c>
      <c r="BL203" s="14" t="s">
        <v>202</v>
      </c>
      <c r="BM203" s="228" t="s">
        <v>368</v>
      </c>
    </row>
    <row r="204" spans="1:65" s="2" customFormat="1" ht="16.5" customHeight="1">
      <c r="A204" s="35"/>
      <c r="B204" s="36"/>
      <c r="C204" s="216" t="s">
        <v>369</v>
      </c>
      <c r="D204" s="216" t="s">
        <v>139</v>
      </c>
      <c r="E204" s="217" t="s">
        <v>370</v>
      </c>
      <c r="F204" s="218" t="s">
        <v>371</v>
      </c>
      <c r="G204" s="219" t="s">
        <v>166</v>
      </c>
      <c r="H204" s="220">
        <v>2</v>
      </c>
      <c r="I204" s="221"/>
      <c r="J204" s="222">
        <f>ROUND(I204*H204,1)</f>
        <v>0</v>
      </c>
      <c r="K204" s="223"/>
      <c r="L204" s="41"/>
      <c r="M204" s="224" t="s">
        <v>1</v>
      </c>
      <c r="N204" s="225" t="s">
        <v>41</v>
      </c>
      <c r="O204" s="88"/>
      <c r="P204" s="226">
        <f>O204*H204</f>
        <v>0</v>
      </c>
      <c r="Q204" s="226">
        <v>8E-05</v>
      </c>
      <c r="R204" s="226">
        <f>Q204*H204</f>
        <v>0.00016</v>
      </c>
      <c r="S204" s="226">
        <v>0</v>
      </c>
      <c r="T204" s="22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8" t="s">
        <v>202</v>
      </c>
      <c r="AT204" s="228" t="s">
        <v>139</v>
      </c>
      <c r="AU204" s="228" t="s">
        <v>85</v>
      </c>
      <c r="AY204" s="14" t="s">
        <v>136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4" t="s">
        <v>33</v>
      </c>
      <c r="BK204" s="229">
        <f>ROUND(I204*H204,1)</f>
        <v>0</v>
      </c>
      <c r="BL204" s="14" t="s">
        <v>202</v>
      </c>
      <c r="BM204" s="228" t="s">
        <v>372</v>
      </c>
    </row>
    <row r="205" spans="1:65" s="2" customFormat="1" ht="24.15" customHeight="1">
      <c r="A205" s="35"/>
      <c r="B205" s="36"/>
      <c r="C205" s="230" t="s">
        <v>373</v>
      </c>
      <c r="D205" s="230" t="s">
        <v>353</v>
      </c>
      <c r="E205" s="231" t="s">
        <v>374</v>
      </c>
      <c r="F205" s="232" t="s">
        <v>375</v>
      </c>
      <c r="G205" s="233" t="s">
        <v>166</v>
      </c>
      <c r="H205" s="234">
        <v>2</v>
      </c>
      <c r="I205" s="235"/>
      <c r="J205" s="236">
        <f>ROUND(I205*H205,1)</f>
        <v>0</v>
      </c>
      <c r="K205" s="237"/>
      <c r="L205" s="238"/>
      <c r="M205" s="239" t="s">
        <v>1</v>
      </c>
      <c r="N205" s="240" t="s">
        <v>41</v>
      </c>
      <c r="O205" s="88"/>
      <c r="P205" s="226">
        <f>O205*H205</f>
        <v>0</v>
      </c>
      <c r="Q205" s="226">
        <v>0.018</v>
      </c>
      <c r="R205" s="226">
        <f>Q205*H205</f>
        <v>0.036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277</v>
      </c>
      <c r="AT205" s="228" t="s">
        <v>353</v>
      </c>
      <c r="AU205" s="228" t="s">
        <v>85</v>
      </c>
      <c r="AY205" s="14" t="s">
        <v>136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33</v>
      </c>
      <c r="BK205" s="229">
        <f>ROUND(I205*H205,1)</f>
        <v>0</v>
      </c>
      <c r="BL205" s="14" t="s">
        <v>202</v>
      </c>
      <c r="BM205" s="228" t="s">
        <v>376</v>
      </c>
    </row>
    <row r="206" spans="1:65" s="2" customFormat="1" ht="16.5" customHeight="1">
      <c r="A206" s="35"/>
      <c r="B206" s="36"/>
      <c r="C206" s="216" t="s">
        <v>377</v>
      </c>
      <c r="D206" s="216" t="s">
        <v>139</v>
      </c>
      <c r="E206" s="217" t="s">
        <v>378</v>
      </c>
      <c r="F206" s="218" t="s">
        <v>379</v>
      </c>
      <c r="G206" s="219" t="s">
        <v>209</v>
      </c>
      <c r="H206" s="220">
        <v>5</v>
      </c>
      <c r="I206" s="221"/>
      <c r="J206" s="222">
        <f>ROUND(I206*H206,1)</f>
        <v>0</v>
      </c>
      <c r="K206" s="223"/>
      <c r="L206" s="41"/>
      <c r="M206" s="224" t="s">
        <v>1</v>
      </c>
      <c r="N206" s="225" t="s">
        <v>41</v>
      </c>
      <c r="O206" s="88"/>
      <c r="P206" s="226">
        <f>O206*H206</f>
        <v>0</v>
      </c>
      <c r="Q206" s="226">
        <v>0</v>
      </c>
      <c r="R206" s="226">
        <f>Q206*H206</f>
        <v>0</v>
      </c>
      <c r="S206" s="226">
        <v>0.01946</v>
      </c>
      <c r="T206" s="227">
        <f>S206*H206</f>
        <v>0.09730000000000001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8" t="s">
        <v>202</v>
      </c>
      <c r="AT206" s="228" t="s">
        <v>139</v>
      </c>
      <c r="AU206" s="228" t="s">
        <v>85</v>
      </c>
      <c r="AY206" s="14" t="s">
        <v>136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4" t="s">
        <v>33</v>
      </c>
      <c r="BK206" s="229">
        <f>ROUND(I206*H206,1)</f>
        <v>0</v>
      </c>
      <c r="BL206" s="14" t="s">
        <v>202</v>
      </c>
      <c r="BM206" s="228" t="s">
        <v>380</v>
      </c>
    </row>
    <row r="207" spans="1:65" s="2" customFormat="1" ht="21.75" customHeight="1">
      <c r="A207" s="35"/>
      <c r="B207" s="36"/>
      <c r="C207" s="216" t="s">
        <v>381</v>
      </c>
      <c r="D207" s="216" t="s">
        <v>139</v>
      </c>
      <c r="E207" s="217" t="s">
        <v>382</v>
      </c>
      <c r="F207" s="218" t="s">
        <v>383</v>
      </c>
      <c r="G207" s="219" t="s">
        <v>209</v>
      </c>
      <c r="H207" s="220">
        <v>6</v>
      </c>
      <c r="I207" s="221"/>
      <c r="J207" s="222">
        <f>ROUND(I207*H207,1)</f>
        <v>0</v>
      </c>
      <c r="K207" s="223"/>
      <c r="L207" s="41"/>
      <c r="M207" s="224" t="s">
        <v>1</v>
      </c>
      <c r="N207" s="225" t="s">
        <v>41</v>
      </c>
      <c r="O207" s="88"/>
      <c r="P207" s="226">
        <f>O207*H207</f>
        <v>0</v>
      </c>
      <c r="Q207" s="226">
        <v>0.00173</v>
      </c>
      <c r="R207" s="226">
        <f>Q207*H207</f>
        <v>0.01038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202</v>
      </c>
      <c r="AT207" s="228" t="s">
        <v>139</v>
      </c>
      <c r="AU207" s="228" t="s">
        <v>85</v>
      </c>
      <c r="AY207" s="14" t="s">
        <v>136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33</v>
      </c>
      <c r="BK207" s="229">
        <f>ROUND(I207*H207,1)</f>
        <v>0</v>
      </c>
      <c r="BL207" s="14" t="s">
        <v>202</v>
      </c>
      <c r="BM207" s="228" t="s">
        <v>384</v>
      </c>
    </row>
    <row r="208" spans="1:65" s="2" customFormat="1" ht="24.15" customHeight="1">
      <c r="A208" s="35"/>
      <c r="B208" s="36"/>
      <c r="C208" s="230" t="s">
        <v>385</v>
      </c>
      <c r="D208" s="230" t="s">
        <v>353</v>
      </c>
      <c r="E208" s="231" t="s">
        <v>386</v>
      </c>
      <c r="F208" s="232" t="s">
        <v>387</v>
      </c>
      <c r="G208" s="233" t="s">
        <v>166</v>
      </c>
      <c r="H208" s="234">
        <v>6</v>
      </c>
      <c r="I208" s="235"/>
      <c r="J208" s="236">
        <f>ROUND(I208*H208,1)</f>
        <v>0</v>
      </c>
      <c r="K208" s="237"/>
      <c r="L208" s="238"/>
      <c r="M208" s="239" t="s">
        <v>1</v>
      </c>
      <c r="N208" s="240" t="s">
        <v>41</v>
      </c>
      <c r="O208" s="88"/>
      <c r="P208" s="226">
        <f>O208*H208</f>
        <v>0</v>
      </c>
      <c r="Q208" s="226">
        <v>0.012</v>
      </c>
      <c r="R208" s="226">
        <f>Q208*H208</f>
        <v>0.07200000000000001</v>
      </c>
      <c r="S208" s="226">
        <v>0</v>
      </c>
      <c r="T208" s="22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8" t="s">
        <v>277</v>
      </c>
      <c r="AT208" s="228" t="s">
        <v>353</v>
      </c>
      <c r="AU208" s="228" t="s">
        <v>85</v>
      </c>
      <c r="AY208" s="14" t="s">
        <v>136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4" t="s">
        <v>33</v>
      </c>
      <c r="BK208" s="229">
        <f>ROUND(I208*H208,1)</f>
        <v>0</v>
      </c>
      <c r="BL208" s="14" t="s">
        <v>202</v>
      </c>
      <c r="BM208" s="228" t="s">
        <v>388</v>
      </c>
    </row>
    <row r="209" spans="1:65" s="2" customFormat="1" ht="24.15" customHeight="1">
      <c r="A209" s="35"/>
      <c r="B209" s="36"/>
      <c r="C209" s="216" t="s">
        <v>389</v>
      </c>
      <c r="D209" s="216" t="s">
        <v>139</v>
      </c>
      <c r="E209" s="217" t="s">
        <v>390</v>
      </c>
      <c r="F209" s="218" t="s">
        <v>391</v>
      </c>
      <c r="G209" s="219" t="s">
        <v>209</v>
      </c>
      <c r="H209" s="220">
        <v>1</v>
      </c>
      <c r="I209" s="221"/>
      <c r="J209" s="222">
        <f>ROUND(I209*H209,1)</f>
        <v>0</v>
      </c>
      <c r="K209" s="223"/>
      <c r="L209" s="41"/>
      <c r="M209" s="224" t="s">
        <v>1</v>
      </c>
      <c r="N209" s="225" t="s">
        <v>41</v>
      </c>
      <c r="O209" s="88"/>
      <c r="P209" s="226">
        <f>O209*H209</f>
        <v>0</v>
      </c>
      <c r="Q209" s="226">
        <v>0.05141</v>
      </c>
      <c r="R209" s="226">
        <f>Q209*H209</f>
        <v>0.05141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202</v>
      </c>
      <c r="AT209" s="228" t="s">
        <v>139</v>
      </c>
      <c r="AU209" s="228" t="s">
        <v>85</v>
      </c>
      <c r="AY209" s="14" t="s">
        <v>136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33</v>
      </c>
      <c r="BK209" s="229">
        <f>ROUND(I209*H209,1)</f>
        <v>0</v>
      </c>
      <c r="BL209" s="14" t="s">
        <v>202</v>
      </c>
      <c r="BM209" s="228" t="s">
        <v>392</v>
      </c>
    </row>
    <row r="210" spans="1:65" s="2" customFormat="1" ht="37.8" customHeight="1">
      <c r="A210" s="35"/>
      <c r="B210" s="36"/>
      <c r="C210" s="216" t="s">
        <v>393</v>
      </c>
      <c r="D210" s="216" t="s">
        <v>139</v>
      </c>
      <c r="E210" s="217" t="s">
        <v>394</v>
      </c>
      <c r="F210" s="218" t="s">
        <v>395</v>
      </c>
      <c r="G210" s="219" t="s">
        <v>209</v>
      </c>
      <c r="H210" s="220">
        <v>1</v>
      </c>
      <c r="I210" s="221"/>
      <c r="J210" s="222">
        <f>ROUND(I210*H210,1)</f>
        <v>0</v>
      </c>
      <c r="K210" s="223"/>
      <c r="L210" s="41"/>
      <c r="M210" s="224" t="s">
        <v>1</v>
      </c>
      <c r="N210" s="225" t="s">
        <v>41</v>
      </c>
      <c r="O210" s="88"/>
      <c r="P210" s="226">
        <f>O210*H210</f>
        <v>0</v>
      </c>
      <c r="Q210" s="226">
        <v>0.02643</v>
      </c>
      <c r="R210" s="226">
        <f>Q210*H210</f>
        <v>0.02643</v>
      </c>
      <c r="S210" s="226">
        <v>0</v>
      </c>
      <c r="T210" s="22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8" t="s">
        <v>202</v>
      </c>
      <c r="AT210" s="228" t="s">
        <v>139</v>
      </c>
      <c r="AU210" s="228" t="s">
        <v>85</v>
      </c>
      <c r="AY210" s="14" t="s">
        <v>136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4" t="s">
        <v>33</v>
      </c>
      <c r="BK210" s="229">
        <f>ROUND(I210*H210,1)</f>
        <v>0</v>
      </c>
      <c r="BL210" s="14" t="s">
        <v>202</v>
      </c>
      <c r="BM210" s="228" t="s">
        <v>396</v>
      </c>
    </row>
    <row r="211" spans="1:65" s="2" customFormat="1" ht="24.15" customHeight="1">
      <c r="A211" s="35"/>
      <c r="B211" s="36"/>
      <c r="C211" s="216" t="s">
        <v>397</v>
      </c>
      <c r="D211" s="216" t="s">
        <v>139</v>
      </c>
      <c r="E211" s="217" t="s">
        <v>398</v>
      </c>
      <c r="F211" s="218" t="s">
        <v>399</v>
      </c>
      <c r="G211" s="219" t="s">
        <v>209</v>
      </c>
      <c r="H211" s="220">
        <v>4</v>
      </c>
      <c r="I211" s="221"/>
      <c r="J211" s="222">
        <f>ROUND(I211*H211,1)</f>
        <v>0</v>
      </c>
      <c r="K211" s="223"/>
      <c r="L211" s="41"/>
      <c r="M211" s="224" t="s">
        <v>1</v>
      </c>
      <c r="N211" s="225" t="s">
        <v>41</v>
      </c>
      <c r="O211" s="88"/>
      <c r="P211" s="226">
        <f>O211*H211</f>
        <v>0</v>
      </c>
      <c r="Q211" s="226">
        <v>0.00052</v>
      </c>
      <c r="R211" s="226">
        <f>Q211*H211</f>
        <v>0.00208</v>
      </c>
      <c r="S211" s="226">
        <v>0</v>
      </c>
      <c r="T211" s="22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8" t="s">
        <v>202</v>
      </c>
      <c r="AT211" s="228" t="s">
        <v>139</v>
      </c>
      <c r="AU211" s="228" t="s">
        <v>85</v>
      </c>
      <c r="AY211" s="14" t="s">
        <v>136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4" t="s">
        <v>33</v>
      </c>
      <c r="BK211" s="229">
        <f>ROUND(I211*H211,1)</f>
        <v>0</v>
      </c>
      <c r="BL211" s="14" t="s">
        <v>202</v>
      </c>
      <c r="BM211" s="228" t="s">
        <v>400</v>
      </c>
    </row>
    <row r="212" spans="1:65" s="2" customFormat="1" ht="24.15" customHeight="1">
      <c r="A212" s="35"/>
      <c r="B212" s="36"/>
      <c r="C212" s="230" t="s">
        <v>401</v>
      </c>
      <c r="D212" s="230" t="s">
        <v>353</v>
      </c>
      <c r="E212" s="231" t="s">
        <v>402</v>
      </c>
      <c r="F212" s="232" t="s">
        <v>403</v>
      </c>
      <c r="G212" s="233" t="s">
        <v>166</v>
      </c>
      <c r="H212" s="234">
        <v>4</v>
      </c>
      <c r="I212" s="235"/>
      <c r="J212" s="236">
        <f>ROUND(I212*H212,1)</f>
        <v>0</v>
      </c>
      <c r="K212" s="237"/>
      <c r="L212" s="238"/>
      <c r="M212" s="239" t="s">
        <v>1</v>
      </c>
      <c r="N212" s="240" t="s">
        <v>41</v>
      </c>
      <c r="O212" s="88"/>
      <c r="P212" s="226">
        <f>O212*H212</f>
        <v>0</v>
      </c>
      <c r="Q212" s="226">
        <v>0.00036</v>
      </c>
      <c r="R212" s="226">
        <f>Q212*H212</f>
        <v>0.00144</v>
      </c>
      <c r="S212" s="226">
        <v>0</v>
      </c>
      <c r="T212" s="22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8" t="s">
        <v>277</v>
      </c>
      <c r="AT212" s="228" t="s">
        <v>353</v>
      </c>
      <c r="AU212" s="228" t="s">
        <v>85</v>
      </c>
      <c r="AY212" s="14" t="s">
        <v>136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4" t="s">
        <v>33</v>
      </c>
      <c r="BK212" s="229">
        <f>ROUND(I212*H212,1)</f>
        <v>0</v>
      </c>
      <c r="BL212" s="14" t="s">
        <v>202</v>
      </c>
      <c r="BM212" s="228" t="s">
        <v>404</v>
      </c>
    </row>
    <row r="213" spans="1:65" s="2" customFormat="1" ht="24.15" customHeight="1">
      <c r="A213" s="35"/>
      <c r="B213" s="36"/>
      <c r="C213" s="216" t="s">
        <v>405</v>
      </c>
      <c r="D213" s="216" t="s">
        <v>139</v>
      </c>
      <c r="E213" s="217" t="s">
        <v>406</v>
      </c>
      <c r="F213" s="218" t="s">
        <v>407</v>
      </c>
      <c r="G213" s="219" t="s">
        <v>209</v>
      </c>
      <c r="H213" s="220">
        <v>3</v>
      </c>
      <c r="I213" s="221"/>
      <c r="J213" s="222">
        <f>ROUND(I213*H213,1)</f>
        <v>0</v>
      </c>
      <c r="K213" s="223"/>
      <c r="L213" s="41"/>
      <c r="M213" s="224" t="s">
        <v>1</v>
      </c>
      <c r="N213" s="225" t="s">
        <v>41</v>
      </c>
      <c r="O213" s="88"/>
      <c r="P213" s="226">
        <f>O213*H213</f>
        <v>0</v>
      </c>
      <c r="Q213" s="226">
        <v>0.0005182</v>
      </c>
      <c r="R213" s="226">
        <f>Q213*H213</f>
        <v>0.0015546000000000002</v>
      </c>
      <c r="S213" s="226">
        <v>0</v>
      </c>
      <c r="T213" s="22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8" t="s">
        <v>202</v>
      </c>
      <c r="AT213" s="228" t="s">
        <v>139</v>
      </c>
      <c r="AU213" s="228" t="s">
        <v>85</v>
      </c>
      <c r="AY213" s="14" t="s">
        <v>136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4" t="s">
        <v>33</v>
      </c>
      <c r="BK213" s="229">
        <f>ROUND(I213*H213,1)</f>
        <v>0</v>
      </c>
      <c r="BL213" s="14" t="s">
        <v>202</v>
      </c>
      <c r="BM213" s="228" t="s">
        <v>408</v>
      </c>
    </row>
    <row r="214" spans="1:65" s="2" customFormat="1" ht="21.75" customHeight="1">
      <c r="A214" s="35"/>
      <c r="B214" s="36"/>
      <c r="C214" s="230" t="s">
        <v>409</v>
      </c>
      <c r="D214" s="230" t="s">
        <v>353</v>
      </c>
      <c r="E214" s="231" t="s">
        <v>410</v>
      </c>
      <c r="F214" s="232" t="s">
        <v>411</v>
      </c>
      <c r="G214" s="233" t="s">
        <v>166</v>
      </c>
      <c r="H214" s="234">
        <v>3</v>
      </c>
      <c r="I214" s="235"/>
      <c r="J214" s="236">
        <f>ROUND(I214*H214,1)</f>
        <v>0</v>
      </c>
      <c r="K214" s="237"/>
      <c r="L214" s="238"/>
      <c r="M214" s="239" t="s">
        <v>1</v>
      </c>
      <c r="N214" s="240" t="s">
        <v>41</v>
      </c>
      <c r="O214" s="88"/>
      <c r="P214" s="226">
        <f>O214*H214</f>
        <v>0</v>
      </c>
      <c r="Q214" s="226">
        <v>0.00016</v>
      </c>
      <c r="R214" s="226">
        <f>Q214*H214</f>
        <v>0.00048000000000000007</v>
      </c>
      <c r="S214" s="226">
        <v>0</v>
      </c>
      <c r="T214" s="22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277</v>
      </c>
      <c r="AT214" s="228" t="s">
        <v>353</v>
      </c>
      <c r="AU214" s="228" t="s">
        <v>85</v>
      </c>
      <c r="AY214" s="14" t="s">
        <v>136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33</v>
      </c>
      <c r="BK214" s="229">
        <f>ROUND(I214*H214,1)</f>
        <v>0</v>
      </c>
      <c r="BL214" s="14" t="s">
        <v>202</v>
      </c>
      <c r="BM214" s="228" t="s">
        <v>412</v>
      </c>
    </row>
    <row r="215" spans="1:65" s="2" customFormat="1" ht="16.5" customHeight="1">
      <c r="A215" s="35"/>
      <c r="B215" s="36"/>
      <c r="C215" s="230" t="s">
        <v>413</v>
      </c>
      <c r="D215" s="230" t="s">
        <v>353</v>
      </c>
      <c r="E215" s="231" t="s">
        <v>414</v>
      </c>
      <c r="F215" s="232" t="s">
        <v>415</v>
      </c>
      <c r="G215" s="233" t="s">
        <v>166</v>
      </c>
      <c r="H215" s="234">
        <v>1</v>
      </c>
      <c r="I215" s="235"/>
      <c r="J215" s="236">
        <f>ROUND(I215*H215,1)</f>
        <v>0</v>
      </c>
      <c r="K215" s="237"/>
      <c r="L215" s="238"/>
      <c r="M215" s="239" t="s">
        <v>1</v>
      </c>
      <c r="N215" s="240" t="s">
        <v>41</v>
      </c>
      <c r="O215" s="88"/>
      <c r="P215" s="226">
        <f>O215*H215</f>
        <v>0</v>
      </c>
      <c r="Q215" s="226">
        <v>0.002</v>
      </c>
      <c r="R215" s="226">
        <f>Q215*H215</f>
        <v>0.002</v>
      </c>
      <c r="S215" s="226">
        <v>0</v>
      </c>
      <c r="T215" s="22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8" t="s">
        <v>277</v>
      </c>
      <c r="AT215" s="228" t="s">
        <v>353</v>
      </c>
      <c r="AU215" s="228" t="s">
        <v>85</v>
      </c>
      <c r="AY215" s="14" t="s">
        <v>136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4" t="s">
        <v>33</v>
      </c>
      <c r="BK215" s="229">
        <f>ROUND(I215*H215,1)</f>
        <v>0</v>
      </c>
      <c r="BL215" s="14" t="s">
        <v>202</v>
      </c>
      <c r="BM215" s="228" t="s">
        <v>416</v>
      </c>
    </row>
    <row r="216" spans="1:65" s="2" customFormat="1" ht="16.5" customHeight="1">
      <c r="A216" s="35"/>
      <c r="B216" s="36"/>
      <c r="C216" s="230" t="s">
        <v>417</v>
      </c>
      <c r="D216" s="230" t="s">
        <v>353</v>
      </c>
      <c r="E216" s="231" t="s">
        <v>418</v>
      </c>
      <c r="F216" s="232" t="s">
        <v>419</v>
      </c>
      <c r="G216" s="233" t="s">
        <v>166</v>
      </c>
      <c r="H216" s="234">
        <v>3</v>
      </c>
      <c r="I216" s="235"/>
      <c r="J216" s="236">
        <f>ROUND(I216*H216,1)</f>
        <v>0</v>
      </c>
      <c r="K216" s="237"/>
      <c r="L216" s="238"/>
      <c r="M216" s="239" t="s">
        <v>1</v>
      </c>
      <c r="N216" s="240" t="s">
        <v>41</v>
      </c>
      <c r="O216" s="88"/>
      <c r="P216" s="226">
        <f>O216*H216</f>
        <v>0</v>
      </c>
      <c r="Q216" s="226">
        <v>0.00012</v>
      </c>
      <c r="R216" s="226">
        <f>Q216*H216</f>
        <v>0.00036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277</v>
      </c>
      <c r="AT216" s="228" t="s">
        <v>353</v>
      </c>
      <c r="AU216" s="228" t="s">
        <v>85</v>
      </c>
      <c r="AY216" s="14" t="s">
        <v>136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33</v>
      </c>
      <c r="BK216" s="229">
        <f>ROUND(I216*H216,1)</f>
        <v>0</v>
      </c>
      <c r="BL216" s="14" t="s">
        <v>202</v>
      </c>
      <c r="BM216" s="228" t="s">
        <v>420</v>
      </c>
    </row>
    <row r="217" spans="1:65" s="2" customFormat="1" ht="24.15" customHeight="1">
      <c r="A217" s="35"/>
      <c r="B217" s="36"/>
      <c r="C217" s="216" t="s">
        <v>421</v>
      </c>
      <c r="D217" s="216" t="s">
        <v>139</v>
      </c>
      <c r="E217" s="217" t="s">
        <v>422</v>
      </c>
      <c r="F217" s="218" t="s">
        <v>423</v>
      </c>
      <c r="G217" s="219" t="s">
        <v>209</v>
      </c>
      <c r="H217" s="220">
        <v>1</v>
      </c>
      <c r="I217" s="221"/>
      <c r="J217" s="222">
        <f>ROUND(I217*H217,1)</f>
        <v>0</v>
      </c>
      <c r="K217" s="223"/>
      <c r="L217" s="41"/>
      <c r="M217" s="224" t="s">
        <v>1</v>
      </c>
      <c r="N217" s="225" t="s">
        <v>41</v>
      </c>
      <c r="O217" s="88"/>
      <c r="P217" s="226">
        <f>O217*H217</f>
        <v>0</v>
      </c>
      <c r="Q217" s="226">
        <v>0.0005182</v>
      </c>
      <c r="R217" s="226">
        <f>Q217*H217</f>
        <v>0.0005182</v>
      </c>
      <c r="S217" s="226">
        <v>0</v>
      </c>
      <c r="T217" s="22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8" t="s">
        <v>202</v>
      </c>
      <c r="AT217" s="228" t="s">
        <v>139</v>
      </c>
      <c r="AU217" s="228" t="s">
        <v>85</v>
      </c>
      <c r="AY217" s="14" t="s">
        <v>136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4" t="s">
        <v>33</v>
      </c>
      <c r="BK217" s="229">
        <f>ROUND(I217*H217,1)</f>
        <v>0</v>
      </c>
      <c r="BL217" s="14" t="s">
        <v>202</v>
      </c>
      <c r="BM217" s="228" t="s">
        <v>424</v>
      </c>
    </row>
    <row r="218" spans="1:65" s="2" customFormat="1" ht="21.75" customHeight="1">
      <c r="A218" s="35"/>
      <c r="B218" s="36"/>
      <c r="C218" s="230" t="s">
        <v>425</v>
      </c>
      <c r="D218" s="230" t="s">
        <v>353</v>
      </c>
      <c r="E218" s="231" t="s">
        <v>426</v>
      </c>
      <c r="F218" s="232" t="s">
        <v>427</v>
      </c>
      <c r="G218" s="233" t="s">
        <v>166</v>
      </c>
      <c r="H218" s="234">
        <v>1</v>
      </c>
      <c r="I218" s="235"/>
      <c r="J218" s="236">
        <f>ROUND(I218*H218,1)</f>
        <v>0</v>
      </c>
      <c r="K218" s="237"/>
      <c r="L218" s="238"/>
      <c r="M218" s="239" t="s">
        <v>1</v>
      </c>
      <c r="N218" s="240" t="s">
        <v>41</v>
      </c>
      <c r="O218" s="88"/>
      <c r="P218" s="226">
        <f>O218*H218</f>
        <v>0</v>
      </c>
      <c r="Q218" s="226">
        <v>0.0005</v>
      </c>
      <c r="R218" s="226">
        <f>Q218*H218</f>
        <v>0.0005</v>
      </c>
      <c r="S218" s="226">
        <v>0</v>
      </c>
      <c r="T218" s="22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277</v>
      </c>
      <c r="AT218" s="228" t="s">
        <v>353</v>
      </c>
      <c r="AU218" s="228" t="s">
        <v>85</v>
      </c>
      <c r="AY218" s="14" t="s">
        <v>136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33</v>
      </c>
      <c r="BK218" s="229">
        <f>ROUND(I218*H218,1)</f>
        <v>0</v>
      </c>
      <c r="BL218" s="14" t="s">
        <v>202</v>
      </c>
      <c r="BM218" s="228" t="s">
        <v>428</v>
      </c>
    </row>
    <row r="219" spans="1:65" s="2" customFormat="1" ht="16.5" customHeight="1">
      <c r="A219" s="35"/>
      <c r="B219" s="36"/>
      <c r="C219" s="216" t="s">
        <v>429</v>
      </c>
      <c r="D219" s="216" t="s">
        <v>139</v>
      </c>
      <c r="E219" s="217" t="s">
        <v>430</v>
      </c>
      <c r="F219" s="218" t="s">
        <v>431</v>
      </c>
      <c r="G219" s="219" t="s">
        <v>209</v>
      </c>
      <c r="H219" s="220">
        <v>5</v>
      </c>
      <c r="I219" s="221"/>
      <c r="J219" s="222">
        <f>ROUND(I219*H219,1)</f>
        <v>0</v>
      </c>
      <c r="K219" s="223"/>
      <c r="L219" s="41"/>
      <c r="M219" s="224" t="s">
        <v>1</v>
      </c>
      <c r="N219" s="225" t="s">
        <v>41</v>
      </c>
      <c r="O219" s="88"/>
      <c r="P219" s="226">
        <f>O219*H219</f>
        <v>0</v>
      </c>
      <c r="Q219" s="226">
        <v>0</v>
      </c>
      <c r="R219" s="226">
        <f>Q219*H219</f>
        <v>0</v>
      </c>
      <c r="S219" s="226">
        <v>0.00156</v>
      </c>
      <c r="T219" s="227">
        <f>S219*H219</f>
        <v>0.0078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8" t="s">
        <v>202</v>
      </c>
      <c r="AT219" s="228" t="s">
        <v>139</v>
      </c>
      <c r="AU219" s="228" t="s">
        <v>85</v>
      </c>
      <c r="AY219" s="14" t="s">
        <v>136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4" t="s">
        <v>33</v>
      </c>
      <c r="BK219" s="229">
        <f>ROUND(I219*H219,1)</f>
        <v>0</v>
      </c>
      <c r="BL219" s="14" t="s">
        <v>202</v>
      </c>
      <c r="BM219" s="228" t="s">
        <v>432</v>
      </c>
    </row>
    <row r="220" spans="1:65" s="2" customFormat="1" ht="16.5" customHeight="1">
      <c r="A220" s="35"/>
      <c r="B220" s="36"/>
      <c r="C220" s="216" t="s">
        <v>433</v>
      </c>
      <c r="D220" s="216" t="s">
        <v>139</v>
      </c>
      <c r="E220" s="217" t="s">
        <v>434</v>
      </c>
      <c r="F220" s="218" t="s">
        <v>435</v>
      </c>
      <c r="G220" s="219" t="s">
        <v>166</v>
      </c>
      <c r="H220" s="220">
        <v>1</v>
      </c>
      <c r="I220" s="221"/>
      <c r="J220" s="222">
        <f>ROUND(I220*H220,1)</f>
        <v>0</v>
      </c>
      <c r="K220" s="223"/>
      <c r="L220" s="41"/>
      <c r="M220" s="224" t="s">
        <v>1</v>
      </c>
      <c r="N220" s="225" t="s">
        <v>41</v>
      </c>
      <c r="O220" s="88"/>
      <c r="P220" s="226">
        <f>O220*H220</f>
        <v>0</v>
      </c>
      <c r="Q220" s="226">
        <v>0.00016</v>
      </c>
      <c r="R220" s="226">
        <f>Q220*H220</f>
        <v>0.00016</v>
      </c>
      <c r="S220" s="226">
        <v>0</v>
      </c>
      <c r="T220" s="22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8" t="s">
        <v>202</v>
      </c>
      <c r="AT220" s="228" t="s">
        <v>139</v>
      </c>
      <c r="AU220" s="228" t="s">
        <v>85</v>
      </c>
      <c r="AY220" s="14" t="s">
        <v>136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4" t="s">
        <v>33</v>
      </c>
      <c r="BK220" s="229">
        <f>ROUND(I220*H220,1)</f>
        <v>0</v>
      </c>
      <c r="BL220" s="14" t="s">
        <v>202</v>
      </c>
      <c r="BM220" s="228" t="s">
        <v>436</v>
      </c>
    </row>
    <row r="221" spans="1:65" s="2" customFormat="1" ht="24.15" customHeight="1">
      <c r="A221" s="35"/>
      <c r="B221" s="36"/>
      <c r="C221" s="230" t="s">
        <v>437</v>
      </c>
      <c r="D221" s="230" t="s">
        <v>353</v>
      </c>
      <c r="E221" s="231" t="s">
        <v>438</v>
      </c>
      <c r="F221" s="232" t="s">
        <v>439</v>
      </c>
      <c r="G221" s="233" t="s">
        <v>166</v>
      </c>
      <c r="H221" s="234">
        <v>1</v>
      </c>
      <c r="I221" s="235"/>
      <c r="J221" s="236">
        <f>ROUND(I221*H221,1)</f>
        <v>0</v>
      </c>
      <c r="K221" s="237"/>
      <c r="L221" s="238"/>
      <c r="M221" s="239" t="s">
        <v>1</v>
      </c>
      <c r="N221" s="240" t="s">
        <v>41</v>
      </c>
      <c r="O221" s="88"/>
      <c r="P221" s="226">
        <f>O221*H221</f>
        <v>0</v>
      </c>
      <c r="Q221" s="226">
        <v>0.00064</v>
      </c>
      <c r="R221" s="226">
        <f>Q221*H221</f>
        <v>0.00064</v>
      </c>
      <c r="S221" s="226">
        <v>0</v>
      </c>
      <c r="T221" s="22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8" t="s">
        <v>277</v>
      </c>
      <c r="AT221" s="228" t="s">
        <v>353</v>
      </c>
      <c r="AU221" s="228" t="s">
        <v>85</v>
      </c>
      <c r="AY221" s="14" t="s">
        <v>136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4" t="s">
        <v>33</v>
      </c>
      <c r="BK221" s="229">
        <f>ROUND(I221*H221,1)</f>
        <v>0</v>
      </c>
      <c r="BL221" s="14" t="s">
        <v>202</v>
      </c>
      <c r="BM221" s="228" t="s">
        <v>440</v>
      </c>
    </row>
    <row r="222" spans="1:65" s="2" customFormat="1" ht="24.15" customHeight="1">
      <c r="A222" s="35"/>
      <c r="B222" s="36"/>
      <c r="C222" s="216" t="s">
        <v>441</v>
      </c>
      <c r="D222" s="216" t="s">
        <v>139</v>
      </c>
      <c r="E222" s="217" t="s">
        <v>442</v>
      </c>
      <c r="F222" s="218" t="s">
        <v>443</v>
      </c>
      <c r="G222" s="219" t="s">
        <v>166</v>
      </c>
      <c r="H222" s="220">
        <v>6</v>
      </c>
      <c r="I222" s="221"/>
      <c r="J222" s="222">
        <f>ROUND(I222*H222,1)</f>
        <v>0</v>
      </c>
      <c r="K222" s="223"/>
      <c r="L222" s="41"/>
      <c r="M222" s="224" t="s">
        <v>1</v>
      </c>
      <c r="N222" s="225" t="s">
        <v>41</v>
      </c>
      <c r="O222" s="88"/>
      <c r="P222" s="226">
        <f>O222*H222</f>
        <v>0</v>
      </c>
      <c r="Q222" s="226">
        <v>0.00016</v>
      </c>
      <c r="R222" s="226">
        <f>Q222*H222</f>
        <v>0.0009600000000000001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202</v>
      </c>
      <c r="AT222" s="228" t="s">
        <v>139</v>
      </c>
      <c r="AU222" s="228" t="s">
        <v>85</v>
      </c>
      <c r="AY222" s="14" t="s">
        <v>136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33</v>
      </c>
      <c r="BK222" s="229">
        <f>ROUND(I222*H222,1)</f>
        <v>0</v>
      </c>
      <c r="BL222" s="14" t="s">
        <v>202</v>
      </c>
      <c r="BM222" s="228" t="s">
        <v>444</v>
      </c>
    </row>
    <row r="223" spans="1:65" s="2" customFormat="1" ht="21.75" customHeight="1">
      <c r="A223" s="35"/>
      <c r="B223" s="36"/>
      <c r="C223" s="230" t="s">
        <v>445</v>
      </c>
      <c r="D223" s="230" t="s">
        <v>353</v>
      </c>
      <c r="E223" s="231" t="s">
        <v>446</v>
      </c>
      <c r="F223" s="232" t="s">
        <v>447</v>
      </c>
      <c r="G223" s="233" t="s">
        <v>166</v>
      </c>
      <c r="H223" s="234">
        <v>6</v>
      </c>
      <c r="I223" s="235"/>
      <c r="J223" s="236">
        <f>ROUND(I223*H223,1)</f>
        <v>0</v>
      </c>
      <c r="K223" s="237"/>
      <c r="L223" s="238"/>
      <c r="M223" s="239" t="s">
        <v>1</v>
      </c>
      <c r="N223" s="240" t="s">
        <v>41</v>
      </c>
      <c r="O223" s="88"/>
      <c r="P223" s="226">
        <f>O223*H223</f>
        <v>0</v>
      </c>
      <c r="Q223" s="226">
        <v>0.002</v>
      </c>
      <c r="R223" s="226">
        <f>Q223*H223</f>
        <v>0.012</v>
      </c>
      <c r="S223" s="226">
        <v>0</v>
      </c>
      <c r="T223" s="22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8" t="s">
        <v>277</v>
      </c>
      <c r="AT223" s="228" t="s">
        <v>353</v>
      </c>
      <c r="AU223" s="228" t="s">
        <v>85</v>
      </c>
      <c r="AY223" s="14" t="s">
        <v>136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4" t="s">
        <v>33</v>
      </c>
      <c r="BK223" s="229">
        <f>ROUND(I223*H223,1)</f>
        <v>0</v>
      </c>
      <c r="BL223" s="14" t="s">
        <v>202</v>
      </c>
      <c r="BM223" s="228" t="s">
        <v>448</v>
      </c>
    </row>
    <row r="224" spans="1:65" s="2" customFormat="1" ht="24.15" customHeight="1">
      <c r="A224" s="35"/>
      <c r="B224" s="36"/>
      <c r="C224" s="216" t="s">
        <v>449</v>
      </c>
      <c r="D224" s="216" t="s">
        <v>139</v>
      </c>
      <c r="E224" s="217" t="s">
        <v>450</v>
      </c>
      <c r="F224" s="218" t="s">
        <v>451</v>
      </c>
      <c r="G224" s="219" t="s">
        <v>166</v>
      </c>
      <c r="H224" s="220">
        <v>1</v>
      </c>
      <c r="I224" s="221"/>
      <c r="J224" s="222">
        <f>ROUND(I224*H224,1)</f>
        <v>0</v>
      </c>
      <c r="K224" s="223"/>
      <c r="L224" s="41"/>
      <c r="M224" s="224" t="s">
        <v>1</v>
      </c>
      <c r="N224" s="225" t="s">
        <v>41</v>
      </c>
      <c r="O224" s="88"/>
      <c r="P224" s="226">
        <f>O224*H224</f>
        <v>0</v>
      </c>
      <c r="Q224" s="226">
        <v>0.00012</v>
      </c>
      <c r="R224" s="226">
        <f>Q224*H224</f>
        <v>0.00012</v>
      </c>
      <c r="S224" s="226">
        <v>0</v>
      </c>
      <c r="T224" s="22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8" t="s">
        <v>202</v>
      </c>
      <c r="AT224" s="228" t="s">
        <v>139</v>
      </c>
      <c r="AU224" s="228" t="s">
        <v>85</v>
      </c>
      <c r="AY224" s="14" t="s">
        <v>136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4" t="s">
        <v>33</v>
      </c>
      <c r="BK224" s="229">
        <f>ROUND(I224*H224,1)</f>
        <v>0</v>
      </c>
      <c r="BL224" s="14" t="s">
        <v>202</v>
      </c>
      <c r="BM224" s="228" t="s">
        <v>452</v>
      </c>
    </row>
    <row r="225" spans="1:65" s="2" customFormat="1" ht="24.15" customHeight="1">
      <c r="A225" s="35"/>
      <c r="B225" s="36"/>
      <c r="C225" s="230" t="s">
        <v>453</v>
      </c>
      <c r="D225" s="230" t="s">
        <v>353</v>
      </c>
      <c r="E225" s="231" t="s">
        <v>454</v>
      </c>
      <c r="F225" s="232" t="s">
        <v>455</v>
      </c>
      <c r="G225" s="233" t="s">
        <v>166</v>
      </c>
      <c r="H225" s="234">
        <v>1</v>
      </c>
      <c r="I225" s="235"/>
      <c r="J225" s="236">
        <f>ROUND(I225*H225,1)</f>
        <v>0</v>
      </c>
      <c r="K225" s="237"/>
      <c r="L225" s="238"/>
      <c r="M225" s="239" t="s">
        <v>1</v>
      </c>
      <c r="N225" s="240" t="s">
        <v>41</v>
      </c>
      <c r="O225" s="88"/>
      <c r="P225" s="226">
        <f>O225*H225</f>
        <v>0</v>
      </c>
      <c r="Q225" s="226">
        <v>0.00125</v>
      </c>
      <c r="R225" s="226">
        <f>Q225*H225</f>
        <v>0.00125</v>
      </c>
      <c r="S225" s="226">
        <v>0</v>
      </c>
      <c r="T225" s="22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8" t="s">
        <v>277</v>
      </c>
      <c r="AT225" s="228" t="s">
        <v>353</v>
      </c>
      <c r="AU225" s="228" t="s">
        <v>85</v>
      </c>
      <c r="AY225" s="14" t="s">
        <v>136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4" t="s">
        <v>33</v>
      </c>
      <c r="BK225" s="229">
        <f>ROUND(I225*H225,1)</f>
        <v>0</v>
      </c>
      <c r="BL225" s="14" t="s">
        <v>202</v>
      </c>
      <c r="BM225" s="228" t="s">
        <v>456</v>
      </c>
    </row>
    <row r="226" spans="1:65" s="2" customFormat="1" ht="16.5" customHeight="1">
      <c r="A226" s="35"/>
      <c r="B226" s="36"/>
      <c r="C226" s="230" t="s">
        <v>457</v>
      </c>
      <c r="D226" s="230" t="s">
        <v>353</v>
      </c>
      <c r="E226" s="231" t="s">
        <v>458</v>
      </c>
      <c r="F226" s="232" t="s">
        <v>459</v>
      </c>
      <c r="G226" s="233" t="s">
        <v>166</v>
      </c>
      <c r="H226" s="234">
        <v>1</v>
      </c>
      <c r="I226" s="235"/>
      <c r="J226" s="236">
        <f>ROUND(I226*H226,1)</f>
        <v>0</v>
      </c>
      <c r="K226" s="237"/>
      <c r="L226" s="238"/>
      <c r="M226" s="239" t="s">
        <v>1</v>
      </c>
      <c r="N226" s="240" t="s">
        <v>41</v>
      </c>
      <c r="O226" s="88"/>
      <c r="P226" s="226">
        <f>O226*H226</f>
        <v>0</v>
      </c>
      <c r="Q226" s="226">
        <v>0.0025</v>
      </c>
      <c r="R226" s="226">
        <f>Q226*H226</f>
        <v>0.0025</v>
      </c>
      <c r="S226" s="226">
        <v>0</v>
      </c>
      <c r="T226" s="22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8" t="s">
        <v>277</v>
      </c>
      <c r="AT226" s="228" t="s">
        <v>353</v>
      </c>
      <c r="AU226" s="228" t="s">
        <v>85</v>
      </c>
      <c r="AY226" s="14" t="s">
        <v>136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4" t="s">
        <v>33</v>
      </c>
      <c r="BK226" s="229">
        <f>ROUND(I226*H226,1)</f>
        <v>0</v>
      </c>
      <c r="BL226" s="14" t="s">
        <v>202</v>
      </c>
      <c r="BM226" s="228" t="s">
        <v>460</v>
      </c>
    </row>
    <row r="227" spans="1:65" s="2" customFormat="1" ht="16.5" customHeight="1">
      <c r="A227" s="35"/>
      <c r="B227" s="36"/>
      <c r="C227" s="216" t="s">
        <v>461</v>
      </c>
      <c r="D227" s="216" t="s">
        <v>139</v>
      </c>
      <c r="E227" s="217" t="s">
        <v>462</v>
      </c>
      <c r="F227" s="218" t="s">
        <v>463</v>
      </c>
      <c r="G227" s="219" t="s">
        <v>166</v>
      </c>
      <c r="H227" s="220">
        <v>5</v>
      </c>
      <c r="I227" s="221"/>
      <c r="J227" s="222">
        <f>ROUND(I227*H227,1)</f>
        <v>0</v>
      </c>
      <c r="K227" s="223"/>
      <c r="L227" s="41"/>
      <c r="M227" s="224" t="s">
        <v>1</v>
      </c>
      <c r="N227" s="225" t="s">
        <v>41</v>
      </c>
      <c r="O227" s="88"/>
      <c r="P227" s="226">
        <f>O227*H227</f>
        <v>0</v>
      </c>
      <c r="Q227" s="226">
        <v>0</v>
      </c>
      <c r="R227" s="226">
        <f>Q227*H227</f>
        <v>0</v>
      </c>
      <c r="S227" s="226">
        <v>0.00085</v>
      </c>
      <c r="T227" s="227">
        <f>S227*H227</f>
        <v>0.0042499999999999994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8" t="s">
        <v>202</v>
      </c>
      <c r="AT227" s="228" t="s">
        <v>139</v>
      </c>
      <c r="AU227" s="228" t="s">
        <v>85</v>
      </c>
      <c r="AY227" s="14" t="s">
        <v>136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4" t="s">
        <v>33</v>
      </c>
      <c r="BK227" s="229">
        <f>ROUND(I227*H227,1)</f>
        <v>0</v>
      </c>
      <c r="BL227" s="14" t="s">
        <v>202</v>
      </c>
      <c r="BM227" s="228" t="s">
        <v>464</v>
      </c>
    </row>
    <row r="228" spans="1:65" s="2" customFormat="1" ht="21.75" customHeight="1">
      <c r="A228" s="35"/>
      <c r="B228" s="36"/>
      <c r="C228" s="216" t="s">
        <v>465</v>
      </c>
      <c r="D228" s="216" t="s">
        <v>139</v>
      </c>
      <c r="E228" s="217" t="s">
        <v>466</v>
      </c>
      <c r="F228" s="218" t="s">
        <v>467</v>
      </c>
      <c r="G228" s="219" t="s">
        <v>166</v>
      </c>
      <c r="H228" s="220">
        <v>6</v>
      </c>
      <c r="I228" s="221"/>
      <c r="J228" s="222">
        <f>ROUND(I228*H228,1)</f>
        <v>0</v>
      </c>
      <c r="K228" s="223"/>
      <c r="L228" s="41"/>
      <c r="M228" s="224" t="s">
        <v>1</v>
      </c>
      <c r="N228" s="225" t="s">
        <v>41</v>
      </c>
      <c r="O228" s="88"/>
      <c r="P228" s="226">
        <f>O228*H228</f>
        <v>0</v>
      </c>
      <c r="Q228" s="226">
        <v>0.00015</v>
      </c>
      <c r="R228" s="226">
        <f>Q228*H228</f>
        <v>0.0009</v>
      </c>
      <c r="S228" s="226">
        <v>0</v>
      </c>
      <c r="T228" s="22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8" t="s">
        <v>202</v>
      </c>
      <c r="AT228" s="228" t="s">
        <v>139</v>
      </c>
      <c r="AU228" s="228" t="s">
        <v>85</v>
      </c>
      <c r="AY228" s="14" t="s">
        <v>136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4" t="s">
        <v>33</v>
      </c>
      <c r="BK228" s="229">
        <f>ROUND(I228*H228,1)</f>
        <v>0</v>
      </c>
      <c r="BL228" s="14" t="s">
        <v>202</v>
      </c>
      <c r="BM228" s="228" t="s">
        <v>468</v>
      </c>
    </row>
    <row r="229" spans="1:65" s="2" customFormat="1" ht="24.15" customHeight="1">
      <c r="A229" s="35"/>
      <c r="B229" s="36"/>
      <c r="C229" s="230" t="s">
        <v>469</v>
      </c>
      <c r="D229" s="230" t="s">
        <v>353</v>
      </c>
      <c r="E229" s="231" t="s">
        <v>470</v>
      </c>
      <c r="F229" s="232" t="s">
        <v>471</v>
      </c>
      <c r="G229" s="233" t="s">
        <v>166</v>
      </c>
      <c r="H229" s="234">
        <v>6</v>
      </c>
      <c r="I229" s="235"/>
      <c r="J229" s="236">
        <f>ROUND(I229*H229,1)</f>
        <v>0</v>
      </c>
      <c r="K229" s="237"/>
      <c r="L229" s="238"/>
      <c r="M229" s="239" t="s">
        <v>1</v>
      </c>
      <c r="N229" s="240" t="s">
        <v>41</v>
      </c>
      <c r="O229" s="88"/>
      <c r="P229" s="226">
        <f>O229*H229</f>
        <v>0</v>
      </c>
      <c r="Q229" s="226">
        <v>0.0009</v>
      </c>
      <c r="R229" s="226">
        <f>Q229*H229</f>
        <v>0.0054</v>
      </c>
      <c r="S229" s="226">
        <v>0</v>
      </c>
      <c r="T229" s="22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8" t="s">
        <v>277</v>
      </c>
      <c r="AT229" s="228" t="s">
        <v>353</v>
      </c>
      <c r="AU229" s="228" t="s">
        <v>85</v>
      </c>
      <c r="AY229" s="14" t="s">
        <v>136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4" t="s">
        <v>33</v>
      </c>
      <c r="BK229" s="229">
        <f>ROUND(I229*H229,1)</f>
        <v>0</v>
      </c>
      <c r="BL229" s="14" t="s">
        <v>202</v>
      </c>
      <c r="BM229" s="228" t="s">
        <v>472</v>
      </c>
    </row>
    <row r="230" spans="1:65" s="2" customFormat="1" ht="24.15" customHeight="1">
      <c r="A230" s="35"/>
      <c r="B230" s="36"/>
      <c r="C230" s="216" t="s">
        <v>473</v>
      </c>
      <c r="D230" s="216" t="s">
        <v>139</v>
      </c>
      <c r="E230" s="217" t="s">
        <v>474</v>
      </c>
      <c r="F230" s="218" t="s">
        <v>475</v>
      </c>
      <c r="G230" s="219" t="s">
        <v>216</v>
      </c>
      <c r="H230" s="220">
        <v>0.35</v>
      </c>
      <c r="I230" s="221"/>
      <c r="J230" s="222">
        <f>ROUND(I230*H230,1)</f>
        <v>0</v>
      </c>
      <c r="K230" s="223"/>
      <c r="L230" s="41"/>
      <c r="M230" s="224" t="s">
        <v>1</v>
      </c>
      <c r="N230" s="225" t="s">
        <v>41</v>
      </c>
      <c r="O230" s="88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8" t="s">
        <v>202</v>
      </c>
      <c r="AT230" s="228" t="s">
        <v>139</v>
      </c>
      <c r="AU230" s="228" t="s">
        <v>85</v>
      </c>
      <c r="AY230" s="14" t="s">
        <v>136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4" t="s">
        <v>33</v>
      </c>
      <c r="BK230" s="229">
        <f>ROUND(I230*H230,1)</f>
        <v>0</v>
      </c>
      <c r="BL230" s="14" t="s">
        <v>202</v>
      </c>
      <c r="BM230" s="228" t="s">
        <v>476</v>
      </c>
    </row>
    <row r="231" spans="1:63" s="12" customFormat="1" ht="22.8" customHeight="1">
      <c r="A231" s="12"/>
      <c r="B231" s="200"/>
      <c r="C231" s="201"/>
      <c r="D231" s="202" t="s">
        <v>75</v>
      </c>
      <c r="E231" s="214" t="s">
        <v>477</v>
      </c>
      <c r="F231" s="214" t="s">
        <v>478</v>
      </c>
      <c r="G231" s="201"/>
      <c r="H231" s="201"/>
      <c r="I231" s="204"/>
      <c r="J231" s="215">
        <f>BK231</f>
        <v>0</v>
      </c>
      <c r="K231" s="201"/>
      <c r="L231" s="206"/>
      <c r="M231" s="207"/>
      <c r="N231" s="208"/>
      <c r="O231" s="208"/>
      <c r="P231" s="209">
        <f>SUM(P232:P238)</f>
        <v>0</v>
      </c>
      <c r="Q231" s="208"/>
      <c r="R231" s="209">
        <f>SUM(R232:R238)</f>
        <v>0.041400000000000006</v>
      </c>
      <c r="S231" s="208"/>
      <c r="T231" s="210">
        <f>SUM(T232:T238)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1" t="s">
        <v>85</v>
      </c>
      <c r="AT231" s="212" t="s">
        <v>75</v>
      </c>
      <c r="AU231" s="212" t="s">
        <v>33</v>
      </c>
      <c r="AY231" s="211" t="s">
        <v>136</v>
      </c>
      <c r="BK231" s="213">
        <f>SUM(BK232:BK238)</f>
        <v>0</v>
      </c>
    </row>
    <row r="232" spans="1:65" s="2" customFormat="1" ht="24.15" customHeight="1">
      <c r="A232" s="35"/>
      <c r="B232" s="36"/>
      <c r="C232" s="216" t="s">
        <v>479</v>
      </c>
      <c r="D232" s="216" t="s">
        <v>139</v>
      </c>
      <c r="E232" s="217" t="s">
        <v>480</v>
      </c>
      <c r="F232" s="218" t="s">
        <v>481</v>
      </c>
      <c r="G232" s="219" t="s">
        <v>209</v>
      </c>
      <c r="H232" s="220">
        <v>4</v>
      </c>
      <c r="I232" s="221"/>
      <c r="J232" s="222">
        <f>ROUND(I232*H232,1)</f>
        <v>0</v>
      </c>
      <c r="K232" s="223"/>
      <c r="L232" s="41"/>
      <c r="M232" s="224" t="s">
        <v>1</v>
      </c>
      <c r="N232" s="225" t="s">
        <v>41</v>
      </c>
      <c r="O232" s="88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8" t="s">
        <v>202</v>
      </c>
      <c r="AT232" s="228" t="s">
        <v>139</v>
      </c>
      <c r="AU232" s="228" t="s">
        <v>85</v>
      </c>
      <c r="AY232" s="14" t="s">
        <v>136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4" t="s">
        <v>33</v>
      </c>
      <c r="BK232" s="229">
        <f>ROUND(I232*H232,1)</f>
        <v>0</v>
      </c>
      <c r="BL232" s="14" t="s">
        <v>202</v>
      </c>
      <c r="BM232" s="228" t="s">
        <v>482</v>
      </c>
    </row>
    <row r="233" spans="1:65" s="2" customFormat="1" ht="37.8" customHeight="1">
      <c r="A233" s="35"/>
      <c r="B233" s="36"/>
      <c r="C233" s="230" t="s">
        <v>483</v>
      </c>
      <c r="D233" s="230" t="s">
        <v>353</v>
      </c>
      <c r="E233" s="231" t="s">
        <v>484</v>
      </c>
      <c r="F233" s="232" t="s">
        <v>485</v>
      </c>
      <c r="G233" s="233" t="s">
        <v>166</v>
      </c>
      <c r="H233" s="234">
        <v>4</v>
      </c>
      <c r="I233" s="235"/>
      <c r="J233" s="236">
        <f>ROUND(I233*H233,1)</f>
        <v>0</v>
      </c>
      <c r="K233" s="237"/>
      <c r="L233" s="238"/>
      <c r="M233" s="239" t="s">
        <v>1</v>
      </c>
      <c r="N233" s="240" t="s">
        <v>41</v>
      </c>
      <c r="O233" s="88"/>
      <c r="P233" s="226">
        <f>O233*H233</f>
        <v>0</v>
      </c>
      <c r="Q233" s="226">
        <v>0.0087</v>
      </c>
      <c r="R233" s="226">
        <f>Q233*H233</f>
        <v>0.0348</v>
      </c>
      <c r="S233" s="226">
        <v>0</v>
      </c>
      <c r="T233" s="22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8" t="s">
        <v>277</v>
      </c>
      <c r="AT233" s="228" t="s">
        <v>353</v>
      </c>
      <c r="AU233" s="228" t="s">
        <v>85</v>
      </c>
      <c r="AY233" s="14" t="s">
        <v>136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4" t="s">
        <v>33</v>
      </c>
      <c r="BK233" s="229">
        <f>ROUND(I233*H233,1)</f>
        <v>0</v>
      </c>
      <c r="BL233" s="14" t="s">
        <v>202</v>
      </c>
      <c r="BM233" s="228" t="s">
        <v>486</v>
      </c>
    </row>
    <row r="234" spans="1:65" s="2" customFormat="1" ht="16.5" customHeight="1">
      <c r="A234" s="35"/>
      <c r="B234" s="36"/>
      <c r="C234" s="216" t="s">
        <v>487</v>
      </c>
      <c r="D234" s="216" t="s">
        <v>139</v>
      </c>
      <c r="E234" s="217" t="s">
        <v>488</v>
      </c>
      <c r="F234" s="218" t="s">
        <v>489</v>
      </c>
      <c r="G234" s="219" t="s">
        <v>209</v>
      </c>
      <c r="H234" s="220">
        <v>4</v>
      </c>
      <c r="I234" s="221"/>
      <c r="J234" s="222">
        <f>ROUND(I234*H234,1)</f>
        <v>0</v>
      </c>
      <c r="K234" s="223"/>
      <c r="L234" s="41"/>
      <c r="M234" s="224" t="s">
        <v>1</v>
      </c>
      <c r="N234" s="225" t="s">
        <v>41</v>
      </c>
      <c r="O234" s="88"/>
      <c r="P234" s="226">
        <f>O234*H234</f>
        <v>0</v>
      </c>
      <c r="Q234" s="226">
        <v>0.00015</v>
      </c>
      <c r="R234" s="226">
        <f>Q234*H234</f>
        <v>0.0006</v>
      </c>
      <c r="S234" s="226">
        <v>0</v>
      </c>
      <c r="T234" s="22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8" t="s">
        <v>202</v>
      </c>
      <c r="AT234" s="228" t="s">
        <v>139</v>
      </c>
      <c r="AU234" s="228" t="s">
        <v>85</v>
      </c>
      <c r="AY234" s="14" t="s">
        <v>136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4" t="s">
        <v>33</v>
      </c>
      <c r="BK234" s="229">
        <f>ROUND(I234*H234,1)</f>
        <v>0</v>
      </c>
      <c r="BL234" s="14" t="s">
        <v>202</v>
      </c>
      <c r="BM234" s="228" t="s">
        <v>490</v>
      </c>
    </row>
    <row r="235" spans="1:65" s="2" customFormat="1" ht="16.5" customHeight="1">
      <c r="A235" s="35"/>
      <c r="B235" s="36"/>
      <c r="C235" s="216" t="s">
        <v>491</v>
      </c>
      <c r="D235" s="216" t="s">
        <v>139</v>
      </c>
      <c r="E235" s="217" t="s">
        <v>492</v>
      </c>
      <c r="F235" s="218" t="s">
        <v>493</v>
      </c>
      <c r="G235" s="219" t="s">
        <v>209</v>
      </c>
      <c r="H235" s="220">
        <v>4</v>
      </c>
      <c r="I235" s="221"/>
      <c r="J235" s="222">
        <f>ROUND(I235*H235,1)</f>
        <v>0</v>
      </c>
      <c r="K235" s="223"/>
      <c r="L235" s="41"/>
      <c r="M235" s="224" t="s">
        <v>1</v>
      </c>
      <c r="N235" s="225" t="s">
        <v>41</v>
      </c>
      <c r="O235" s="88"/>
      <c r="P235" s="226">
        <f>O235*H235</f>
        <v>0</v>
      </c>
      <c r="Q235" s="226">
        <v>0.0005</v>
      </c>
      <c r="R235" s="226">
        <f>Q235*H235</f>
        <v>0.002</v>
      </c>
      <c r="S235" s="226">
        <v>0</v>
      </c>
      <c r="T235" s="22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8" t="s">
        <v>202</v>
      </c>
      <c r="AT235" s="228" t="s">
        <v>139</v>
      </c>
      <c r="AU235" s="228" t="s">
        <v>85</v>
      </c>
      <c r="AY235" s="14" t="s">
        <v>136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4" t="s">
        <v>33</v>
      </c>
      <c r="BK235" s="229">
        <f>ROUND(I235*H235,1)</f>
        <v>0</v>
      </c>
      <c r="BL235" s="14" t="s">
        <v>202</v>
      </c>
      <c r="BM235" s="228" t="s">
        <v>494</v>
      </c>
    </row>
    <row r="236" spans="1:65" s="2" customFormat="1" ht="24.15" customHeight="1">
      <c r="A236" s="35"/>
      <c r="B236" s="36"/>
      <c r="C236" s="216" t="s">
        <v>495</v>
      </c>
      <c r="D236" s="216" t="s">
        <v>139</v>
      </c>
      <c r="E236" s="217" t="s">
        <v>496</v>
      </c>
      <c r="F236" s="218" t="s">
        <v>497</v>
      </c>
      <c r="G236" s="219" t="s">
        <v>209</v>
      </c>
      <c r="H236" s="220">
        <v>4</v>
      </c>
      <c r="I236" s="221"/>
      <c r="J236" s="222">
        <f>ROUND(I236*H236,1)</f>
        <v>0</v>
      </c>
      <c r="K236" s="223"/>
      <c r="L236" s="41"/>
      <c r="M236" s="224" t="s">
        <v>1</v>
      </c>
      <c r="N236" s="225" t="s">
        <v>41</v>
      </c>
      <c r="O236" s="88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8" t="s">
        <v>202</v>
      </c>
      <c r="AT236" s="228" t="s">
        <v>139</v>
      </c>
      <c r="AU236" s="228" t="s">
        <v>85</v>
      </c>
      <c r="AY236" s="14" t="s">
        <v>136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4" t="s">
        <v>33</v>
      </c>
      <c r="BK236" s="229">
        <f>ROUND(I236*H236,1)</f>
        <v>0</v>
      </c>
      <c r="BL236" s="14" t="s">
        <v>202</v>
      </c>
      <c r="BM236" s="228" t="s">
        <v>498</v>
      </c>
    </row>
    <row r="237" spans="1:65" s="2" customFormat="1" ht="24.15" customHeight="1">
      <c r="A237" s="35"/>
      <c r="B237" s="36"/>
      <c r="C237" s="230" t="s">
        <v>499</v>
      </c>
      <c r="D237" s="230" t="s">
        <v>353</v>
      </c>
      <c r="E237" s="231" t="s">
        <v>500</v>
      </c>
      <c r="F237" s="232" t="s">
        <v>501</v>
      </c>
      <c r="G237" s="233" t="s">
        <v>166</v>
      </c>
      <c r="H237" s="234">
        <v>4</v>
      </c>
      <c r="I237" s="235"/>
      <c r="J237" s="236">
        <f>ROUND(I237*H237,1)</f>
        <v>0</v>
      </c>
      <c r="K237" s="237"/>
      <c r="L237" s="238"/>
      <c r="M237" s="239" t="s">
        <v>1</v>
      </c>
      <c r="N237" s="240" t="s">
        <v>41</v>
      </c>
      <c r="O237" s="88"/>
      <c r="P237" s="226">
        <f>O237*H237</f>
        <v>0</v>
      </c>
      <c r="Q237" s="226">
        <v>0.001</v>
      </c>
      <c r="R237" s="226">
        <f>Q237*H237</f>
        <v>0.004</v>
      </c>
      <c r="S237" s="226">
        <v>0</v>
      </c>
      <c r="T237" s="22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8" t="s">
        <v>277</v>
      </c>
      <c r="AT237" s="228" t="s">
        <v>353</v>
      </c>
      <c r="AU237" s="228" t="s">
        <v>85</v>
      </c>
      <c r="AY237" s="14" t="s">
        <v>136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4" t="s">
        <v>33</v>
      </c>
      <c r="BK237" s="229">
        <f>ROUND(I237*H237,1)</f>
        <v>0</v>
      </c>
      <c r="BL237" s="14" t="s">
        <v>202</v>
      </c>
      <c r="BM237" s="228" t="s">
        <v>502</v>
      </c>
    </row>
    <row r="238" spans="1:65" s="2" customFormat="1" ht="24.15" customHeight="1">
      <c r="A238" s="35"/>
      <c r="B238" s="36"/>
      <c r="C238" s="216" t="s">
        <v>503</v>
      </c>
      <c r="D238" s="216" t="s">
        <v>139</v>
      </c>
      <c r="E238" s="217" t="s">
        <v>504</v>
      </c>
      <c r="F238" s="218" t="s">
        <v>505</v>
      </c>
      <c r="G238" s="219" t="s">
        <v>216</v>
      </c>
      <c r="H238" s="220">
        <v>0.041</v>
      </c>
      <c r="I238" s="221"/>
      <c r="J238" s="222">
        <f>ROUND(I238*H238,1)</f>
        <v>0</v>
      </c>
      <c r="K238" s="223"/>
      <c r="L238" s="41"/>
      <c r="M238" s="224" t="s">
        <v>1</v>
      </c>
      <c r="N238" s="225" t="s">
        <v>41</v>
      </c>
      <c r="O238" s="88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8" t="s">
        <v>202</v>
      </c>
      <c r="AT238" s="228" t="s">
        <v>139</v>
      </c>
      <c r="AU238" s="228" t="s">
        <v>85</v>
      </c>
      <c r="AY238" s="14" t="s">
        <v>136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4" t="s">
        <v>33</v>
      </c>
      <c r="BK238" s="229">
        <f>ROUND(I238*H238,1)</f>
        <v>0</v>
      </c>
      <c r="BL238" s="14" t="s">
        <v>202</v>
      </c>
      <c r="BM238" s="228" t="s">
        <v>506</v>
      </c>
    </row>
    <row r="239" spans="1:63" s="12" customFormat="1" ht="22.8" customHeight="1">
      <c r="A239" s="12"/>
      <c r="B239" s="200"/>
      <c r="C239" s="201"/>
      <c r="D239" s="202" t="s">
        <v>75</v>
      </c>
      <c r="E239" s="214" t="s">
        <v>507</v>
      </c>
      <c r="F239" s="214" t="s">
        <v>508</v>
      </c>
      <c r="G239" s="201"/>
      <c r="H239" s="201"/>
      <c r="I239" s="204"/>
      <c r="J239" s="215">
        <f>BK239</f>
        <v>0</v>
      </c>
      <c r="K239" s="201"/>
      <c r="L239" s="206"/>
      <c r="M239" s="207"/>
      <c r="N239" s="208"/>
      <c r="O239" s="208"/>
      <c r="P239" s="209">
        <f>SUM(P240:P242)</f>
        <v>0</v>
      </c>
      <c r="Q239" s="208"/>
      <c r="R239" s="209">
        <f>SUM(R240:R242)</f>
        <v>0.00016</v>
      </c>
      <c r="S239" s="208"/>
      <c r="T239" s="210">
        <f>SUM(T240:T242)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1" t="s">
        <v>85</v>
      </c>
      <c r="AT239" s="212" t="s">
        <v>75</v>
      </c>
      <c r="AU239" s="212" t="s">
        <v>33</v>
      </c>
      <c r="AY239" s="211" t="s">
        <v>136</v>
      </c>
      <c r="BK239" s="213">
        <f>SUM(BK240:BK242)</f>
        <v>0</v>
      </c>
    </row>
    <row r="240" spans="1:65" s="2" customFormat="1" ht="24.15" customHeight="1">
      <c r="A240" s="35"/>
      <c r="B240" s="36"/>
      <c r="C240" s="216" t="s">
        <v>509</v>
      </c>
      <c r="D240" s="216" t="s">
        <v>139</v>
      </c>
      <c r="E240" s="217" t="s">
        <v>510</v>
      </c>
      <c r="F240" s="218" t="s">
        <v>511</v>
      </c>
      <c r="G240" s="219" t="s">
        <v>166</v>
      </c>
      <c r="H240" s="220">
        <v>2</v>
      </c>
      <c r="I240" s="221"/>
      <c r="J240" s="222">
        <f>ROUND(I240*H240,1)</f>
        <v>0</v>
      </c>
      <c r="K240" s="223"/>
      <c r="L240" s="41"/>
      <c r="M240" s="224" t="s">
        <v>1</v>
      </c>
      <c r="N240" s="225" t="s">
        <v>41</v>
      </c>
      <c r="O240" s="88"/>
      <c r="P240" s="226">
        <f>O240*H240</f>
        <v>0</v>
      </c>
      <c r="Q240" s="226">
        <v>8E-05</v>
      </c>
      <c r="R240" s="226">
        <f>Q240*H240</f>
        <v>0.00016</v>
      </c>
      <c r="S240" s="226">
        <v>0</v>
      </c>
      <c r="T240" s="22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8" t="s">
        <v>202</v>
      </c>
      <c r="AT240" s="228" t="s">
        <v>139</v>
      </c>
      <c r="AU240" s="228" t="s">
        <v>85</v>
      </c>
      <c r="AY240" s="14" t="s">
        <v>136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4" t="s">
        <v>33</v>
      </c>
      <c r="BK240" s="229">
        <f>ROUND(I240*H240,1)</f>
        <v>0</v>
      </c>
      <c r="BL240" s="14" t="s">
        <v>202</v>
      </c>
      <c r="BM240" s="228" t="s">
        <v>512</v>
      </c>
    </row>
    <row r="241" spans="1:65" s="2" customFormat="1" ht="24.15" customHeight="1">
      <c r="A241" s="35"/>
      <c r="B241" s="36"/>
      <c r="C241" s="216" t="s">
        <v>513</v>
      </c>
      <c r="D241" s="216" t="s">
        <v>139</v>
      </c>
      <c r="E241" s="217" t="s">
        <v>514</v>
      </c>
      <c r="F241" s="218" t="s">
        <v>515</v>
      </c>
      <c r="G241" s="219" t="s">
        <v>166</v>
      </c>
      <c r="H241" s="220">
        <v>2</v>
      </c>
      <c r="I241" s="221"/>
      <c r="J241" s="222">
        <f>ROUND(I241*H241,1)</f>
        <v>0</v>
      </c>
      <c r="K241" s="223"/>
      <c r="L241" s="41"/>
      <c r="M241" s="224" t="s">
        <v>1</v>
      </c>
      <c r="N241" s="225" t="s">
        <v>41</v>
      </c>
      <c r="O241" s="88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8" t="s">
        <v>202</v>
      </c>
      <c r="AT241" s="228" t="s">
        <v>139</v>
      </c>
      <c r="AU241" s="228" t="s">
        <v>85</v>
      </c>
      <c r="AY241" s="14" t="s">
        <v>136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4" t="s">
        <v>33</v>
      </c>
      <c r="BK241" s="229">
        <f>ROUND(I241*H241,1)</f>
        <v>0</v>
      </c>
      <c r="BL241" s="14" t="s">
        <v>202</v>
      </c>
      <c r="BM241" s="228" t="s">
        <v>516</v>
      </c>
    </row>
    <row r="242" spans="1:65" s="2" customFormat="1" ht="16.5" customHeight="1">
      <c r="A242" s="35"/>
      <c r="B242" s="36"/>
      <c r="C242" s="216" t="s">
        <v>517</v>
      </c>
      <c r="D242" s="216" t="s">
        <v>139</v>
      </c>
      <c r="E242" s="217" t="s">
        <v>518</v>
      </c>
      <c r="F242" s="218" t="s">
        <v>519</v>
      </c>
      <c r="G242" s="219" t="s">
        <v>142</v>
      </c>
      <c r="H242" s="220">
        <v>2.88</v>
      </c>
      <c r="I242" s="221"/>
      <c r="J242" s="222">
        <f>ROUND(I242*H242,1)</f>
        <v>0</v>
      </c>
      <c r="K242" s="223"/>
      <c r="L242" s="41"/>
      <c r="M242" s="224" t="s">
        <v>1</v>
      </c>
      <c r="N242" s="225" t="s">
        <v>41</v>
      </c>
      <c r="O242" s="88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8" t="s">
        <v>202</v>
      </c>
      <c r="AT242" s="228" t="s">
        <v>139</v>
      </c>
      <c r="AU242" s="228" t="s">
        <v>85</v>
      </c>
      <c r="AY242" s="14" t="s">
        <v>136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4" t="s">
        <v>33</v>
      </c>
      <c r="BK242" s="229">
        <f>ROUND(I242*H242,1)</f>
        <v>0</v>
      </c>
      <c r="BL242" s="14" t="s">
        <v>202</v>
      </c>
      <c r="BM242" s="228" t="s">
        <v>520</v>
      </c>
    </row>
    <row r="243" spans="1:63" s="12" customFormat="1" ht="22.8" customHeight="1">
      <c r="A243" s="12"/>
      <c r="B243" s="200"/>
      <c r="C243" s="201"/>
      <c r="D243" s="202" t="s">
        <v>75</v>
      </c>
      <c r="E243" s="214" t="s">
        <v>521</v>
      </c>
      <c r="F243" s="214" t="s">
        <v>522</v>
      </c>
      <c r="G243" s="201"/>
      <c r="H243" s="201"/>
      <c r="I243" s="204"/>
      <c r="J243" s="215">
        <f>BK243</f>
        <v>0</v>
      </c>
      <c r="K243" s="201"/>
      <c r="L243" s="206"/>
      <c r="M243" s="207"/>
      <c r="N243" s="208"/>
      <c r="O243" s="208"/>
      <c r="P243" s="209">
        <f>SUM(P244:P245)</f>
        <v>0</v>
      </c>
      <c r="Q243" s="208"/>
      <c r="R243" s="209">
        <f>SUM(R244:R245)</f>
        <v>0</v>
      </c>
      <c r="S243" s="208"/>
      <c r="T243" s="210">
        <f>SUM(T244:T245)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1" t="s">
        <v>85</v>
      </c>
      <c r="AT243" s="212" t="s">
        <v>75</v>
      </c>
      <c r="AU243" s="212" t="s">
        <v>33</v>
      </c>
      <c r="AY243" s="211" t="s">
        <v>136</v>
      </c>
      <c r="BK243" s="213">
        <f>SUM(BK244:BK245)</f>
        <v>0</v>
      </c>
    </row>
    <row r="244" spans="1:65" s="2" customFormat="1" ht="37.8" customHeight="1">
      <c r="A244" s="35"/>
      <c r="B244" s="36"/>
      <c r="C244" s="216" t="s">
        <v>523</v>
      </c>
      <c r="D244" s="216" t="s">
        <v>139</v>
      </c>
      <c r="E244" s="217" t="s">
        <v>524</v>
      </c>
      <c r="F244" s="218" t="s">
        <v>525</v>
      </c>
      <c r="G244" s="219" t="s">
        <v>166</v>
      </c>
      <c r="H244" s="220">
        <v>2</v>
      </c>
      <c r="I244" s="221"/>
      <c r="J244" s="222">
        <f>ROUND(I244*H244,1)</f>
        <v>0</v>
      </c>
      <c r="K244" s="223"/>
      <c r="L244" s="41"/>
      <c r="M244" s="224" t="s">
        <v>1</v>
      </c>
      <c r="N244" s="225" t="s">
        <v>41</v>
      </c>
      <c r="O244" s="88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8" t="s">
        <v>202</v>
      </c>
      <c r="AT244" s="228" t="s">
        <v>139</v>
      </c>
      <c r="AU244" s="228" t="s">
        <v>85</v>
      </c>
      <c r="AY244" s="14" t="s">
        <v>136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4" t="s">
        <v>33</v>
      </c>
      <c r="BK244" s="229">
        <f>ROUND(I244*H244,1)</f>
        <v>0</v>
      </c>
      <c r="BL244" s="14" t="s">
        <v>202</v>
      </c>
      <c r="BM244" s="228" t="s">
        <v>526</v>
      </c>
    </row>
    <row r="245" spans="1:65" s="2" customFormat="1" ht="37.8" customHeight="1">
      <c r="A245" s="35"/>
      <c r="B245" s="36"/>
      <c r="C245" s="216" t="s">
        <v>527</v>
      </c>
      <c r="D245" s="216" t="s">
        <v>139</v>
      </c>
      <c r="E245" s="217" t="s">
        <v>528</v>
      </c>
      <c r="F245" s="218" t="s">
        <v>529</v>
      </c>
      <c r="G245" s="219" t="s">
        <v>166</v>
      </c>
      <c r="H245" s="220">
        <v>2</v>
      </c>
      <c r="I245" s="221"/>
      <c r="J245" s="222">
        <f>ROUND(I245*H245,1)</f>
        <v>0</v>
      </c>
      <c r="K245" s="223"/>
      <c r="L245" s="41"/>
      <c r="M245" s="224" t="s">
        <v>1</v>
      </c>
      <c r="N245" s="225" t="s">
        <v>41</v>
      </c>
      <c r="O245" s="88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8" t="s">
        <v>202</v>
      </c>
      <c r="AT245" s="228" t="s">
        <v>139</v>
      </c>
      <c r="AU245" s="228" t="s">
        <v>85</v>
      </c>
      <c r="AY245" s="14" t="s">
        <v>136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4" t="s">
        <v>33</v>
      </c>
      <c r="BK245" s="229">
        <f>ROUND(I245*H245,1)</f>
        <v>0</v>
      </c>
      <c r="BL245" s="14" t="s">
        <v>202</v>
      </c>
      <c r="BM245" s="228" t="s">
        <v>530</v>
      </c>
    </row>
    <row r="246" spans="1:63" s="12" customFormat="1" ht="22.8" customHeight="1">
      <c r="A246" s="12"/>
      <c r="B246" s="200"/>
      <c r="C246" s="201"/>
      <c r="D246" s="202" t="s">
        <v>75</v>
      </c>
      <c r="E246" s="214" t="s">
        <v>531</v>
      </c>
      <c r="F246" s="214" t="s">
        <v>532</v>
      </c>
      <c r="G246" s="201"/>
      <c r="H246" s="201"/>
      <c r="I246" s="204"/>
      <c r="J246" s="215">
        <f>BK246</f>
        <v>0</v>
      </c>
      <c r="K246" s="201"/>
      <c r="L246" s="206"/>
      <c r="M246" s="207"/>
      <c r="N246" s="208"/>
      <c r="O246" s="208"/>
      <c r="P246" s="209">
        <f>SUM(P247:P248)</f>
        <v>0</v>
      </c>
      <c r="Q246" s="208"/>
      <c r="R246" s="209">
        <f>SUM(R247:R248)</f>
        <v>0.0058104</v>
      </c>
      <c r="S246" s="208"/>
      <c r="T246" s="210">
        <f>SUM(T247:T248)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1" t="s">
        <v>85</v>
      </c>
      <c r="AT246" s="212" t="s">
        <v>75</v>
      </c>
      <c r="AU246" s="212" t="s">
        <v>33</v>
      </c>
      <c r="AY246" s="211" t="s">
        <v>136</v>
      </c>
      <c r="BK246" s="213">
        <f>SUM(BK247:BK248)</f>
        <v>0</v>
      </c>
    </row>
    <row r="247" spans="1:65" s="2" customFormat="1" ht="24.15" customHeight="1">
      <c r="A247" s="35"/>
      <c r="B247" s="36"/>
      <c r="C247" s="216" t="s">
        <v>533</v>
      </c>
      <c r="D247" s="216" t="s">
        <v>139</v>
      </c>
      <c r="E247" s="217" t="s">
        <v>534</v>
      </c>
      <c r="F247" s="218" t="s">
        <v>535</v>
      </c>
      <c r="G247" s="219" t="s">
        <v>142</v>
      </c>
      <c r="H247" s="220">
        <v>0.36</v>
      </c>
      <c r="I247" s="221"/>
      <c r="J247" s="222">
        <f>ROUND(I247*H247,1)</f>
        <v>0</v>
      </c>
      <c r="K247" s="223"/>
      <c r="L247" s="41"/>
      <c r="M247" s="224" t="s">
        <v>1</v>
      </c>
      <c r="N247" s="225" t="s">
        <v>41</v>
      </c>
      <c r="O247" s="88"/>
      <c r="P247" s="226">
        <f>O247*H247</f>
        <v>0</v>
      </c>
      <c r="Q247" s="226">
        <v>0.01614</v>
      </c>
      <c r="R247" s="226">
        <f>Q247*H247</f>
        <v>0.0058104</v>
      </c>
      <c r="S247" s="226">
        <v>0</v>
      </c>
      <c r="T247" s="22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28" t="s">
        <v>202</v>
      </c>
      <c r="AT247" s="228" t="s">
        <v>139</v>
      </c>
      <c r="AU247" s="228" t="s">
        <v>85</v>
      </c>
      <c r="AY247" s="14" t="s">
        <v>136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4" t="s">
        <v>33</v>
      </c>
      <c r="BK247" s="229">
        <f>ROUND(I247*H247,1)</f>
        <v>0</v>
      </c>
      <c r="BL247" s="14" t="s">
        <v>202</v>
      </c>
      <c r="BM247" s="228" t="s">
        <v>536</v>
      </c>
    </row>
    <row r="248" spans="1:65" s="2" customFormat="1" ht="24.15" customHeight="1">
      <c r="A248" s="35"/>
      <c r="B248" s="36"/>
      <c r="C248" s="216" t="s">
        <v>537</v>
      </c>
      <c r="D248" s="216" t="s">
        <v>139</v>
      </c>
      <c r="E248" s="217" t="s">
        <v>538</v>
      </c>
      <c r="F248" s="218" t="s">
        <v>539</v>
      </c>
      <c r="G248" s="219" t="s">
        <v>216</v>
      </c>
      <c r="H248" s="220">
        <v>0.006</v>
      </c>
      <c r="I248" s="221"/>
      <c r="J248" s="222">
        <f>ROUND(I248*H248,1)</f>
        <v>0</v>
      </c>
      <c r="K248" s="223"/>
      <c r="L248" s="41"/>
      <c r="M248" s="224" t="s">
        <v>1</v>
      </c>
      <c r="N248" s="225" t="s">
        <v>41</v>
      </c>
      <c r="O248" s="88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28" t="s">
        <v>202</v>
      </c>
      <c r="AT248" s="228" t="s">
        <v>139</v>
      </c>
      <c r="AU248" s="228" t="s">
        <v>85</v>
      </c>
      <c r="AY248" s="14" t="s">
        <v>136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4" t="s">
        <v>33</v>
      </c>
      <c r="BK248" s="229">
        <f>ROUND(I248*H248,1)</f>
        <v>0</v>
      </c>
      <c r="BL248" s="14" t="s">
        <v>202</v>
      </c>
      <c r="BM248" s="228" t="s">
        <v>540</v>
      </c>
    </row>
    <row r="249" spans="1:63" s="12" customFormat="1" ht="22.8" customHeight="1">
      <c r="A249" s="12"/>
      <c r="B249" s="200"/>
      <c r="C249" s="201"/>
      <c r="D249" s="202" t="s">
        <v>75</v>
      </c>
      <c r="E249" s="214" t="s">
        <v>541</v>
      </c>
      <c r="F249" s="214" t="s">
        <v>542</v>
      </c>
      <c r="G249" s="201"/>
      <c r="H249" s="201"/>
      <c r="I249" s="204"/>
      <c r="J249" s="215">
        <f>BK249</f>
        <v>0</v>
      </c>
      <c r="K249" s="201"/>
      <c r="L249" s="206"/>
      <c r="M249" s="207"/>
      <c r="N249" s="208"/>
      <c r="O249" s="208"/>
      <c r="P249" s="209">
        <f>SUM(P250:P255)</f>
        <v>0</v>
      </c>
      <c r="Q249" s="208"/>
      <c r="R249" s="209">
        <f>SUM(R250:R255)</f>
        <v>0.1190956</v>
      </c>
      <c r="S249" s="208"/>
      <c r="T249" s="210">
        <f>SUM(T250:T255)</f>
        <v>0.1361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1" t="s">
        <v>85</v>
      </c>
      <c r="AT249" s="212" t="s">
        <v>75</v>
      </c>
      <c r="AU249" s="212" t="s">
        <v>33</v>
      </c>
      <c r="AY249" s="211" t="s">
        <v>136</v>
      </c>
      <c r="BK249" s="213">
        <f>SUM(BK250:BK255)</f>
        <v>0</v>
      </c>
    </row>
    <row r="250" spans="1:65" s="2" customFormat="1" ht="24.15" customHeight="1">
      <c r="A250" s="35"/>
      <c r="B250" s="36"/>
      <c r="C250" s="216" t="s">
        <v>543</v>
      </c>
      <c r="D250" s="216" t="s">
        <v>139</v>
      </c>
      <c r="E250" s="217" t="s">
        <v>544</v>
      </c>
      <c r="F250" s="218" t="s">
        <v>545</v>
      </c>
      <c r="G250" s="219" t="s">
        <v>209</v>
      </c>
      <c r="H250" s="220">
        <v>1</v>
      </c>
      <c r="I250" s="221"/>
      <c r="J250" s="222">
        <f>ROUND(I250*H250,1)</f>
        <v>0</v>
      </c>
      <c r="K250" s="223"/>
      <c r="L250" s="41"/>
      <c r="M250" s="224" t="s">
        <v>1</v>
      </c>
      <c r="N250" s="225" t="s">
        <v>41</v>
      </c>
      <c r="O250" s="88"/>
      <c r="P250" s="226">
        <f>O250*H250</f>
        <v>0</v>
      </c>
      <c r="Q250" s="226">
        <v>0.036</v>
      </c>
      <c r="R250" s="226">
        <f>Q250*H250</f>
        <v>0.036</v>
      </c>
      <c r="S250" s="226">
        <v>0</v>
      </c>
      <c r="T250" s="22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28" t="s">
        <v>202</v>
      </c>
      <c r="AT250" s="228" t="s">
        <v>139</v>
      </c>
      <c r="AU250" s="228" t="s">
        <v>85</v>
      </c>
      <c r="AY250" s="14" t="s">
        <v>136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4" t="s">
        <v>33</v>
      </c>
      <c r="BK250" s="229">
        <f>ROUND(I250*H250,1)</f>
        <v>0</v>
      </c>
      <c r="BL250" s="14" t="s">
        <v>202</v>
      </c>
      <c r="BM250" s="228" t="s">
        <v>546</v>
      </c>
    </row>
    <row r="251" spans="1:65" s="2" customFormat="1" ht="24.15" customHeight="1">
      <c r="A251" s="35"/>
      <c r="B251" s="36"/>
      <c r="C251" s="216" t="s">
        <v>547</v>
      </c>
      <c r="D251" s="216" t="s">
        <v>139</v>
      </c>
      <c r="E251" s="217" t="s">
        <v>548</v>
      </c>
      <c r="F251" s="218" t="s">
        <v>549</v>
      </c>
      <c r="G251" s="219" t="s">
        <v>166</v>
      </c>
      <c r="H251" s="220">
        <v>2</v>
      </c>
      <c r="I251" s="221"/>
      <c r="J251" s="222">
        <f>ROUND(I251*H251,1)</f>
        <v>0</v>
      </c>
      <c r="K251" s="223"/>
      <c r="L251" s="41"/>
      <c r="M251" s="224" t="s">
        <v>1</v>
      </c>
      <c r="N251" s="225" t="s">
        <v>41</v>
      </c>
      <c r="O251" s="88"/>
      <c r="P251" s="226">
        <f>O251*H251</f>
        <v>0</v>
      </c>
      <c r="Q251" s="226">
        <v>0</v>
      </c>
      <c r="R251" s="226">
        <f>Q251*H251</f>
        <v>0</v>
      </c>
      <c r="S251" s="226">
        <v>0.024</v>
      </c>
      <c r="T251" s="227">
        <f>S251*H251</f>
        <v>0.048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8" t="s">
        <v>202</v>
      </c>
      <c r="AT251" s="228" t="s">
        <v>139</v>
      </c>
      <c r="AU251" s="228" t="s">
        <v>85</v>
      </c>
      <c r="AY251" s="14" t="s">
        <v>136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4" t="s">
        <v>33</v>
      </c>
      <c r="BK251" s="229">
        <f>ROUND(I251*H251,1)</f>
        <v>0</v>
      </c>
      <c r="BL251" s="14" t="s">
        <v>202</v>
      </c>
      <c r="BM251" s="228" t="s">
        <v>550</v>
      </c>
    </row>
    <row r="252" spans="1:65" s="2" customFormat="1" ht="24.15" customHeight="1">
      <c r="A252" s="35"/>
      <c r="B252" s="36"/>
      <c r="C252" s="216" t="s">
        <v>551</v>
      </c>
      <c r="D252" s="216" t="s">
        <v>139</v>
      </c>
      <c r="E252" s="217" t="s">
        <v>552</v>
      </c>
      <c r="F252" s="218" t="s">
        <v>553</v>
      </c>
      <c r="G252" s="219" t="s">
        <v>142</v>
      </c>
      <c r="H252" s="220">
        <v>4.024</v>
      </c>
      <c r="I252" s="221"/>
      <c r="J252" s="222">
        <f>ROUND(I252*H252,1)</f>
        <v>0</v>
      </c>
      <c r="K252" s="223"/>
      <c r="L252" s="41"/>
      <c r="M252" s="224" t="s">
        <v>1</v>
      </c>
      <c r="N252" s="225" t="s">
        <v>41</v>
      </c>
      <c r="O252" s="88"/>
      <c r="P252" s="226">
        <f>O252*H252</f>
        <v>0</v>
      </c>
      <c r="Q252" s="226">
        <v>0</v>
      </c>
      <c r="R252" s="226">
        <f>Q252*H252</f>
        <v>0</v>
      </c>
      <c r="S252" s="226">
        <v>0</v>
      </c>
      <c r="T252" s="22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28" t="s">
        <v>202</v>
      </c>
      <c r="AT252" s="228" t="s">
        <v>139</v>
      </c>
      <c r="AU252" s="228" t="s">
        <v>85</v>
      </c>
      <c r="AY252" s="14" t="s">
        <v>136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4" t="s">
        <v>33</v>
      </c>
      <c r="BK252" s="229">
        <f>ROUND(I252*H252,1)</f>
        <v>0</v>
      </c>
      <c r="BL252" s="14" t="s">
        <v>202</v>
      </c>
      <c r="BM252" s="228" t="s">
        <v>554</v>
      </c>
    </row>
    <row r="253" spans="1:65" s="2" customFormat="1" ht="24.15" customHeight="1">
      <c r="A253" s="35"/>
      <c r="B253" s="36"/>
      <c r="C253" s="230" t="s">
        <v>555</v>
      </c>
      <c r="D253" s="230" t="s">
        <v>353</v>
      </c>
      <c r="E253" s="231" t="s">
        <v>556</v>
      </c>
      <c r="F253" s="232" t="s">
        <v>557</v>
      </c>
      <c r="G253" s="233" t="s">
        <v>142</v>
      </c>
      <c r="H253" s="234">
        <v>5.03</v>
      </c>
      <c r="I253" s="235"/>
      <c r="J253" s="236">
        <f>ROUND(I253*H253,1)</f>
        <v>0</v>
      </c>
      <c r="K253" s="237"/>
      <c r="L253" s="238"/>
      <c r="M253" s="239" t="s">
        <v>1</v>
      </c>
      <c r="N253" s="240" t="s">
        <v>41</v>
      </c>
      <c r="O253" s="88"/>
      <c r="P253" s="226">
        <f>O253*H253</f>
        <v>0</v>
      </c>
      <c r="Q253" s="226">
        <v>0.01652</v>
      </c>
      <c r="R253" s="226">
        <f>Q253*H253</f>
        <v>0.0830956</v>
      </c>
      <c r="S253" s="226">
        <v>0</v>
      </c>
      <c r="T253" s="22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28" t="s">
        <v>277</v>
      </c>
      <c r="AT253" s="228" t="s">
        <v>353</v>
      </c>
      <c r="AU253" s="228" t="s">
        <v>85</v>
      </c>
      <c r="AY253" s="14" t="s">
        <v>136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4" t="s">
        <v>33</v>
      </c>
      <c r="BK253" s="229">
        <f>ROUND(I253*H253,1)</f>
        <v>0</v>
      </c>
      <c r="BL253" s="14" t="s">
        <v>202</v>
      </c>
      <c r="BM253" s="228" t="s">
        <v>558</v>
      </c>
    </row>
    <row r="254" spans="1:65" s="2" customFormat="1" ht="16.5" customHeight="1">
      <c r="A254" s="35"/>
      <c r="B254" s="36"/>
      <c r="C254" s="216" t="s">
        <v>559</v>
      </c>
      <c r="D254" s="216" t="s">
        <v>139</v>
      </c>
      <c r="E254" s="217" t="s">
        <v>560</v>
      </c>
      <c r="F254" s="218" t="s">
        <v>561</v>
      </c>
      <c r="G254" s="219" t="s">
        <v>209</v>
      </c>
      <c r="H254" s="220">
        <v>1</v>
      </c>
      <c r="I254" s="221"/>
      <c r="J254" s="222">
        <f>ROUND(I254*H254,1)</f>
        <v>0</v>
      </c>
      <c r="K254" s="223"/>
      <c r="L254" s="41"/>
      <c r="M254" s="224" t="s">
        <v>1</v>
      </c>
      <c r="N254" s="225" t="s">
        <v>41</v>
      </c>
      <c r="O254" s="88"/>
      <c r="P254" s="226">
        <f>O254*H254</f>
        <v>0</v>
      </c>
      <c r="Q254" s="226">
        <v>0</v>
      </c>
      <c r="R254" s="226">
        <f>Q254*H254</f>
        <v>0</v>
      </c>
      <c r="S254" s="226">
        <v>0.0881</v>
      </c>
      <c r="T254" s="227">
        <f>S254*H254</f>
        <v>0.0881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28" t="s">
        <v>202</v>
      </c>
      <c r="AT254" s="228" t="s">
        <v>139</v>
      </c>
      <c r="AU254" s="228" t="s">
        <v>85</v>
      </c>
      <c r="AY254" s="14" t="s">
        <v>136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4" t="s">
        <v>33</v>
      </c>
      <c r="BK254" s="229">
        <f>ROUND(I254*H254,1)</f>
        <v>0</v>
      </c>
      <c r="BL254" s="14" t="s">
        <v>202</v>
      </c>
      <c r="BM254" s="228" t="s">
        <v>562</v>
      </c>
    </row>
    <row r="255" spans="1:65" s="2" customFormat="1" ht="24.15" customHeight="1">
      <c r="A255" s="35"/>
      <c r="B255" s="36"/>
      <c r="C255" s="216" t="s">
        <v>563</v>
      </c>
      <c r="D255" s="216" t="s">
        <v>139</v>
      </c>
      <c r="E255" s="217" t="s">
        <v>564</v>
      </c>
      <c r="F255" s="218" t="s">
        <v>565</v>
      </c>
      <c r="G255" s="219" t="s">
        <v>216</v>
      </c>
      <c r="H255" s="220">
        <v>0.119</v>
      </c>
      <c r="I255" s="221"/>
      <c r="J255" s="222">
        <f>ROUND(I255*H255,1)</f>
        <v>0</v>
      </c>
      <c r="K255" s="223"/>
      <c r="L255" s="41"/>
      <c r="M255" s="224" t="s">
        <v>1</v>
      </c>
      <c r="N255" s="225" t="s">
        <v>41</v>
      </c>
      <c r="O255" s="88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28" t="s">
        <v>202</v>
      </c>
      <c r="AT255" s="228" t="s">
        <v>139</v>
      </c>
      <c r="AU255" s="228" t="s">
        <v>85</v>
      </c>
      <c r="AY255" s="14" t="s">
        <v>136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4" t="s">
        <v>33</v>
      </c>
      <c r="BK255" s="229">
        <f>ROUND(I255*H255,1)</f>
        <v>0</v>
      </c>
      <c r="BL255" s="14" t="s">
        <v>202</v>
      </c>
      <c r="BM255" s="228" t="s">
        <v>566</v>
      </c>
    </row>
    <row r="256" spans="1:63" s="12" customFormat="1" ht="22.8" customHeight="1">
      <c r="A256" s="12"/>
      <c r="B256" s="200"/>
      <c r="C256" s="201"/>
      <c r="D256" s="202" t="s">
        <v>75</v>
      </c>
      <c r="E256" s="214" t="s">
        <v>567</v>
      </c>
      <c r="F256" s="214" t="s">
        <v>568</v>
      </c>
      <c r="G256" s="201"/>
      <c r="H256" s="201"/>
      <c r="I256" s="204"/>
      <c r="J256" s="215">
        <f>BK256</f>
        <v>0</v>
      </c>
      <c r="K256" s="201"/>
      <c r="L256" s="206"/>
      <c r="M256" s="207"/>
      <c r="N256" s="208"/>
      <c r="O256" s="208"/>
      <c r="P256" s="209">
        <f>SUM(P257:P265)</f>
        <v>0</v>
      </c>
      <c r="Q256" s="208"/>
      <c r="R256" s="209">
        <f>SUM(R257:R265)</f>
        <v>0.26631786</v>
      </c>
      <c r="S256" s="208"/>
      <c r="T256" s="210">
        <f>SUM(T257:T265)</f>
        <v>0.8592373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1" t="s">
        <v>85</v>
      </c>
      <c r="AT256" s="212" t="s">
        <v>75</v>
      </c>
      <c r="AU256" s="212" t="s">
        <v>33</v>
      </c>
      <c r="AY256" s="211" t="s">
        <v>136</v>
      </c>
      <c r="BK256" s="213">
        <f>SUM(BK257:BK265)</f>
        <v>0</v>
      </c>
    </row>
    <row r="257" spans="1:65" s="2" customFormat="1" ht="16.5" customHeight="1">
      <c r="A257" s="35"/>
      <c r="B257" s="36"/>
      <c r="C257" s="216" t="s">
        <v>569</v>
      </c>
      <c r="D257" s="216" t="s">
        <v>139</v>
      </c>
      <c r="E257" s="217" t="s">
        <v>570</v>
      </c>
      <c r="F257" s="218" t="s">
        <v>571</v>
      </c>
      <c r="G257" s="219" t="s">
        <v>142</v>
      </c>
      <c r="H257" s="220">
        <v>24.184</v>
      </c>
      <c r="I257" s="221"/>
      <c r="J257" s="222">
        <f>ROUND(I257*H257,1)</f>
        <v>0</v>
      </c>
      <c r="K257" s="223"/>
      <c r="L257" s="41"/>
      <c r="M257" s="224" t="s">
        <v>1</v>
      </c>
      <c r="N257" s="225" t="s">
        <v>41</v>
      </c>
      <c r="O257" s="88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28" t="s">
        <v>202</v>
      </c>
      <c r="AT257" s="228" t="s">
        <v>139</v>
      </c>
      <c r="AU257" s="228" t="s">
        <v>85</v>
      </c>
      <c r="AY257" s="14" t="s">
        <v>136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4" t="s">
        <v>33</v>
      </c>
      <c r="BK257" s="229">
        <f>ROUND(I257*H257,1)</f>
        <v>0</v>
      </c>
      <c r="BL257" s="14" t="s">
        <v>202</v>
      </c>
      <c r="BM257" s="228" t="s">
        <v>572</v>
      </c>
    </row>
    <row r="258" spans="1:65" s="2" customFormat="1" ht="16.5" customHeight="1">
      <c r="A258" s="35"/>
      <c r="B258" s="36"/>
      <c r="C258" s="216" t="s">
        <v>573</v>
      </c>
      <c r="D258" s="216" t="s">
        <v>139</v>
      </c>
      <c r="E258" s="217" t="s">
        <v>574</v>
      </c>
      <c r="F258" s="218" t="s">
        <v>575</v>
      </c>
      <c r="G258" s="219" t="s">
        <v>142</v>
      </c>
      <c r="H258" s="220">
        <v>24.184</v>
      </c>
      <c r="I258" s="221"/>
      <c r="J258" s="222">
        <f>ROUND(I258*H258,1)</f>
        <v>0</v>
      </c>
      <c r="K258" s="223"/>
      <c r="L258" s="41"/>
      <c r="M258" s="224" t="s">
        <v>1</v>
      </c>
      <c r="N258" s="225" t="s">
        <v>41</v>
      </c>
      <c r="O258" s="88"/>
      <c r="P258" s="226">
        <f>O258*H258</f>
        <v>0</v>
      </c>
      <c r="Q258" s="226">
        <v>0.0003</v>
      </c>
      <c r="R258" s="226">
        <f>Q258*H258</f>
        <v>0.0072552</v>
      </c>
      <c r="S258" s="226">
        <v>0</v>
      </c>
      <c r="T258" s="22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28" t="s">
        <v>202</v>
      </c>
      <c r="AT258" s="228" t="s">
        <v>139</v>
      </c>
      <c r="AU258" s="228" t="s">
        <v>85</v>
      </c>
      <c r="AY258" s="14" t="s">
        <v>136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4" t="s">
        <v>33</v>
      </c>
      <c r="BK258" s="229">
        <f>ROUND(I258*H258,1)</f>
        <v>0</v>
      </c>
      <c r="BL258" s="14" t="s">
        <v>202</v>
      </c>
      <c r="BM258" s="228" t="s">
        <v>576</v>
      </c>
    </row>
    <row r="259" spans="1:65" s="2" customFormat="1" ht="33" customHeight="1">
      <c r="A259" s="35"/>
      <c r="B259" s="36"/>
      <c r="C259" s="216" t="s">
        <v>577</v>
      </c>
      <c r="D259" s="216" t="s">
        <v>139</v>
      </c>
      <c r="E259" s="217" t="s">
        <v>578</v>
      </c>
      <c r="F259" s="218" t="s">
        <v>579</v>
      </c>
      <c r="G259" s="219" t="s">
        <v>192</v>
      </c>
      <c r="H259" s="220">
        <v>6.87</v>
      </c>
      <c r="I259" s="221"/>
      <c r="J259" s="222">
        <f>ROUND(I259*H259,1)</f>
        <v>0</v>
      </c>
      <c r="K259" s="223"/>
      <c r="L259" s="41"/>
      <c r="M259" s="224" t="s">
        <v>1</v>
      </c>
      <c r="N259" s="225" t="s">
        <v>41</v>
      </c>
      <c r="O259" s="88"/>
      <c r="P259" s="226">
        <f>O259*H259</f>
        <v>0</v>
      </c>
      <c r="Q259" s="226">
        <v>0.00043</v>
      </c>
      <c r="R259" s="226">
        <f>Q259*H259</f>
        <v>0.0029541</v>
      </c>
      <c r="S259" s="226">
        <v>0</v>
      </c>
      <c r="T259" s="22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28" t="s">
        <v>202</v>
      </c>
      <c r="AT259" s="228" t="s">
        <v>139</v>
      </c>
      <c r="AU259" s="228" t="s">
        <v>85</v>
      </c>
      <c r="AY259" s="14" t="s">
        <v>136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4" t="s">
        <v>33</v>
      </c>
      <c r="BK259" s="229">
        <f>ROUND(I259*H259,1)</f>
        <v>0</v>
      </c>
      <c r="BL259" s="14" t="s">
        <v>202</v>
      </c>
      <c r="BM259" s="228" t="s">
        <v>580</v>
      </c>
    </row>
    <row r="260" spans="1:65" s="2" customFormat="1" ht="24.15" customHeight="1">
      <c r="A260" s="35"/>
      <c r="B260" s="36"/>
      <c r="C260" s="230" t="s">
        <v>581</v>
      </c>
      <c r="D260" s="230" t="s">
        <v>353</v>
      </c>
      <c r="E260" s="231" t="s">
        <v>582</v>
      </c>
      <c r="F260" s="232" t="s">
        <v>583</v>
      </c>
      <c r="G260" s="233" t="s">
        <v>142</v>
      </c>
      <c r="H260" s="234">
        <v>1.08</v>
      </c>
      <c r="I260" s="235"/>
      <c r="J260" s="236">
        <f>ROUND(I260*H260,1)</f>
        <v>0</v>
      </c>
      <c r="K260" s="237"/>
      <c r="L260" s="238"/>
      <c r="M260" s="239" t="s">
        <v>1</v>
      </c>
      <c r="N260" s="240" t="s">
        <v>41</v>
      </c>
      <c r="O260" s="88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28" t="s">
        <v>277</v>
      </c>
      <c r="AT260" s="228" t="s">
        <v>353</v>
      </c>
      <c r="AU260" s="228" t="s">
        <v>85</v>
      </c>
      <c r="AY260" s="14" t="s">
        <v>136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4" t="s">
        <v>33</v>
      </c>
      <c r="BK260" s="229">
        <f>ROUND(I260*H260,1)</f>
        <v>0</v>
      </c>
      <c r="BL260" s="14" t="s">
        <v>202</v>
      </c>
      <c r="BM260" s="228" t="s">
        <v>584</v>
      </c>
    </row>
    <row r="261" spans="1:65" s="2" customFormat="1" ht="16.5" customHeight="1">
      <c r="A261" s="35"/>
      <c r="B261" s="36"/>
      <c r="C261" s="216" t="s">
        <v>585</v>
      </c>
      <c r="D261" s="216" t="s">
        <v>139</v>
      </c>
      <c r="E261" s="217" t="s">
        <v>586</v>
      </c>
      <c r="F261" s="218" t="s">
        <v>587</v>
      </c>
      <c r="G261" s="219" t="s">
        <v>142</v>
      </c>
      <c r="H261" s="220">
        <v>24.341</v>
      </c>
      <c r="I261" s="221"/>
      <c r="J261" s="222">
        <f>ROUND(I261*H261,1)</f>
        <v>0</v>
      </c>
      <c r="K261" s="223"/>
      <c r="L261" s="41"/>
      <c r="M261" s="224" t="s">
        <v>1</v>
      </c>
      <c r="N261" s="225" t="s">
        <v>41</v>
      </c>
      <c r="O261" s="88"/>
      <c r="P261" s="226">
        <f>O261*H261</f>
        <v>0</v>
      </c>
      <c r="Q261" s="226">
        <v>0</v>
      </c>
      <c r="R261" s="226">
        <f>Q261*H261</f>
        <v>0</v>
      </c>
      <c r="S261" s="226">
        <v>0.0353</v>
      </c>
      <c r="T261" s="227">
        <f>S261*H261</f>
        <v>0.8592373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28" t="s">
        <v>202</v>
      </c>
      <c r="AT261" s="228" t="s">
        <v>139</v>
      </c>
      <c r="AU261" s="228" t="s">
        <v>85</v>
      </c>
      <c r="AY261" s="14" t="s">
        <v>136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4" t="s">
        <v>33</v>
      </c>
      <c r="BK261" s="229">
        <f>ROUND(I261*H261,1)</f>
        <v>0</v>
      </c>
      <c r="BL261" s="14" t="s">
        <v>202</v>
      </c>
      <c r="BM261" s="228" t="s">
        <v>588</v>
      </c>
    </row>
    <row r="262" spans="1:65" s="2" customFormat="1" ht="33" customHeight="1">
      <c r="A262" s="35"/>
      <c r="B262" s="36"/>
      <c r="C262" s="216" t="s">
        <v>589</v>
      </c>
      <c r="D262" s="216" t="s">
        <v>139</v>
      </c>
      <c r="E262" s="217" t="s">
        <v>590</v>
      </c>
      <c r="F262" s="218" t="s">
        <v>591</v>
      </c>
      <c r="G262" s="219" t="s">
        <v>142</v>
      </c>
      <c r="H262" s="220">
        <v>24.184</v>
      </c>
      <c r="I262" s="221"/>
      <c r="J262" s="222">
        <f>ROUND(I262*H262,1)</f>
        <v>0</v>
      </c>
      <c r="K262" s="223"/>
      <c r="L262" s="41"/>
      <c r="M262" s="224" t="s">
        <v>1</v>
      </c>
      <c r="N262" s="225" t="s">
        <v>41</v>
      </c>
      <c r="O262" s="88"/>
      <c r="P262" s="226">
        <f>O262*H262</f>
        <v>0</v>
      </c>
      <c r="Q262" s="226">
        <v>0.00909</v>
      </c>
      <c r="R262" s="226">
        <f>Q262*H262</f>
        <v>0.21983256000000004</v>
      </c>
      <c r="S262" s="226">
        <v>0</v>
      </c>
      <c r="T262" s="22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28" t="s">
        <v>202</v>
      </c>
      <c r="AT262" s="228" t="s">
        <v>139</v>
      </c>
      <c r="AU262" s="228" t="s">
        <v>85</v>
      </c>
      <c r="AY262" s="14" t="s">
        <v>136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4" t="s">
        <v>33</v>
      </c>
      <c r="BK262" s="229">
        <f>ROUND(I262*H262,1)</f>
        <v>0</v>
      </c>
      <c r="BL262" s="14" t="s">
        <v>202</v>
      </c>
      <c r="BM262" s="228" t="s">
        <v>592</v>
      </c>
    </row>
    <row r="263" spans="1:65" s="2" customFormat="1" ht="24.15" customHeight="1">
      <c r="A263" s="35"/>
      <c r="B263" s="36"/>
      <c r="C263" s="230" t="s">
        <v>593</v>
      </c>
      <c r="D263" s="230" t="s">
        <v>353</v>
      </c>
      <c r="E263" s="231" t="s">
        <v>582</v>
      </c>
      <c r="F263" s="232" t="s">
        <v>583</v>
      </c>
      <c r="G263" s="233" t="s">
        <v>142</v>
      </c>
      <c r="H263" s="234">
        <v>29.021</v>
      </c>
      <c r="I263" s="235"/>
      <c r="J263" s="236">
        <f>ROUND(I263*H263,1)</f>
        <v>0</v>
      </c>
      <c r="K263" s="237"/>
      <c r="L263" s="238"/>
      <c r="M263" s="239" t="s">
        <v>1</v>
      </c>
      <c r="N263" s="240" t="s">
        <v>41</v>
      </c>
      <c r="O263" s="88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28" t="s">
        <v>277</v>
      </c>
      <c r="AT263" s="228" t="s">
        <v>353</v>
      </c>
      <c r="AU263" s="228" t="s">
        <v>85</v>
      </c>
      <c r="AY263" s="14" t="s">
        <v>136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4" t="s">
        <v>33</v>
      </c>
      <c r="BK263" s="229">
        <f>ROUND(I263*H263,1)</f>
        <v>0</v>
      </c>
      <c r="BL263" s="14" t="s">
        <v>202</v>
      </c>
      <c r="BM263" s="228" t="s">
        <v>594</v>
      </c>
    </row>
    <row r="264" spans="1:65" s="2" customFormat="1" ht="24.15" customHeight="1">
      <c r="A264" s="35"/>
      <c r="B264" s="36"/>
      <c r="C264" s="216" t="s">
        <v>595</v>
      </c>
      <c r="D264" s="216" t="s">
        <v>139</v>
      </c>
      <c r="E264" s="217" t="s">
        <v>596</v>
      </c>
      <c r="F264" s="218" t="s">
        <v>597</v>
      </c>
      <c r="G264" s="219" t="s">
        <v>142</v>
      </c>
      <c r="H264" s="220">
        <v>24.184</v>
      </c>
      <c r="I264" s="221"/>
      <c r="J264" s="222">
        <f>ROUND(I264*H264,1)</f>
        <v>0</v>
      </c>
      <c r="K264" s="223"/>
      <c r="L264" s="41"/>
      <c r="M264" s="224" t="s">
        <v>1</v>
      </c>
      <c r="N264" s="225" t="s">
        <v>41</v>
      </c>
      <c r="O264" s="88"/>
      <c r="P264" s="226">
        <f>O264*H264</f>
        <v>0</v>
      </c>
      <c r="Q264" s="226">
        <v>0.0015</v>
      </c>
      <c r="R264" s="226">
        <f>Q264*H264</f>
        <v>0.036276</v>
      </c>
      <c r="S264" s="226">
        <v>0</v>
      </c>
      <c r="T264" s="22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28" t="s">
        <v>202</v>
      </c>
      <c r="AT264" s="228" t="s">
        <v>139</v>
      </c>
      <c r="AU264" s="228" t="s">
        <v>85</v>
      </c>
      <c r="AY264" s="14" t="s">
        <v>136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4" t="s">
        <v>33</v>
      </c>
      <c r="BK264" s="229">
        <f>ROUND(I264*H264,1)</f>
        <v>0</v>
      </c>
      <c r="BL264" s="14" t="s">
        <v>202</v>
      </c>
      <c r="BM264" s="228" t="s">
        <v>598</v>
      </c>
    </row>
    <row r="265" spans="1:65" s="2" customFormat="1" ht="24.15" customHeight="1">
      <c r="A265" s="35"/>
      <c r="B265" s="36"/>
      <c r="C265" s="216" t="s">
        <v>599</v>
      </c>
      <c r="D265" s="216" t="s">
        <v>139</v>
      </c>
      <c r="E265" s="217" t="s">
        <v>600</v>
      </c>
      <c r="F265" s="218" t="s">
        <v>601</v>
      </c>
      <c r="G265" s="219" t="s">
        <v>216</v>
      </c>
      <c r="H265" s="220">
        <v>0.266</v>
      </c>
      <c r="I265" s="221"/>
      <c r="J265" s="222">
        <f>ROUND(I265*H265,1)</f>
        <v>0</v>
      </c>
      <c r="K265" s="223"/>
      <c r="L265" s="41"/>
      <c r="M265" s="224" t="s">
        <v>1</v>
      </c>
      <c r="N265" s="225" t="s">
        <v>41</v>
      </c>
      <c r="O265" s="88"/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28" t="s">
        <v>202</v>
      </c>
      <c r="AT265" s="228" t="s">
        <v>139</v>
      </c>
      <c r="AU265" s="228" t="s">
        <v>85</v>
      </c>
      <c r="AY265" s="14" t="s">
        <v>136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4" t="s">
        <v>33</v>
      </c>
      <c r="BK265" s="229">
        <f>ROUND(I265*H265,1)</f>
        <v>0</v>
      </c>
      <c r="BL265" s="14" t="s">
        <v>202</v>
      </c>
      <c r="BM265" s="228" t="s">
        <v>602</v>
      </c>
    </row>
    <row r="266" spans="1:63" s="12" customFormat="1" ht="22.8" customHeight="1">
      <c r="A266" s="12"/>
      <c r="B266" s="200"/>
      <c r="C266" s="201"/>
      <c r="D266" s="202" t="s">
        <v>75</v>
      </c>
      <c r="E266" s="214" t="s">
        <v>603</v>
      </c>
      <c r="F266" s="214" t="s">
        <v>604</v>
      </c>
      <c r="G266" s="201"/>
      <c r="H266" s="201"/>
      <c r="I266" s="204"/>
      <c r="J266" s="215">
        <f>BK266</f>
        <v>0</v>
      </c>
      <c r="K266" s="201"/>
      <c r="L266" s="206"/>
      <c r="M266" s="207"/>
      <c r="N266" s="208"/>
      <c r="O266" s="208"/>
      <c r="P266" s="209">
        <f>SUM(P267:P291)</f>
        <v>0</v>
      </c>
      <c r="Q266" s="208"/>
      <c r="R266" s="209">
        <f>SUM(R267:R291)</f>
        <v>1.8564783999999999</v>
      </c>
      <c r="S266" s="208"/>
      <c r="T266" s="210">
        <f>SUM(T267:T291)</f>
        <v>1.1996559999999998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1" t="s">
        <v>85</v>
      </c>
      <c r="AT266" s="212" t="s">
        <v>75</v>
      </c>
      <c r="AU266" s="212" t="s">
        <v>33</v>
      </c>
      <c r="AY266" s="211" t="s">
        <v>136</v>
      </c>
      <c r="BK266" s="213">
        <f>SUM(BK267:BK291)</f>
        <v>0</v>
      </c>
    </row>
    <row r="267" spans="1:65" s="2" customFormat="1" ht="16.5" customHeight="1">
      <c r="A267" s="35"/>
      <c r="B267" s="36"/>
      <c r="C267" s="216" t="s">
        <v>605</v>
      </c>
      <c r="D267" s="216" t="s">
        <v>139</v>
      </c>
      <c r="E267" s="217" t="s">
        <v>606</v>
      </c>
      <c r="F267" s="218" t="s">
        <v>607</v>
      </c>
      <c r="G267" s="219" t="s">
        <v>142</v>
      </c>
      <c r="H267" s="220">
        <v>52.91</v>
      </c>
      <c r="I267" s="221"/>
      <c r="J267" s="222">
        <f>ROUND(I267*H267,1)</f>
        <v>0</v>
      </c>
      <c r="K267" s="223"/>
      <c r="L267" s="41"/>
      <c r="M267" s="224" t="s">
        <v>1</v>
      </c>
      <c r="N267" s="225" t="s">
        <v>41</v>
      </c>
      <c r="O267" s="88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28" t="s">
        <v>202</v>
      </c>
      <c r="AT267" s="228" t="s">
        <v>139</v>
      </c>
      <c r="AU267" s="228" t="s">
        <v>85</v>
      </c>
      <c r="AY267" s="14" t="s">
        <v>136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4" t="s">
        <v>33</v>
      </c>
      <c r="BK267" s="229">
        <f>ROUND(I267*H267,1)</f>
        <v>0</v>
      </c>
      <c r="BL267" s="14" t="s">
        <v>202</v>
      </c>
      <c r="BM267" s="228" t="s">
        <v>608</v>
      </c>
    </row>
    <row r="268" spans="1:65" s="2" customFormat="1" ht="16.5" customHeight="1">
      <c r="A268" s="35"/>
      <c r="B268" s="36"/>
      <c r="C268" s="216" t="s">
        <v>609</v>
      </c>
      <c r="D268" s="216" t="s">
        <v>139</v>
      </c>
      <c r="E268" s="217" t="s">
        <v>610</v>
      </c>
      <c r="F268" s="218" t="s">
        <v>611</v>
      </c>
      <c r="G268" s="219" t="s">
        <v>142</v>
      </c>
      <c r="H268" s="220">
        <v>52.91</v>
      </c>
      <c r="I268" s="221"/>
      <c r="J268" s="222">
        <f>ROUND(I268*H268,1)</f>
        <v>0</v>
      </c>
      <c r="K268" s="223"/>
      <c r="L268" s="41"/>
      <c r="M268" s="224" t="s">
        <v>1</v>
      </c>
      <c r="N268" s="225" t="s">
        <v>41</v>
      </c>
      <c r="O268" s="88"/>
      <c r="P268" s="226">
        <f>O268*H268</f>
        <v>0</v>
      </c>
      <c r="Q268" s="226">
        <v>0.0003</v>
      </c>
      <c r="R268" s="226">
        <f>Q268*H268</f>
        <v>0.015872999999999998</v>
      </c>
      <c r="S268" s="226">
        <v>0</v>
      </c>
      <c r="T268" s="22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28" t="s">
        <v>202</v>
      </c>
      <c r="AT268" s="228" t="s">
        <v>139</v>
      </c>
      <c r="AU268" s="228" t="s">
        <v>85</v>
      </c>
      <c r="AY268" s="14" t="s">
        <v>136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4" t="s">
        <v>33</v>
      </c>
      <c r="BK268" s="229">
        <f>ROUND(I268*H268,1)</f>
        <v>0</v>
      </c>
      <c r="BL268" s="14" t="s">
        <v>202</v>
      </c>
      <c r="BM268" s="228" t="s">
        <v>612</v>
      </c>
    </row>
    <row r="269" spans="1:65" s="2" customFormat="1" ht="24.15" customHeight="1">
      <c r="A269" s="35"/>
      <c r="B269" s="36"/>
      <c r="C269" s="216" t="s">
        <v>613</v>
      </c>
      <c r="D269" s="216" t="s">
        <v>139</v>
      </c>
      <c r="E269" s="217" t="s">
        <v>614</v>
      </c>
      <c r="F269" s="218" t="s">
        <v>615</v>
      </c>
      <c r="G269" s="219" t="s">
        <v>142</v>
      </c>
      <c r="H269" s="220">
        <v>7.89</v>
      </c>
      <c r="I269" s="221"/>
      <c r="J269" s="222">
        <f>ROUND(I269*H269,1)</f>
        <v>0</v>
      </c>
      <c r="K269" s="223"/>
      <c r="L269" s="41"/>
      <c r="M269" s="224" t="s">
        <v>1</v>
      </c>
      <c r="N269" s="225" t="s">
        <v>41</v>
      </c>
      <c r="O269" s="88"/>
      <c r="P269" s="226">
        <f>O269*H269</f>
        <v>0</v>
      </c>
      <c r="Q269" s="226">
        <v>0.0015</v>
      </c>
      <c r="R269" s="226">
        <f>Q269*H269</f>
        <v>0.011835</v>
      </c>
      <c r="S269" s="226">
        <v>0</v>
      </c>
      <c r="T269" s="227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28" t="s">
        <v>202</v>
      </c>
      <c r="AT269" s="228" t="s">
        <v>139</v>
      </c>
      <c r="AU269" s="228" t="s">
        <v>85</v>
      </c>
      <c r="AY269" s="14" t="s">
        <v>136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4" t="s">
        <v>33</v>
      </c>
      <c r="BK269" s="229">
        <f>ROUND(I269*H269,1)</f>
        <v>0</v>
      </c>
      <c r="BL269" s="14" t="s">
        <v>202</v>
      </c>
      <c r="BM269" s="228" t="s">
        <v>616</v>
      </c>
    </row>
    <row r="270" spans="1:65" s="2" customFormat="1" ht="16.5" customHeight="1">
      <c r="A270" s="35"/>
      <c r="B270" s="36"/>
      <c r="C270" s="216" t="s">
        <v>617</v>
      </c>
      <c r="D270" s="216" t="s">
        <v>139</v>
      </c>
      <c r="E270" s="217" t="s">
        <v>618</v>
      </c>
      <c r="F270" s="218" t="s">
        <v>619</v>
      </c>
      <c r="G270" s="219" t="s">
        <v>142</v>
      </c>
      <c r="H270" s="220">
        <v>52.91</v>
      </c>
      <c r="I270" s="221"/>
      <c r="J270" s="222">
        <f>ROUND(I270*H270,1)</f>
        <v>0</v>
      </c>
      <c r="K270" s="223"/>
      <c r="L270" s="41"/>
      <c r="M270" s="224" t="s">
        <v>1</v>
      </c>
      <c r="N270" s="225" t="s">
        <v>41</v>
      </c>
      <c r="O270" s="88"/>
      <c r="P270" s="226">
        <f>O270*H270</f>
        <v>0</v>
      </c>
      <c r="Q270" s="226">
        <v>0.0045</v>
      </c>
      <c r="R270" s="226">
        <f>Q270*H270</f>
        <v>0.23809499999999997</v>
      </c>
      <c r="S270" s="226">
        <v>0</v>
      </c>
      <c r="T270" s="227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28" t="s">
        <v>202</v>
      </c>
      <c r="AT270" s="228" t="s">
        <v>139</v>
      </c>
      <c r="AU270" s="228" t="s">
        <v>85</v>
      </c>
      <c r="AY270" s="14" t="s">
        <v>136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4" t="s">
        <v>33</v>
      </c>
      <c r="BK270" s="229">
        <f>ROUND(I270*H270,1)</f>
        <v>0</v>
      </c>
      <c r="BL270" s="14" t="s">
        <v>202</v>
      </c>
      <c r="BM270" s="228" t="s">
        <v>620</v>
      </c>
    </row>
    <row r="271" spans="1:65" s="2" customFormat="1" ht="24.15" customHeight="1">
      <c r="A271" s="35"/>
      <c r="B271" s="36"/>
      <c r="C271" s="216" t="s">
        <v>621</v>
      </c>
      <c r="D271" s="216" t="s">
        <v>139</v>
      </c>
      <c r="E271" s="217" t="s">
        <v>622</v>
      </c>
      <c r="F271" s="218" t="s">
        <v>623</v>
      </c>
      <c r="G271" s="219" t="s">
        <v>142</v>
      </c>
      <c r="H271" s="220">
        <v>52.91</v>
      </c>
      <c r="I271" s="221"/>
      <c r="J271" s="222">
        <f>ROUND(I271*H271,1)</f>
        <v>0</v>
      </c>
      <c r="K271" s="223"/>
      <c r="L271" s="41"/>
      <c r="M271" s="224" t="s">
        <v>1</v>
      </c>
      <c r="N271" s="225" t="s">
        <v>41</v>
      </c>
      <c r="O271" s="88"/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28" t="s">
        <v>202</v>
      </c>
      <c r="AT271" s="228" t="s">
        <v>139</v>
      </c>
      <c r="AU271" s="228" t="s">
        <v>85</v>
      </c>
      <c r="AY271" s="14" t="s">
        <v>136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4" t="s">
        <v>33</v>
      </c>
      <c r="BK271" s="229">
        <f>ROUND(I271*H271,1)</f>
        <v>0</v>
      </c>
      <c r="BL271" s="14" t="s">
        <v>202</v>
      </c>
      <c r="BM271" s="228" t="s">
        <v>624</v>
      </c>
    </row>
    <row r="272" spans="1:65" s="2" customFormat="1" ht="33" customHeight="1">
      <c r="A272" s="35"/>
      <c r="B272" s="36"/>
      <c r="C272" s="216" t="s">
        <v>625</v>
      </c>
      <c r="D272" s="216" t="s">
        <v>139</v>
      </c>
      <c r="E272" s="217" t="s">
        <v>626</v>
      </c>
      <c r="F272" s="218" t="s">
        <v>627</v>
      </c>
      <c r="G272" s="219" t="s">
        <v>142</v>
      </c>
      <c r="H272" s="220">
        <v>14.03</v>
      </c>
      <c r="I272" s="221"/>
      <c r="J272" s="222">
        <f>ROUND(I272*H272,1)</f>
        <v>0</v>
      </c>
      <c r="K272" s="223"/>
      <c r="L272" s="41"/>
      <c r="M272" s="224" t="s">
        <v>1</v>
      </c>
      <c r="N272" s="225" t="s">
        <v>41</v>
      </c>
      <c r="O272" s="88"/>
      <c r="P272" s="226">
        <f>O272*H272</f>
        <v>0</v>
      </c>
      <c r="Q272" s="226">
        <v>0.00538</v>
      </c>
      <c r="R272" s="226">
        <f>Q272*H272</f>
        <v>0.0754814</v>
      </c>
      <c r="S272" s="226">
        <v>0</v>
      </c>
      <c r="T272" s="22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28" t="s">
        <v>202</v>
      </c>
      <c r="AT272" s="228" t="s">
        <v>139</v>
      </c>
      <c r="AU272" s="228" t="s">
        <v>85</v>
      </c>
      <c r="AY272" s="14" t="s">
        <v>136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4" t="s">
        <v>33</v>
      </c>
      <c r="BK272" s="229">
        <f>ROUND(I272*H272,1)</f>
        <v>0</v>
      </c>
      <c r="BL272" s="14" t="s">
        <v>202</v>
      </c>
      <c r="BM272" s="228" t="s">
        <v>628</v>
      </c>
    </row>
    <row r="273" spans="1:65" s="2" customFormat="1" ht="24.15" customHeight="1">
      <c r="A273" s="35"/>
      <c r="B273" s="36"/>
      <c r="C273" s="230" t="s">
        <v>629</v>
      </c>
      <c r="D273" s="230" t="s">
        <v>353</v>
      </c>
      <c r="E273" s="231" t="s">
        <v>630</v>
      </c>
      <c r="F273" s="232" t="s">
        <v>631</v>
      </c>
      <c r="G273" s="233" t="s">
        <v>142</v>
      </c>
      <c r="H273" s="234">
        <v>1</v>
      </c>
      <c r="I273" s="235"/>
      <c r="J273" s="236">
        <f>ROUND(I273*H273,1)</f>
        <v>0</v>
      </c>
      <c r="K273" s="237"/>
      <c r="L273" s="238"/>
      <c r="M273" s="239" t="s">
        <v>1</v>
      </c>
      <c r="N273" s="240" t="s">
        <v>41</v>
      </c>
      <c r="O273" s="88"/>
      <c r="P273" s="226">
        <f>O273*H273</f>
        <v>0</v>
      </c>
      <c r="Q273" s="226">
        <v>0.0155</v>
      </c>
      <c r="R273" s="226">
        <f>Q273*H273</f>
        <v>0.0155</v>
      </c>
      <c r="S273" s="226">
        <v>0</v>
      </c>
      <c r="T273" s="22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28" t="s">
        <v>277</v>
      </c>
      <c r="AT273" s="228" t="s">
        <v>353</v>
      </c>
      <c r="AU273" s="228" t="s">
        <v>85</v>
      </c>
      <c r="AY273" s="14" t="s">
        <v>136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4" t="s">
        <v>33</v>
      </c>
      <c r="BK273" s="229">
        <f>ROUND(I273*H273,1)</f>
        <v>0</v>
      </c>
      <c r="BL273" s="14" t="s">
        <v>202</v>
      </c>
      <c r="BM273" s="228" t="s">
        <v>632</v>
      </c>
    </row>
    <row r="274" spans="1:65" s="2" customFormat="1" ht="24.15" customHeight="1">
      <c r="A274" s="35"/>
      <c r="B274" s="36"/>
      <c r="C274" s="230" t="s">
        <v>633</v>
      </c>
      <c r="D274" s="230" t="s">
        <v>353</v>
      </c>
      <c r="E274" s="231" t="s">
        <v>634</v>
      </c>
      <c r="F274" s="232" t="s">
        <v>635</v>
      </c>
      <c r="G274" s="233" t="s">
        <v>142</v>
      </c>
      <c r="H274" s="234">
        <v>1</v>
      </c>
      <c r="I274" s="235"/>
      <c r="J274" s="236">
        <f>ROUND(I274*H274,1)</f>
        <v>0</v>
      </c>
      <c r="K274" s="237"/>
      <c r="L274" s="238"/>
      <c r="M274" s="239" t="s">
        <v>1</v>
      </c>
      <c r="N274" s="240" t="s">
        <v>41</v>
      </c>
      <c r="O274" s="88"/>
      <c r="P274" s="226">
        <f>O274*H274</f>
        <v>0</v>
      </c>
      <c r="Q274" s="226">
        <v>0.0155</v>
      </c>
      <c r="R274" s="226">
        <f>Q274*H274</f>
        <v>0.0155</v>
      </c>
      <c r="S274" s="226">
        <v>0</v>
      </c>
      <c r="T274" s="22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28" t="s">
        <v>277</v>
      </c>
      <c r="AT274" s="228" t="s">
        <v>353</v>
      </c>
      <c r="AU274" s="228" t="s">
        <v>85</v>
      </c>
      <c r="AY274" s="14" t="s">
        <v>136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4" t="s">
        <v>33</v>
      </c>
      <c r="BK274" s="229">
        <f>ROUND(I274*H274,1)</f>
        <v>0</v>
      </c>
      <c r="BL274" s="14" t="s">
        <v>202</v>
      </c>
      <c r="BM274" s="228" t="s">
        <v>636</v>
      </c>
    </row>
    <row r="275" spans="1:65" s="2" customFormat="1" ht="24.15" customHeight="1">
      <c r="A275" s="35"/>
      <c r="B275" s="36"/>
      <c r="C275" s="230" t="s">
        <v>637</v>
      </c>
      <c r="D275" s="230" t="s">
        <v>353</v>
      </c>
      <c r="E275" s="231" t="s">
        <v>638</v>
      </c>
      <c r="F275" s="232" t="s">
        <v>639</v>
      </c>
      <c r="G275" s="233" t="s">
        <v>142</v>
      </c>
      <c r="H275" s="234">
        <v>2</v>
      </c>
      <c r="I275" s="235"/>
      <c r="J275" s="236">
        <f>ROUND(I275*H275,1)</f>
        <v>0</v>
      </c>
      <c r="K275" s="237"/>
      <c r="L275" s="238"/>
      <c r="M275" s="239" t="s">
        <v>1</v>
      </c>
      <c r="N275" s="240" t="s">
        <v>41</v>
      </c>
      <c r="O275" s="88"/>
      <c r="P275" s="226">
        <f>O275*H275</f>
        <v>0</v>
      </c>
      <c r="Q275" s="226">
        <v>0.0155</v>
      </c>
      <c r="R275" s="226">
        <f>Q275*H275</f>
        <v>0.031</v>
      </c>
      <c r="S275" s="226">
        <v>0</v>
      </c>
      <c r="T275" s="22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28" t="s">
        <v>277</v>
      </c>
      <c r="AT275" s="228" t="s">
        <v>353</v>
      </c>
      <c r="AU275" s="228" t="s">
        <v>85</v>
      </c>
      <c r="AY275" s="14" t="s">
        <v>136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4" t="s">
        <v>33</v>
      </c>
      <c r="BK275" s="229">
        <f>ROUND(I275*H275,1)</f>
        <v>0</v>
      </c>
      <c r="BL275" s="14" t="s">
        <v>202</v>
      </c>
      <c r="BM275" s="228" t="s">
        <v>640</v>
      </c>
    </row>
    <row r="276" spans="1:65" s="2" customFormat="1" ht="24.15" customHeight="1">
      <c r="A276" s="35"/>
      <c r="B276" s="36"/>
      <c r="C276" s="230" t="s">
        <v>641</v>
      </c>
      <c r="D276" s="230" t="s">
        <v>353</v>
      </c>
      <c r="E276" s="231" t="s">
        <v>642</v>
      </c>
      <c r="F276" s="232" t="s">
        <v>643</v>
      </c>
      <c r="G276" s="233" t="s">
        <v>142</v>
      </c>
      <c r="H276" s="234">
        <v>1</v>
      </c>
      <c r="I276" s="235"/>
      <c r="J276" s="236">
        <f>ROUND(I276*H276,1)</f>
        <v>0</v>
      </c>
      <c r="K276" s="237"/>
      <c r="L276" s="238"/>
      <c r="M276" s="239" t="s">
        <v>1</v>
      </c>
      <c r="N276" s="240" t="s">
        <v>41</v>
      </c>
      <c r="O276" s="88"/>
      <c r="P276" s="226">
        <f>O276*H276</f>
        <v>0</v>
      </c>
      <c r="Q276" s="226">
        <v>0.0155</v>
      </c>
      <c r="R276" s="226">
        <f>Q276*H276</f>
        <v>0.0155</v>
      </c>
      <c r="S276" s="226">
        <v>0</v>
      </c>
      <c r="T276" s="227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28" t="s">
        <v>277</v>
      </c>
      <c r="AT276" s="228" t="s">
        <v>353</v>
      </c>
      <c r="AU276" s="228" t="s">
        <v>85</v>
      </c>
      <c r="AY276" s="14" t="s">
        <v>136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4" t="s">
        <v>33</v>
      </c>
      <c r="BK276" s="229">
        <f>ROUND(I276*H276,1)</f>
        <v>0</v>
      </c>
      <c r="BL276" s="14" t="s">
        <v>202</v>
      </c>
      <c r="BM276" s="228" t="s">
        <v>644</v>
      </c>
    </row>
    <row r="277" spans="1:65" s="2" customFormat="1" ht="24.15" customHeight="1">
      <c r="A277" s="35"/>
      <c r="B277" s="36"/>
      <c r="C277" s="230" t="s">
        <v>645</v>
      </c>
      <c r="D277" s="230" t="s">
        <v>353</v>
      </c>
      <c r="E277" s="231" t="s">
        <v>646</v>
      </c>
      <c r="F277" s="232" t="s">
        <v>647</v>
      </c>
      <c r="G277" s="233" t="s">
        <v>142</v>
      </c>
      <c r="H277" s="234">
        <v>1</v>
      </c>
      <c r="I277" s="235"/>
      <c r="J277" s="236">
        <f>ROUND(I277*H277,1)</f>
        <v>0</v>
      </c>
      <c r="K277" s="237"/>
      <c r="L277" s="238"/>
      <c r="M277" s="239" t="s">
        <v>1</v>
      </c>
      <c r="N277" s="240" t="s">
        <v>41</v>
      </c>
      <c r="O277" s="88"/>
      <c r="P277" s="226">
        <f>O277*H277</f>
        <v>0</v>
      </c>
      <c r="Q277" s="226">
        <v>0.0155</v>
      </c>
      <c r="R277" s="226">
        <f>Q277*H277</f>
        <v>0.0155</v>
      </c>
      <c r="S277" s="226">
        <v>0</v>
      </c>
      <c r="T277" s="22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28" t="s">
        <v>277</v>
      </c>
      <c r="AT277" s="228" t="s">
        <v>353</v>
      </c>
      <c r="AU277" s="228" t="s">
        <v>85</v>
      </c>
      <c r="AY277" s="14" t="s">
        <v>136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4" t="s">
        <v>33</v>
      </c>
      <c r="BK277" s="229">
        <f>ROUND(I277*H277,1)</f>
        <v>0</v>
      </c>
      <c r="BL277" s="14" t="s">
        <v>202</v>
      </c>
      <c r="BM277" s="228" t="s">
        <v>648</v>
      </c>
    </row>
    <row r="278" spans="1:65" s="2" customFormat="1" ht="24.15" customHeight="1">
      <c r="A278" s="35"/>
      <c r="B278" s="36"/>
      <c r="C278" s="230" t="s">
        <v>649</v>
      </c>
      <c r="D278" s="230" t="s">
        <v>353</v>
      </c>
      <c r="E278" s="231" t="s">
        <v>650</v>
      </c>
      <c r="F278" s="232" t="s">
        <v>651</v>
      </c>
      <c r="G278" s="233" t="s">
        <v>142</v>
      </c>
      <c r="H278" s="234">
        <v>1</v>
      </c>
      <c r="I278" s="235"/>
      <c r="J278" s="236">
        <f>ROUND(I278*H278,1)</f>
        <v>0</v>
      </c>
      <c r="K278" s="237"/>
      <c r="L278" s="238"/>
      <c r="M278" s="239" t="s">
        <v>1</v>
      </c>
      <c r="N278" s="240" t="s">
        <v>41</v>
      </c>
      <c r="O278" s="88"/>
      <c r="P278" s="226">
        <f>O278*H278</f>
        <v>0</v>
      </c>
      <c r="Q278" s="226">
        <v>0.0155</v>
      </c>
      <c r="R278" s="226">
        <f>Q278*H278</f>
        <v>0.0155</v>
      </c>
      <c r="S278" s="226">
        <v>0</v>
      </c>
      <c r="T278" s="22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28" t="s">
        <v>277</v>
      </c>
      <c r="AT278" s="228" t="s">
        <v>353</v>
      </c>
      <c r="AU278" s="228" t="s">
        <v>85</v>
      </c>
      <c r="AY278" s="14" t="s">
        <v>136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4" t="s">
        <v>33</v>
      </c>
      <c r="BK278" s="229">
        <f>ROUND(I278*H278,1)</f>
        <v>0</v>
      </c>
      <c r="BL278" s="14" t="s">
        <v>202</v>
      </c>
      <c r="BM278" s="228" t="s">
        <v>652</v>
      </c>
    </row>
    <row r="279" spans="1:65" s="2" customFormat="1" ht="24.15" customHeight="1">
      <c r="A279" s="35"/>
      <c r="B279" s="36"/>
      <c r="C279" s="230" t="s">
        <v>653</v>
      </c>
      <c r="D279" s="230" t="s">
        <v>353</v>
      </c>
      <c r="E279" s="231" t="s">
        <v>654</v>
      </c>
      <c r="F279" s="232" t="s">
        <v>655</v>
      </c>
      <c r="G279" s="233" t="s">
        <v>142</v>
      </c>
      <c r="H279" s="234">
        <v>9</v>
      </c>
      <c r="I279" s="235"/>
      <c r="J279" s="236">
        <f>ROUND(I279*H279,1)</f>
        <v>0</v>
      </c>
      <c r="K279" s="237"/>
      <c r="L279" s="238"/>
      <c r="M279" s="239" t="s">
        <v>1</v>
      </c>
      <c r="N279" s="240" t="s">
        <v>41</v>
      </c>
      <c r="O279" s="88"/>
      <c r="P279" s="226">
        <f>O279*H279</f>
        <v>0</v>
      </c>
      <c r="Q279" s="226">
        <v>0.0155</v>
      </c>
      <c r="R279" s="226">
        <f>Q279*H279</f>
        <v>0.1395</v>
      </c>
      <c r="S279" s="226">
        <v>0</v>
      </c>
      <c r="T279" s="22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28" t="s">
        <v>277</v>
      </c>
      <c r="AT279" s="228" t="s">
        <v>353</v>
      </c>
      <c r="AU279" s="228" t="s">
        <v>85</v>
      </c>
      <c r="AY279" s="14" t="s">
        <v>136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4" t="s">
        <v>33</v>
      </c>
      <c r="BK279" s="229">
        <f>ROUND(I279*H279,1)</f>
        <v>0</v>
      </c>
      <c r="BL279" s="14" t="s">
        <v>202</v>
      </c>
      <c r="BM279" s="228" t="s">
        <v>656</v>
      </c>
    </row>
    <row r="280" spans="1:65" s="2" customFormat="1" ht="24.15" customHeight="1">
      <c r="A280" s="35"/>
      <c r="B280" s="36"/>
      <c r="C280" s="216" t="s">
        <v>657</v>
      </c>
      <c r="D280" s="216" t="s">
        <v>139</v>
      </c>
      <c r="E280" s="217" t="s">
        <v>658</v>
      </c>
      <c r="F280" s="218" t="s">
        <v>659</v>
      </c>
      <c r="G280" s="219" t="s">
        <v>142</v>
      </c>
      <c r="H280" s="220">
        <v>44.105</v>
      </c>
      <c r="I280" s="221"/>
      <c r="J280" s="222">
        <f>ROUND(I280*H280,1)</f>
        <v>0</v>
      </c>
      <c r="K280" s="223"/>
      <c r="L280" s="41"/>
      <c r="M280" s="224" t="s">
        <v>1</v>
      </c>
      <c r="N280" s="225" t="s">
        <v>41</v>
      </c>
      <c r="O280" s="88"/>
      <c r="P280" s="226">
        <f>O280*H280</f>
        <v>0</v>
      </c>
      <c r="Q280" s="226">
        <v>0</v>
      </c>
      <c r="R280" s="226">
        <f>Q280*H280</f>
        <v>0</v>
      </c>
      <c r="S280" s="226">
        <v>0.0272</v>
      </c>
      <c r="T280" s="227">
        <f>S280*H280</f>
        <v>1.1996559999999998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28" t="s">
        <v>202</v>
      </c>
      <c r="AT280" s="228" t="s">
        <v>139</v>
      </c>
      <c r="AU280" s="228" t="s">
        <v>85</v>
      </c>
      <c r="AY280" s="14" t="s">
        <v>136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4" t="s">
        <v>33</v>
      </c>
      <c r="BK280" s="229">
        <f>ROUND(I280*H280,1)</f>
        <v>0</v>
      </c>
      <c r="BL280" s="14" t="s">
        <v>202</v>
      </c>
      <c r="BM280" s="228" t="s">
        <v>660</v>
      </c>
    </row>
    <row r="281" spans="1:65" s="2" customFormat="1" ht="37.8" customHeight="1">
      <c r="A281" s="35"/>
      <c r="B281" s="36"/>
      <c r="C281" s="216" t="s">
        <v>661</v>
      </c>
      <c r="D281" s="216" t="s">
        <v>139</v>
      </c>
      <c r="E281" s="217" t="s">
        <v>662</v>
      </c>
      <c r="F281" s="218" t="s">
        <v>663</v>
      </c>
      <c r="G281" s="219" t="s">
        <v>142</v>
      </c>
      <c r="H281" s="220">
        <v>38.88</v>
      </c>
      <c r="I281" s="221"/>
      <c r="J281" s="222">
        <f>ROUND(I281*H281,1)</f>
        <v>0</v>
      </c>
      <c r="K281" s="223"/>
      <c r="L281" s="41"/>
      <c r="M281" s="224" t="s">
        <v>1</v>
      </c>
      <c r="N281" s="225" t="s">
        <v>41</v>
      </c>
      <c r="O281" s="88"/>
      <c r="P281" s="226">
        <f>O281*H281</f>
        <v>0</v>
      </c>
      <c r="Q281" s="226">
        <v>0.009</v>
      </c>
      <c r="R281" s="226">
        <f>Q281*H281</f>
        <v>0.34992</v>
      </c>
      <c r="S281" s="226">
        <v>0</v>
      </c>
      <c r="T281" s="227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28" t="s">
        <v>202</v>
      </c>
      <c r="AT281" s="228" t="s">
        <v>139</v>
      </c>
      <c r="AU281" s="228" t="s">
        <v>85</v>
      </c>
      <c r="AY281" s="14" t="s">
        <v>136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4" t="s">
        <v>33</v>
      </c>
      <c r="BK281" s="229">
        <f>ROUND(I281*H281,1)</f>
        <v>0</v>
      </c>
      <c r="BL281" s="14" t="s">
        <v>202</v>
      </c>
      <c r="BM281" s="228" t="s">
        <v>664</v>
      </c>
    </row>
    <row r="282" spans="1:65" s="2" customFormat="1" ht="21.75" customHeight="1">
      <c r="A282" s="35"/>
      <c r="B282" s="36"/>
      <c r="C282" s="230" t="s">
        <v>665</v>
      </c>
      <c r="D282" s="230" t="s">
        <v>353</v>
      </c>
      <c r="E282" s="231" t="s">
        <v>666</v>
      </c>
      <c r="F282" s="232" t="s">
        <v>667</v>
      </c>
      <c r="G282" s="233" t="s">
        <v>142</v>
      </c>
      <c r="H282" s="234">
        <v>29.808</v>
      </c>
      <c r="I282" s="235"/>
      <c r="J282" s="236">
        <f>ROUND(I282*H282,1)</f>
        <v>0</v>
      </c>
      <c r="K282" s="237"/>
      <c r="L282" s="238"/>
      <c r="M282" s="239" t="s">
        <v>1</v>
      </c>
      <c r="N282" s="240" t="s">
        <v>41</v>
      </c>
      <c r="O282" s="88"/>
      <c r="P282" s="226">
        <f>O282*H282</f>
        <v>0</v>
      </c>
      <c r="Q282" s="226">
        <v>0.02</v>
      </c>
      <c r="R282" s="226">
        <f>Q282*H282</f>
        <v>0.59616</v>
      </c>
      <c r="S282" s="226">
        <v>0</v>
      </c>
      <c r="T282" s="227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28" t="s">
        <v>277</v>
      </c>
      <c r="AT282" s="228" t="s">
        <v>353</v>
      </c>
      <c r="AU282" s="228" t="s">
        <v>85</v>
      </c>
      <c r="AY282" s="14" t="s">
        <v>136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4" t="s">
        <v>33</v>
      </c>
      <c r="BK282" s="229">
        <f>ROUND(I282*H282,1)</f>
        <v>0</v>
      </c>
      <c r="BL282" s="14" t="s">
        <v>202</v>
      </c>
      <c r="BM282" s="228" t="s">
        <v>668</v>
      </c>
    </row>
    <row r="283" spans="1:65" s="2" customFormat="1" ht="21.75" customHeight="1">
      <c r="A283" s="35"/>
      <c r="B283" s="36"/>
      <c r="C283" s="230" t="s">
        <v>669</v>
      </c>
      <c r="D283" s="230" t="s">
        <v>353</v>
      </c>
      <c r="E283" s="231" t="s">
        <v>670</v>
      </c>
      <c r="F283" s="232" t="s">
        <v>671</v>
      </c>
      <c r="G283" s="233" t="s">
        <v>142</v>
      </c>
      <c r="H283" s="234">
        <v>14.904</v>
      </c>
      <c r="I283" s="235"/>
      <c r="J283" s="236">
        <f>ROUND(I283*H283,1)</f>
        <v>0</v>
      </c>
      <c r="K283" s="237"/>
      <c r="L283" s="238"/>
      <c r="M283" s="239" t="s">
        <v>1</v>
      </c>
      <c r="N283" s="240" t="s">
        <v>41</v>
      </c>
      <c r="O283" s="88"/>
      <c r="P283" s="226">
        <f>O283*H283</f>
        <v>0</v>
      </c>
      <c r="Q283" s="226">
        <v>0.02</v>
      </c>
      <c r="R283" s="226">
        <f>Q283*H283</f>
        <v>0.29808</v>
      </c>
      <c r="S283" s="226">
        <v>0</v>
      </c>
      <c r="T283" s="227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28" t="s">
        <v>277</v>
      </c>
      <c r="AT283" s="228" t="s">
        <v>353</v>
      </c>
      <c r="AU283" s="228" t="s">
        <v>85</v>
      </c>
      <c r="AY283" s="14" t="s">
        <v>136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4" t="s">
        <v>33</v>
      </c>
      <c r="BK283" s="229">
        <f>ROUND(I283*H283,1)</f>
        <v>0</v>
      </c>
      <c r="BL283" s="14" t="s">
        <v>202</v>
      </c>
      <c r="BM283" s="228" t="s">
        <v>672</v>
      </c>
    </row>
    <row r="284" spans="1:65" s="2" customFormat="1" ht="24.15" customHeight="1">
      <c r="A284" s="35"/>
      <c r="B284" s="36"/>
      <c r="C284" s="216" t="s">
        <v>673</v>
      </c>
      <c r="D284" s="216" t="s">
        <v>139</v>
      </c>
      <c r="E284" s="217" t="s">
        <v>674</v>
      </c>
      <c r="F284" s="218" t="s">
        <v>675</v>
      </c>
      <c r="G284" s="219" t="s">
        <v>142</v>
      </c>
      <c r="H284" s="220">
        <v>0.8</v>
      </c>
      <c r="I284" s="221"/>
      <c r="J284" s="222">
        <f>ROUND(I284*H284,1)</f>
        <v>0</v>
      </c>
      <c r="K284" s="223"/>
      <c r="L284" s="41"/>
      <c r="M284" s="224" t="s">
        <v>1</v>
      </c>
      <c r="N284" s="225" t="s">
        <v>41</v>
      </c>
      <c r="O284" s="88"/>
      <c r="P284" s="226">
        <f>O284*H284</f>
        <v>0</v>
      </c>
      <c r="Q284" s="226">
        <v>0.00063</v>
      </c>
      <c r="R284" s="226">
        <f>Q284*H284</f>
        <v>0.000504</v>
      </c>
      <c r="S284" s="226">
        <v>0</v>
      </c>
      <c r="T284" s="22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28" t="s">
        <v>202</v>
      </c>
      <c r="AT284" s="228" t="s">
        <v>139</v>
      </c>
      <c r="AU284" s="228" t="s">
        <v>85</v>
      </c>
      <c r="AY284" s="14" t="s">
        <v>136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4" t="s">
        <v>33</v>
      </c>
      <c r="BK284" s="229">
        <f>ROUND(I284*H284,1)</f>
        <v>0</v>
      </c>
      <c r="BL284" s="14" t="s">
        <v>202</v>
      </c>
      <c r="BM284" s="228" t="s">
        <v>676</v>
      </c>
    </row>
    <row r="285" spans="1:65" s="2" customFormat="1" ht="24.15" customHeight="1">
      <c r="A285" s="35"/>
      <c r="B285" s="36"/>
      <c r="C285" s="230" t="s">
        <v>677</v>
      </c>
      <c r="D285" s="230" t="s">
        <v>353</v>
      </c>
      <c r="E285" s="231" t="s">
        <v>678</v>
      </c>
      <c r="F285" s="232" t="s">
        <v>679</v>
      </c>
      <c r="G285" s="233" t="s">
        <v>142</v>
      </c>
      <c r="H285" s="234">
        <v>0.24</v>
      </c>
      <c r="I285" s="235"/>
      <c r="J285" s="236">
        <f>ROUND(I285*H285,1)</f>
        <v>0</v>
      </c>
      <c r="K285" s="237"/>
      <c r="L285" s="238"/>
      <c r="M285" s="239" t="s">
        <v>1</v>
      </c>
      <c r="N285" s="240" t="s">
        <v>41</v>
      </c>
      <c r="O285" s="88"/>
      <c r="P285" s="226">
        <f>O285*H285</f>
        <v>0</v>
      </c>
      <c r="Q285" s="226">
        <v>0.01</v>
      </c>
      <c r="R285" s="226">
        <f>Q285*H285</f>
        <v>0.0024</v>
      </c>
      <c r="S285" s="226">
        <v>0</v>
      </c>
      <c r="T285" s="227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28" t="s">
        <v>277</v>
      </c>
      <c r="AT285" s="228" t="s">
        <v>353</v>
      </c>
      <c r="AU285" s="228" t="s">
        <v>85</v>
      </c>
      <c r="AY285" s="14" t="s">
        <v>136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4" t="s">
        <v>33</v>
      </c>
      <c r="BK285" s="229">
        <f>ROUND(I285*H285,1)</f>
        <v>0</v>
      </c>
      <c r="BL285" s="14" t="s">
        <v>202</v>
      </c>
      <c r="BM285" s="228" t="s">
        <v>680</v>
      </c>
    </row>
    <row r="286" spans="1:65" s="2" customFormat="1" ht="24.15" customHeight="1">
      <c r="A286" s="35"/>
      <c r="B286" s="36"/>
      <c r="C286" s="230" t="s">
        <v>681</v>
      </c>
      <c r="D286" s="230" t="s">
        <v>353</v>
      </c>
      <c r="E286" s="231" t="s">
        <v>678</v>
      </c>
      <c r="F286" s="232" t="s">
        <v>679</v>
      </c>
      <c r="G286" s="233" t="s">
        <v>142</v>
      </c>
      <c r="H286" s="234">
        <v>0.72</v>
      </c>
      <c r="I286" s="235"/>
      <c r="J286" s="236">
        <f>ROUND(I286*H286,1)</f>
        <v>0</v>
      </c>
      <c r="K286" s="237"/>
      <c r="L286" s="238"/>
      <c r="M286" s="239" t="s">
        <v>1</v>
      </c>
      <c r="N286" s="240" t="s">
        <v>41</v>
      </c>
      <c r="O286" s="88"/>
      <c r="P286" s="226">
        <f>O286*H286</f>
        <v>0</v>
      </c>
      <c r="Q286" s="226">
        <v>0.01</v>
      </c>
      <c r="R286" s="226">
        <f>Q286*H286</f>
        <v>0.0072</v>
      </c>
      <c r="S286" s="226">
        <v>0</v>
      </c>
      <c r="T286" s="22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28" t="s">
        <v>277</v>
      </c>
      <c r="AT286" s="228" t="s">
        <v>353</v>
      </c>
      <c r="AU286" s="228" t="s">
        <v>85</v>
      </c>
      <c r="AY286" s="14" t="s">
        <v>136</v>
      </c>
      <c r="BE286" s="229">
        <f>IF(N286="základní",J286,0)</f>
        <v>0</v>
      </c>
      <c r="BF286" s="229">
        <f>IF(N286="snížená",J286,0)</f>
        <v>0</v>
      </c>
      <c r="BG286" s="229">
        <f>IF(N286="zákl. přenesená",J286,0)</f>
        <v>0</v>
      </c>
      <c r="BH286" s="229">
        <f>IF(N286="sníž. přenesená",J286,0)</f>
        <v>0</v>
      </c>
      <c r="BI286" s="229">
        <f>IF(N286="nulová",J286,0)</f>
        <v>0</v>
      </c>
      <c r="BJ286" s="14" t="s">
        <v>33</v>
      </c>
      <c r="BK286" s="229">
        <f>ROUND(I286*H286,1)</f>
        <v>0</v>
      </c>
      <c r="BL286" s="14" t="s">
        <v>202</v>
      </c>
      <c r="BM286" s="228" t="s">
        <v>682</v>
      </c>
    </row>
    <row r="287" spans="1:65" s="2" customFormat="1" ht="24.15" customHeight="1">
      <c r="A287" s="35"/>
      <c r="B287" s="36"/>
      <c r="C287" s="216" t="s">
        <v>683</v>
      </c>
      <c r="D287" s="216" t="s">
        <v>139</v>
      </c>
      <c r="E287" s="217" t="s">
        <v>684</v>
      </c>
      <c r="F287" s="218" t="s">
        <v>685</v>
      </c>
      <c r="G287" s="219" t="s">
        <v>192</v>
      </c>
      <c r="H287" s="220">
        <v>22.5</v>
      </c>
      <c r="I287" s="221"/>
      <c r="J287" s="222">
        <f>ROUND(I287*H287,1)</f>
        <v>0</v>
      </c>
      <c r="K287" s="223"/>
      <c r="L287" s="41"/>
      <c r="M287" s="224" t="s">
        <v>1</v>
      </c>
      <c r="N287" s="225" t="s">
        <v>41</v>
      </c>
      <c r="O287" s="88"/>
      <c r="P287" s="226">
        <f>O287*H287</f>
        <v>0</v>
      </c>
      <c r="Q287" s="226">
        <v>0.0002</v>
      </c>
      <c r="R287" s="226">
        <f>Q287*H287</f>
        <v>0.0045000000000000005</v>
      </c>
      <c r="S287" s="226">
        <v>0</v>
      </c>
      <c r="T287" s="227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28" t="s">
        <v>202</v>
      </c>
      <c r="AT287" s="228" t="s">
        <v>139</v>
      </c>
      <c r="AU287" s="228" t="s">
        <v>85</v>
      </c>
      <c r="AY287" s="14" t="s">
        <v>136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4" t="s">
        <v>33</v>
      </c>
      <c r="BK287" s="229">
        <f>ROUND(I287*H287,1)</f>
        <v>0</v>
      </c>
      <c r="BL287" s="14" t="s">
        <v>202</v>
      </c>
      <c r="BM287" s="228" t="s">
        <v>686</v>
      </c>
    </row>
    <row r="288" spans="1:65" s="2" customFormat="1" ht="16.5" customHeight="1">
      <c r="A288" s="35"/>
      <c r="B288" s="36"/>
      <c r="C288" s="230" t="s">
        <v>687</v>
      </c>
      <c r="D288" s="230" t="s">
        <v>353</v>
      </c>
      <c r="E288" s="231" t="s">
        <v>688</v>
      </c>
      <c r="F288" s="232" t="s">
        <v>689</v>
      </c>
      <c r="G288" s="233" t="s">
        <v>192</v>
      </c>
      <c r="H288" s="234">
        <v>24.75</v>
      </c>
      <c r="I288" s="235"/>
      <c r="J288" s="236">
        <f>ROUND(I288*H288,1)</f>
        <v>0</v>
      </c>
      <c r="K288" s="237"/>
      <c r="L288" s="238"/>
      <c r="M288" s="239" t="s">
        <v>1</v>
      </c>
      <c r="N288" s="240" t="s">
        <v>41</v>
      </c>
      <c r="O288" s="88"/>
      <c r="P288" s="226">
        <f>O288*H288</f>
        <v>0</v>
      </c>
      <c r="Q288" s="226">
        <v>0.00032</v>
      </c>
      <c r="R288" s="226">
        <f>Q288*H288</f>
        <v>0.00792</v>
      </c>
      <c r="S288" s="226">
        <v>0</v>
      </c>
      <c r="T288" s="227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28" t="s">
        <v>277</v>
      </c>
      <c r="AT288" s="228" t="s">
        <v>353</v>
      </c>
      <c r="AU288" s="228" t="s">
        <v>85</v>
      </c>
      <c r="AY288" s="14" t="s">
        <v>136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4" t="s">
        <v>33</v>
      </c>
      <c r="BK288" s="229">
        <f>ROUND(I288*H288,1)</f>
        <v>0</v>
      </c>
      <c r="BL288" s="14" t="s">
        <v>202</v>
      </c>
      <c r="BM288" s="228" t="s">
        <v>690</v>
      </c>
    </row>
    <row r="289" spans="1:65" s="2" customFormat="1" ht="16.5" customHeight="1">
      <c r="A289" s="35"/>
      <c r="B289" s="36"/>
      <c r="C289" s="216" t="s">
        <v>691</v>
      </c>
      <c r="D289" s="216" t="s">
        <v>139</v>
      </c>
      <c r="E289" s="217" t="s">
        <v>692</v>
      </c>
      <c r="F289" s="218" t="s">
        <v>693</v>
      </c>
      <c r="G289" s="219" t="s">
        <v>166</v>
      </c>
      <c r="H289" s="220">
        <v>1</v>
      </c>
      <c r="I289" s="221"/>
      <c r="J289" s="222">
        <f>ROUND(I289*H289,1)</f>
        <v>0</v>
      </c>
      <c r="K289" s="223"/>
      <c r="L289" s="41"/>
      <c r="M289" s="224" t="s">
        <v>1</v>
      </c>
      <c r="N289" s="225" t="s">
        <v>41</v>
      </c>
      <c r="O289" s="88"/>
      <c r="P289" s="226">
        <f>O289*H289</f>
        <v>0</v>
      </c>
      <c r="Q289" s="226">
        <v>0.0002</v>
      </c>
      <c r="R289" s="226">
        <f>Q289*H289</f>
        <v>0.0002</v>
      </c>
      <c r="S289" s="226">
        <v>0</v>
      </c>
      <c r="T289" s="22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28" t="s">
        <v>202</v>
      </c>
      <c r="AT289" s="228" t="s">
        <v>139</v>
      </c>
      <c r="AU289" s="228" t="s">
        <v>85</v>
      </c>
      <c r="AY289" s="14" t="s">
        <v>136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4" t="s">
        <v>33</v>
      </c>
      <c r="BK289" s="229">
        <f>ROUND(I289*H289,1)</f>
        <v>0</v>
      </c>
      <c r="BL289" s="14" t="s">
        <v>202</v>
      </c>
      <c r="BM289" s="228" t="s">
        <v>694</v>
      </c>
    </row>
    <row r="290" spans="1:65" s="2" customFormat="1" ht="16.5" customHeight="1">
      <c r="A290" s="35"/>
      <c r="B290" s="36"/>
      <c r="C290" s="230" t="s">
        <v>695</v>
      </c>
      <c r="D290" s="230" t="s">
        <v>353</v>
      </c>
      <c r="E290" s="231" t="s">
        <v>696</v>
      </c>
      <c r="F290" s="232" t="s">
        <v>697</v>
      </c>
      <c r="G290" s="233" t="s">
        <v>166</v>
      </c>
      <c r="H290" s="234">
        <v>1</v>
      </c>
      <c r="I290" s="235"/>
      <c r="J290" s="236">
        <f>ROUND(I290*H290,1)</f>
        <v>0</v>
      </c>
      <c r="K290" s="237"/>
      <c r="L290" s="238"/>
      <c r="M290" s="239" t="s">
        <v>1</v>
      </c>
      <c r="N290" s="240" t="s">
        <v>41</v>
      </c>
      <c r="O290" s="88"/>
      <c r="P290" s="226">
        <f>O290*H290</f>
        <v>0</v>
      </c>
      <c r="Q290" s="226">
        <v>0.00031</v>
      </c>
      <c r="R290" s="226">
        <f>Q290*H290</f>
        <v>0.00031</v>
      </c>
      <c r="S290" s="226">
        <v>0</v>
      </c>
      <c r="T290" s="22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28" t="s">
        <v>277</v>
      </c>
      <c r="AT290" s="228" t="s">
        <v>353</v>
      </c>
      <c r="AU290" s="228" t="s">
        <v>85</v>
      </c>
      <c r="AY290" s="14" t="s">
        <v>136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4" t="s">
        <v>33</v>
      </c>
      <c r="BK290" s="229">
        <f>ROUND(I290*H290,1)</f>
        <v>0</v>
      </c>
      <c r="BL290" s="14" t="s">
        <v>202</v>
      </c>
      <c r="BM290" s="228" t="s">
        <v>698</v>
      </c>
    </row>
    <row r="291" spans="1:65" s="2" customFormat="1" ht="24.15" customHeight="1">
      <c r="A291" s="35"/>
      <c r="B291" s="36"/>
      <c r="C291" s="216" t="s">
        <v>699</v>
      </c>
      <c r="D291" s="216" t="s">
        <v>139</v>
      </c>
      <c r="E291" s="217" t="s">
        <v>700</v>
      </c>
      <c r="F291" s="218" t="s">
        <v>701</v>
      </c>
      <c r="G291" s="219" t="s">
        <v>216</v>
      </c>
      <c r="H291" s="220">
        <v>1.856</v>
      </c>
      <c r="I291" s="221"/>
      <c r="J291" s="222">
        <f>ROUND(I291*H291,1)</f>
        <v>0</v>
      </c>
      <c r="K291" s="223"/>
      <c r="L291" s="41"/>
      <c r="M291" s="224" t="s">
        <v>1</v>
      </c>
      <c r="N291" s="225" t="s">
        <v>41</v>
      </c>
      <c r="O291" s="88"/>
      <c r="P291" s="226">
        <f>O291*H291</f>
        <v>0</v>
      </c>
      <c r="Q291" s="226">
        <v>0</v>
      </c>
      <c r="R291" s="226">
        <f>Q291*H291</f>
        <v>0</v>
      </c>
      <c r="S291" s="226">
        <v>0</v>
      </c>
      <c r="T291" s="227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28" t="s">
        <v>202</v>
      </c>
      <c r="AT291" s="228" t="s">
        <v>139</v>
      </c>
      <c r="AU291" s="228" t="s">
        <v>85</v>
      </c>
      <c r="AY291" s="14" t="s">
        <v>136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4" t="s">
        <v>33</v>
      </c>
      <c r="BK291" s="229">
        <f>ROUND(I291*H291,1)</f>
        <v>0</v>
      </c>
      <c r="BL291" s="14" t="s">
        <v>202</v>
      </c>
      <c r="BM291" s="228" t="s">
        <v>702</v>
      </c>
    </row>
    <row r="292" spans="1:63" s="12" customFormat="1" ht="22.8" customHeight="1">
      <c r="A292" s="12"/>
      <c r="B292" s="200"/>
      <c r="C292" s="201"/>
      <c r="D292" s="202" t="s">
        <v>75</v>
      </c>
      <c r="E292" s="214" t="s">
        <v>703</v>
      </c>
      <c r="F292" s="214" t="s">
        <v>704</v>
      </c>
      <c r="G292" s="201"/>
      <c r="H292" s="201"/>
      <c r="I292" s="204"/>
      <c r="J292" s="215">
        <f>BK292</f>
        <v>0</v>
      </c>
      <c r="K292" s="201"/>
      <c r="L292" s="206"/>
      <c r="M292" s="207"/>
      <c r="N292" s="208"/>
      <c r="O292" s="208"/>
      <c r="P292" s="209">
        <f>SUM(P293:P306)</f>
        <v>0</v>
      </c>
      <c r="Q292" s="208"/>
      <c r="R292" s="209">
        <f>SUM(R293:R306)</f>
        <v>0.02518362</v>
      </c>
      <c r="S292" s="208"/>
      <c r="T292" s="210">
        <f>SUM(T293:T306)</f>
        <v>0.0044485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1" t="s">
        <v>85</v>
      </c>
      <c r="AT292" s="212" t="s">
        <v>75</v>
      </c>
      <c r="AU292" s="212" t="s">
        <v>33</v>
      </c>
      <c r="AY292" s="211" t="s">
        <v>136</v>
      </c>
      <c r="BK292" s="213">
        <f>SUM(BK293:BK306)</f>
        <v>0</v>
      </c>
    </row>
    <row r="293" spans="1:65" s="2" customFormat="1" ht="24.15" customHeight="1">
      <c r="A293" s="35"/>
      <c r="B293" s="36"/>
      <c r="C293" s="216" t="s">
        <v>705</v>
      </c>
      <c r="D293" s="216" t="s">
        <v>139</v>
      </c>
      <c r="E293" s="217" t="s">
        <v>706</v>
      </c>
      <c r="F293" s="218" t="s">
        <v>707</v>
      </c>
      <c r="G293" s="219" t="s">
        <v>142</v>
      </c>
      <c r="H293" s="220">
        <v>16.55</v>
      </c>
      <c r="I293" s="221"/>
      <c r="J293" s="222">
        <f>ROUND(I293*H293,1)</f>
        <v>0</v>
      </c>
      <c r="K293" s="223"/>
      <c r="L293" s="41"/>
      <c r="M293" s="224" t="s">
        <v>1</v>
      </c>
      <c r="N293" s="225" t="s">
        <v>41</v>
      </c>
      <c r="O293" s="88"/>
      <c r="P293" s="226">
        <f>O293*H293</f>
        <v>0</v>
      </c>
      <c r="Q293" s="226">
        <v>0</v>
      </c>
      <c r="R293" s="226">
        <f>Q293*H293</f>
        <v>0</v>
      </c>
      <c r="S293" s="226">
        <v>0</v>
      </c>
      <c r="T293" s="227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28" t="s">
        <v>202</v>
      </c>
      <c r="AT293" s="228" t="s">
        <v>139</v>
      </c>
      <c r="AU293" s="228" t="s">
        <v>85</v>
      </c>
      <c r="AY293" s="14" t="s">
        <v>136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4" t="s">
        <v>33</v>
      </c>
      <c r="BK293" s="229">
        <f>ROUND(I293*H293,1)</f>
        <v>0</v>
      </c>
      <c r="BL293" s="14" t="s">
        <v>202</v>
      </c>
      <c r="BM293" s="228" t="s">
        <v>708</v>
      </c>
    </row>
    <row r="294" spans="1:65" s="2" customFormat="1" ht="16.5" customHeight="1">
      <c r="A294" s="35"/>
      <c r="B294" s="36"/>
      <c r="C294" s="216" t="s">
        <v>709</v>
      </c>
      <c r="D294" s="216" t="s">
        <v>139</v>
      </c>
      <c r="E294" s="217" t="s">
        <v>710</v>
      </c>
      <c r="F294" s="218" t="s">
        <v>711</v>
      </c>
      <c r="G294" s="219" t="s">
        <v>142</v>
      </c>
      <c r="H294" s="220">
        <v>14.35</v>
      </c>
      <c r="I294" s="221"/>
      <c r="J294" s="222">
        <f>ROUND(I294*H294,1)</f>
        <v>0</v>
      </c>
      <c r="K294" s="223"/>
      <c r="L294" s="41"/>
      <c r="M294" s="224" t="s">
        <v>1</v>
      </c>
      <c r="N294" s="225" t="s">
        <v>41</v>
      </c>
      <c r="O294" s="88"/>
      <c r="P294" s="226">
        <f>O294*H294</f>
        <v>0</v>
      </c>
      <c r="Q294" s="226">
        <v>0.001</v>
      </c>
      <c r="R294" s="226">
        <f>Q294*H294</f>
        <v>0.01435</v>
      </c>
      <c r="S294" s="226">
        <v>0.00031</v>
      </c>
      <c r="T294" s="227">
        <f>S294*H294</f>
        <v>0.0044485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28" t="s">
        <v>202</v>
      </c>
      <c r="AT294" s="228" t="s">
        <v>139</v>
      </c>
      <c r="AU294" s="228" t="s">
        <v>85</v>
      </c>
      <c r="AY294" s="14" t="s">
        <v>136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4" t="s">
        <v>33</v>
      </c>
      <c r="BK294" s="229">
        <f>ROUND(I294*H294,1)</f>
        <v>0</v>
      </c>
      <c r="BL294" s="14" t="s">
        <v>202</v>
      </c>
      <c r="BM294" s="228" t="s">
        <v>712</v>
      </c>
    </row>
    <row r="295" spans="1:65" s="2" customFormat="1" ht="24.15" customHeight="1">
      <c r="A295" s="35"/>
      <c r="B295" s="36"/>
      <c r="C295" s="216" t="s">
        <v>713</v>
      </c>
      <c r="D295" s="216" t="s">
        <v>139</v>
      </c>
      <c r="E295" s="217" t="s">
        <v>714</v>
      </c>
      <c r="F295" s="218" t="s">
        <v>715</v>
      </c>
      <c r="G295" s="219" t="s">
        <v>142</v>
      </c>
      <c r="H295" s="220">
        <v>14.35</v>
      </c>
      <c r="I295" s="221"/>
      <c r="J295" s="222">
        <f>ROUND(I295*H295,1)</f>
        <v>0</v>
      </c>
      <c r="K295" s="223"/>
      <c r="L295" s="41"/>
      <c r="M295" s="224" t="s">
        <v>1</v>
      </c>
      <c r="N295" s="225" t="s">
        <v>41</v>
      </c>
      <c r="O295" s="88"/>
      <c r="P295" s="226">
        <f>O295*H295</f>
        <v>0</v>
      </c>
      <c r="Q295" s="226">
        <v>0</v>
      </c>
      <c r="R295" s="226">
        <f>Q295*H295</f>
        <v>0</v>
      </c>
      <c r="S295" s="226">
        <v>0</v>
      </c>
      <c r="T295" s="227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28" t="s">
        <v>202</v>
      </c>
      <c r="AT295" s="228" t="s">
        <v>139</v>
      </c>
      <c r="AU295" s="228" t="s">
        <v>85</v>
      </c>
      <c r="AY295" s="14" t="s">
        <v>136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14" t="s">
        <v>33</v>
      </c>
      <c r="BK295" s="229">
        <f>ROUND(I295*H295,1)</f>
        <v>0</v>
      </c>
      <c r="BL295" s="14" t="s">
        <v>202</v>
      </c>
      <c r="BM295" s="228" t="s">
        <v>716</v>
      </c>
    </row>
    <row r="296" spans="1:65" s="2" customFormat="1" ht="24.15" customHeight="1">
      <c r="A296" s="35"/>
      <c r="B296" s="36"/>
      <c r="C296" s="216" t="s">
        <v>717</v>
      </c>
      <c r="D296" s="216" t="s">
        <v>139</v>
      </c>
      <c r="E296" s="217" t="s">
        <v>718</v>
      </c>
      <c r="F296" s="218" t="s">
        <v>719</v>
      </c>
      <c r="G296" s="219" t="s">
        <v>166</v>
      </c>
      <c r="H296" s="220">
        <v>3</v>
      </c>
      <c r="I296" s="221"/>
      <c r="J296" s="222">
        <f>ROUND(I296*H296,1)</f>
        <v>0</v>
      </c>
      <c r="K296" s="223"/>
      <c r="L296" s="41"/>
      <c r="M296" s="224" t="s">
        <v>1</v>
      </c>
      <c r="N296" s="225" t="s">
        <v>41</v>
      </c>
      <c r="O296" s="88"/>
      <c r="P296" s="226">
        <f>O296*H296</f>
        <v>0</v>
      </c>
      <c r="Q296" s="226">
        <v>0.00048</v>
      </c>
      <c r="R296" s="226">
        <f>Q296*H296</f>
        <v>0.00144</v>
      </c>
      <c r="S296" s="226">
        <v>0</v>
      </c>
      <c r="T296" s="227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28" t="s">
        <v>202</v>
      </c>
      <c r="AT296" s="228" t="s">
        <v>139</v>
      </c>
      <c r="AU296" s="228" t="s">
        <v>85</v>
      </c>
      <c r="AY296" s="14" t="s">
        <v>136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4" t="s">
        <v>33</v>
      </c>
      <c r="BK296" s="229">
        <f>ROUND(I296*H296,1)</f>
        <v>0</v>
      </c>
      <c r="BL296" s="14" t="s">
        <v>202</v>
      </c>
      <c r="BM296" s="228" t="s">
        <v>720</v>
      </c>
    </row>
    <row r="297" spans="1:65" s="2" customFormat="1" ht="16.5" customHeight="1">
      <c r="A297" s="35"/>
      <c r="B297" s="36"/>
      <c r="C297" s="216" t="s">
        <v>721</v>
      </c>
      <c r="D297" s="216" t="s">
        <v>139</v>
      </c>
      <c r="E297" s="217" t="s">
        <v>722</v>
      </c>
      <c r="F297" s="218" t="s">
        <v>723</v>
      </c>
      <c r="G297" s="219" t="s">
        <v>142</v>
      </c>
      <c r="H297" s="220">
        <v>22.112</v>
      </c>
      <c r="I297" s="221"/>
      <c r="J297" s="222">
        <f>ROUND(I297*H297,1)</f>
        <v>0</v>
      </c>
      <c r="K297" s="223"/>
      <c r="L297" s="41"/>
      <c r="M297" s="224" t="s">
        <v>1</v>
      </c>
      <c r="N297" s="225" t="s">
        <v>41</v>
      </c>
      <c r="O297" s="88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28" t="s">
        <v>202</v>
      </c>
      <c r="AT297" s="228" t="s">
        <v>139</v>
      </c>
      <c r="AU297" s="228" t="s">
        <v>85</v>
      </c>
      <c r="AY297" s="14" t="s">
        <v>136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4" t="s">
        <v>33</v>
      </c>
      <c r="BK297" s="229">
        <f>ROUND(I297*H297,1)</f>
        <v>0</v>
      </c>
      <c r="BL297" s="14" t="s">
        <v>202</v>
      </c>
      <c r="BM297" s="228" t="s">
        <v>724</v>
      </c>
    </row>
    <row r="298" spans="1:65" s="2" customFormat="1" ht="16.5" customHeight="1">
      <c r="A298" s="35"/>
      <c r="B298" s="36"/>
      <c r="C298" s="230" t="s">
        <v>725</v>
      </c>
      <c r="D298" s="230" t="s">
        <v>353</v>
      </c>
      <c r="E298" s="231" t="s">
        <v>726</v>
      </c>
      <c r="F298" s="232" t="s">
        <v>727</v>
      </c>
      <c r="G298" s="233" t="s">
        <v>142</v>
      </c>
      <c r="H298" s="234">
        <v>23.218</v>
      </c>
      <c r="I298" s="235"/>
      <c r="J298" s="236">
        <f>ROUND(I298*H298,1)</f>
        <v>0</v>
      </c>
      <c r="K298" s="237"/>
      <c r="L298" s="238"/>
      <c r="M298" s="239" t="s">
        <v>1</v>
      </c>
      <c r="N298" s="240" t="s">
        <v>41</v>
      </c>
      <c r="O298" s="88"/>
      <c r="P298" s="226">
        <f>O298*H298</f>
        <v>0</v>
      </c>
      <c r="Q298" s="226">
        <v>0</v>
      </c>
      <c r="R298" s="226">
        <f>Q298*H298</f>
        <v>0</v>
      </c>
      <c r="S298" s="226">
        <v>0</v>
      </c>
      <c r="T298" s="227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28" t="s">
        <v>277</v>
      </c>
      <c r="AT298" s="228" t="s">
        <v>353</v>
      </c>
      <c r="AU298" s="228" t="s">
        <v>85</v>
      </c>
      <c r="AY298" s="14" t="s">
        <v>136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4" t="s">
        <v>33</v>
      </c>
      <c r="BK298" s="229">
        <f>ROUND(I298*H298,1)</f>
        <v>0</v>
      </c>
      <c r="BL298" s="14" t="s">
        <v>202</v>
      </c>
      <c r="BM298" s="228" t="s">
        <v>728</v>
      </c>
    </row>
    <row r="299" spans="1:65" s="2" customFormat="1" ht="21.75" customHeight="1">
      <c r="A299" s="35"/>
      <c r="B299" s="36"/>
      <c r="C299" s="216" t="s">
        <v>729</v>
      </c>
      <c r="D299" s="216" t="s">
        <v>139</v>
      </c>
      <c r="E299" s="217" t="s">
        <v>730</v>
      </c>
      <c r="F299" s="218" t="s">
        <v>731</v>
      </c>
      <c r="G299" s="219" t="s">
        <v>142</v>
      </c>
      <c r="H299" s="220">
        <v>7.2</v>
      </c>
      <c r="I299" s="221"/>
      <c r="J299" s="222">
        <f>ROUND(I299*H299,1)</f>
        <v>0</v>
      </c>
      <c r="K299" s="223"/>
      <c r="L299" s="41"/>
      <c r="M299" s="224" t="s">
        <v>1</v>
      </c>
      <c r="N299" s="225" t="s">
        <v>41</v>
      </c>
      <c r="O299" s="88"/>
      <c r="P299" s="226">
        <f>O299*H299</f>
        <v>0</v>
      </c>
      <c r="Q299" s="226">
        <v>0</v>
      </c>
      <c r="R299" s="226">
        <f>Q299*H299</f>
        <v>0</v>
      </c>
      <c r="S299" s="226">
        <v>0</v>
      </c>
      <c r="T299" s="227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28" t="s">
        <v>202</v>
      </c>
      <c r="AT299" s="228" t="s">
        <v>139</v>
      </c>
      <c r="AU299" s="228" t="s">
        <v>85</v>
      </c>
      <c r="AY299" s="14" t="s">
        <v>136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4" t="s">
        <v>33</v>
      </c>
      <c r="BK299" s="229">
        <f>ROUND(I299*H299,1)</f>
        <v>0</v>
      </c>
      <c r="BL299" s="14" t="s">
        <v>202</v>
      </c>
      <c r="BM299" s="228" t="s">
        <v>732</v>
      </c>
    </row>
    <row r="300" spans="1:65" s="2" customFormat="1" ht="24.15" customHeight="1">
      <c r="A300" s="35"/>
      <c r="B300" s="36"/>
      <c r="C300" s="230" t="s">
        <v>733</v>
      </c>
      <c r="D300" s="230" t="s">
        <v>353</v>
      </c>
      <c r="E300" s="231" t="s">
        <v>734</v>
      </c>
      <c r="F300" s="232" t="s">
        <v>735</v>
      </c>
      <c r="G300" s="233" t="s">
        <v>192</v>
      </c>
      <c r="H300" s="234">
        <v>33</v>
      </c>
      <c r="I300" s="235"/>
      <c r="J300" s="236">
        <f>ROUND(I300*H300,1)</f>
        <v>0</v>
      </c>
      <c r="K300" s="237"/>
      <c r="L300" s="238"/>
      <c r="M300" s="239" t="s">
        <v>1</v>
      </c>
      <c r="N300" s="240" t="s">
        <v>41</v>
      </c>
      <c r="O300" s="88"/>
      <c r="P300" s="226">
        <f>O300*H300</f>
        <v>0</v>
      </c>
      <c r="Q300" s="226">
        <v>2E-05</v>
      </c>
      <c r="R300" s="226">
        <f>Q300*H300</f>
        <v>0.0006600000000000001</v>
      </c>
      <c r="S300" s="226">
        <v>0</v>
      </c>
      <c r="T300" s="227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28" t="s">
        <v>277</v>
      </c>
      <c r="AT300" s="228" t="s">
        <v>353</v>
      </c>
      <c r="AU300" s="228" t="s">
        <v>85</v>
      </c>
      <c r="AY300" s="14" t="s">
        <v>136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4" t="s">
        <v>33</v>
      </c>
      <c r="BK300" s="229">
        <f>ROUND(I300*H300,1)</f>
        <v>0</v>
      </c>
      <c r="BL300" s="14" t="s">
        <v>202</v>
      </c>
      <c r="BM300" s="228" t="s">
        <v>736</v>
      </c>
    </row>
    <row r="301" spans="1:65" s="2" customFormat="1" ht="24.15" customHeight="1">
      <c r="A301" s="35"/>
      <c r="B301" s="36"/>
      <c r="C301" s="216" t="s">
        <v>737</v>
      </c>
      <c r="D301" s="216" t="s">
        <v>139</v>
      </c>
      <c r="E301" s="217" t="s">
        <v>738</v>
      </c>
      <c r="F301" s="218" t="s">
        <v>739</v>
      </c>
      <c r="G301" s="219" t="s">
        <v>142</v>
      </c>
      <c r="H301" s="220">
        <v>16.55</v>
      </c>
      <c r="I301" s="221"/>
      <c r="J301" s="222">
        <f>ROUND(I301*H301,1)</f>
        <v>0</v>
      </c>
      <c r="K301" s="223"/>
      <c r="L301" s="41"/>
      <c r="M301" s="224" t="s">
        <v>1</v>
      </c>
      <c r="N301" s="225" t="s">
        <v>41</v>
      </c>
      <c r="O301" s="88"/>
      <c r="P301" s="226">
        <f>O301*H301</f>
        <v>0</v>
      </c>
      <c r="Q301" s="226">
        <v>0.0002</v>
      </c>
      <c r="R301" s="226">
        <f>Q301*H301</f>
        <v>0.0033100000000000004</v>
      </c>
      <c r="S301" s="226">
        <v>0</v>
      </c>
      <c r="T301" s="227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28" t="s">
        <v>202</v>
      </c>
      <c r="AT301" s="228" t="s">
        <v>139</v>
      </c>
      <c r="AU301" s="228" t="s">
        <v>85</v>
      </c>
      <c r="AY301" s="14" t="s">
        <v>136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14" t="s">
        <v>33</v>
      </c>
      <c r="BK301" s="229">
        <f>ROUND(I301*H301,1)</f>
        <v>0</v>
      </c>
      <c r="BL301" s="14" t="s">
        <v>202</v>
      </c>
      <c r="BM301" s="228" t="s">
        <v>740</v>
      </c>
    </row>
    <row r="302" spans="1:65" s="2" customFormat="1" ht="33" customHeight="1">
      <c r="A302" s="35"/>
      <c r="B302" s="36"/>
      <c r="C302" s="216" t="s">
        <v>741</v>
      </c>
      <c r="D302" s="216" t="s">
        <v>139</v>
      </c>
      <c r="E302" s="217" t="s">
        <v>742</v>
      </c>
      <c r="F302" s="218" t="s">
        <v>743</v>
      </c>
      <c r="G302" s="219" t="s">
        <v>142</v>
      </c>
      <c r="H302" s="220">
        <v>3.6</v>
      </c>
      <c r="I302" s="221"/>
      <c r="J302" s="222">
        <f>ROUND(I302*H302,1)</f>
        <v>0</v>
      </c>
      <c r="K302" s="223"/>
      <c r="L302" s="41"/>
      <c r="M302" s="224" t="s">
        <v>1</v>
      </c>
      <c r="N302" s="225" t="s">
        <v>41</v>
      </c>
      <c r="O302" s="88"/>
      <c r="P302" s="226">
        <f>O302*H302</f>
        <v>0</v>
      </c>
      <c r="Q302" s="226">
        <v>1E-05</v>
      </c>
      <c r="R302" s="226">
        <f>Q302*H302</f>
        <v>3.6E-05</v>
      </c>
      <c r="S302" s="226">
        <v>0</v>
      </c>
      <c r="T302" s="227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28" t="s">
        <v>202</v>
      </c>
      <c r="AT302" s="228" t="s">
        <v>139</v>
      </c>
      <c r="AU302" s="228" t="s">
        <v>85</v>
      </c>
      <c r="AY302" s="14" t="s">
        <v>136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4" t="s">
        <v>33</v>
      </c>
      <c r="BK302" s="229">
        <f>ROUND(I302*H302,1)</f>
        <v>0</v>
      </c>
      <c r="BL302" s="14" t="s">
        <v>202</v>
      </c>
      <c r="BM302" s="228" t="s">
        <v>744</v>
      </c>
    </row>
    <row r="303" spans="1:65" s="2" customFormat="1" ht="24.15" customHeight="1">
      <c r="A303" s="35"/>
      <c r="B303" s="36"/>
      <c r="C303" s="216" t="s">
        <v>745</v>
      </c>
      <c r="D303" s="216" t="s">
        <v>139</v>
      </c>
      <c r="E303" s="217" t="s">
        <v>746</v>
      </c>
      <c r="F303" s="218" t="s">
        <v>747</v>
      </c>
      <c r="G303" s="219" t="s">
        <v>142</v>
      </c>
      <c r="H303" s="220">
        <v>3.6</v>
      </c>
      <c r="I303" s="221"/>
      <c r="J303" s="222">
        <f>ROUND(I303*H303,1)</f>
        <v>0</v>
      </c>
      <c r="K303" s="223"/>
      <c r="L303" s="41"/>
      <c r="M303" s="224" t="s">
        <v>1</v>
      </c>
      <c r="N303" s="225" t="s">
        <v>41</v>
      </c>
      <c r="O303" s="88"/>
      <c r="P303" s="226">
        <f>O303*H303</f>
        <v>0</v>
      </c>
      <c r="Q303" s="226">
        <v>1E-05</v>
      </c>
      <c r="R303" s="226">
        <f>Q303*H303</f>
        <v>3.6E-05</v>
      </c>
      <c r="S303" s="226">
        <v>0</v>
      </c>
      <c r="T303" s="227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28" t="s">
        <v>202</v>
      </c>
      <c r="AT303" s="228" t="s">
        <v>139</v>
      </c>
      <c r="AU303" s="228" t="s">
        <v>85</v>
      </c>
      <c r="AY303" s="14" t="s">
        <v>136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14" t="s">
        <v>33</v>
      </c>
      <c r="BK303" s="229">
        <f>ROUND(I303*H303,1)</f>
        <v>0</v>
      </c>
      <c r="BL303" s="14" t="s">
        <v>202</v>
      </c>
      <c r="BM303" s="228" t="s">
        <v>748</v>
      </c>
    </row>
    <row r="304" spans="1:65" s="2" customFormat="1" ht="24.15" customHeight="1">
      <c r="A304" s="35"/>
      <c r="B304" s="36"/>
      <c r="C304" s="216" t="s">
        <v>749</v>
      </c>
      <c r="D304" s="216" t="s">
        <v>139</v>
      </c>
      <c r="E304" s="217" t="s">
        <v>750</v>
      </c>
      <c r="F304" s="218" t="s">
        <v>751</v>
      </c>
      <c r="G304" s="219" t="s">
        <v>142</v>
      </c>
      <c r="H304" s="220">
        <v>22.112</v>
      </c>
      <c r="I304" s="221"/>
      <c r="J304" s="222">
        <f>ROUND(I304*H304,1)</f>
        <v>0</v>
      </c>
      <c r="K304" s="223"/>
      <c r="L304" s="41"/>
      <c r="M304" s="224" t="s">
        <v>1</v>
      </c>
      <c r="N304" s="225" t="s">
        <v>41</v>
      </c>
      <c r="O304" s="88"/>
      <c r="P304" s="226">
        <f>O304*H304</f>
        <v>0</v>
      </c>
      <c r="Q304" s="226">
        <v>1E-05</v>
      </c>
      <c r="R304" s="226">
        <f>Q304*H304</f>
        <v>0.00022112</v>
      </c>
      <c r="S304" s="226">
        <v>0</v>
      </c>
      <c r="T304" s="227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28" t="s">
        <v>202</v>
      </c>
      <c r="AT304" s="228" t="s">
        <v>139</v>
      </c>
      <c r="AU304" s="228" t="s">
        <v>85</v>
      </c>
      <c r="AY304" s="14" t="s">
        <v>136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4" t="s">
        <v>33</v>
      </c>
      <c r="BK304" s="229">
        <f>ROUND(I304*H304,1)</f>
        <v>0</v>
      </c>
      <c r="BL304" s="14" t="s">
        <v>202</v>
      </c>
      <c r="BM304" s="228" t="s">
        <v>752</v>
      </c>
    </row>
    <row r="305" spans="1:65" s="2" customFormat="1" ht="33" customHeight="1">
      <c r="A305" s="35"/>
      <c r="B305" s="36"/>
      <c r="C305" s="216" t="s">
        <v>753</v>
      </c>
      <c r="D305" s="216" t="s">
        <v>139</v>
      </c>
      <c r="E305" s="217" t="s">
        <v>754</v>
      </c>
      <c r="F305" s="218" t="s">
        <v>755</v>
      </c>
      <c r="G305" s="219" t="s">
        <v>142</v>
      </c>
      <c r="H305" s="220">
        <v>16.55</v>
      </c>
      <c r="I305" s="221"/>
      <c r="J305" s="222">
        <f>ROUND(I305*H305,1)</f>
        <v>0</v>
      </c>
      <c r="K305" s="223"/>
      <c r="L305" s="41"/>
      <c r="M305" s="224" t="s">
        <v>1</v>
      </c>
      <c r="N305" s="225" t="s">
        <v>41</v>
      </c>
      <c r="O305" s="88"/>
      <c r="P305" s="226">
        <f>O305*H305</f>
        <v>0</v>
      </c>
      <c r="Q305" s="226">
        <v>0.00028</v>
      </c>
      <c r="R305" s="226">
        <f>Q305*H305</f>
        <v>0.004634</v>
      </c>
      <c r="S305" s="226">
        <v>0</v>
      </c>
      <c r="T305" s="227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28" t="s">
        <v>202</v>
      </c>
      <c r="AT305" s="228" t="s">
        <v>139</v>
      </c>
      <c r="AU305" s="228" t="s">
        <v>85</v>
      </c>
      <c r="AY305" s="14" t="s">
        <v>136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4" t="s">
        <v>33</v>
      </c>
      <c r="BK305" s="229">
        <f>ROUND(I305*H305,1)</f>
        <v>0</v>
      </c>
      <c r="BL305" s="14" t="s">
        <v>202</v>
      </c>
      <c r="BM305" s="228" t="s">
        <v>756</v>
      </c>
    </row>
    <row r="306" spans="1:65" s="2" customFormat="1" ht="33" customHeight="1">
      <c r="A306" s="35"/>
      <c r="B306" s="36"/>
      <c r="C306" s="216" t="s">
        <v>757</v>
      </c>
      <c r="D306" s="216" t="s">
        <v>139</v>
      </c>
      <c r="E306" s="217" t="s">
        <v>758</v>
      </c>
      <c r="F306" s="218" t="s">
        <v>759</v>
      </c>
      <c r="G306" s="219" t="s">
        <v>142</v>
      </c>
      <c r="H306" s="220">
        <v>16.55</v>
      </c>
      <c r="I306" s="221"/>
      <c r="J306" s="222">
        <f>ROUND(I306*H306,1)</f>
        <v>0</v>
      </c>
      <c r="K306" s="223"/>
      <c r="L306" s="41"/>
      <c r="M306" s="224" t="s">
        <v>1</v>
      </c>
      <c r="N306" s="225" t="s">
        <v>41</v>
      </c>
      <c r="O306" s="88"/>
      <c r="P306" s="226">
        <f>O306*H306</f>
        <v>0</v>
      </c>
      <c r="Q306" s="226">
        <v>3E-05</v>
      </c>
      <c r="R306" s="226">
        <f>Q306*H306</f>
        <v>0.0004965000000000001</v>
      </c>
      <c r="S306" s="226">
        <v>0</v>
      </c>
      <c r="T306" s="227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28" t="s">
        <v>202</v>
      </c>
      <c r="AT306" s="228" t="s">
        <v>139</v>
      </c>
      <c r="AU306" s="228" t="s">
        <v>85</v>
      </c>
      <c r="AY306" s="14" t="s">
        <v>136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4" t="s">
        <v>33</v>
      </c>
      <c r="BK306" s="229">
        <f>ROUND(I306*H306,1)</f>
        <v>0</v>
      </c>
      <c r="BL306" s="14" t="s">
        <v>202</v>
      </c>
      <c r="BM306" s="228" t="s">
        <v>760</v>
      </c>
    </row>
    <row r="307" spans="1:63" s="12" customFormat="1" ht="25.9" customHeight="1">
      <c r="A307" s="12"/>
      <c r="B307" s="200"/>
      <c r="C307" s="201"/>
      <c r="D307" s="202" t="s">
        <v>75</v>
      </c>
      <c r="E307" s="203" t="s">
        <v>761</v>
      </c>
      <c r="F307" s="203" t="s">
        <v>762</v>
      </c>
      <c r="G307" s="201"/>
      <c r="H307" s="201"/>
      <c r="I307" s="204"/>
      <c r="J307" s="205">
        <f>BK307</f>
        <v>0</v>
      </c>
      <c r="K307" s="201"/>
      <c r="L307" s="206"/>
      <c r="M307" s="207"/>
      <c r="N307" s="208"/>
      <c r="O307" s="208"/>
      <c r="P307" s="209">
        <f>P308+P311+P313+P316+P318</f>
        <v>0</v>
      </c>
      <c r="Q307" s="208"/>
      <c r="R307" s="209">
        <f>R308+R311+R313+R316+R318</f>
        <v>0</v>
      </c>
      <c r="S307" s="208"/>
      <c r="T307" s="210">
        <f>T308+T311+T313+T316+T318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1" t="s">
        <v>156</v>
      </c>
      <c r="AT307" s="212" t="s">
        <v>75</v>
      </c>
      <c r="AU307" s="212" t="s">
        <v>76</v>
      </c>
      <c r="AY307" s="211" t="s">
        <v>136</v>
      </c>
      <c r="BK307" s="213">
        <f>BK308+BK311+BK313+BK316+BK318</f>
        <v>0</v>
      </c>
    </row>
    <row r="308" spans="1:63" s="12" customFormat="1" ht="22.8" customHeight="1">
      <c r="A308" s="12"/>
      <c r="B308" s="200"/>
      <c r="C308" s="201"/>
      <c r="D308" s="202" t="s">
        <v>75</v>
      </c>
      <c r="E308" s="214" t="s">
        <v>763</v>
      </c>
      <c r="F308" s="214" t="s">
        <v>764</v>
      </c>
      <c r="G308" s="201"/>
      <c r="H308" s="201"/>
      <c r="I308" s="204"/>
      <c r="J308" s="215">
        <f>BK308</f>
        <v>0</v>
      </c>
      <c r="K308" s="201"/>
      <c r="L308" s="206"/>
      <c r="M308" s="207"/>
      <c r="N308" s="208"/>
      <c r="O308" s="208"/>
      <c r="P308" s="209">
        <f>SUM(P309:P310)</f>
        <v>0</v>
      </c>
      <c r="Q308" s="208"/>
      <c r="R308" s="209">
        <f>SUM(R309:R310)</f>
        <v>0</v>
      </c>
      <c r="S308" s="208"/>
      <c r="T308" s="210">
        <f>SUM(T309:T310)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1" t="s">
        <v>156</v>
      </c>
      <c r="AT308" s="212" t="s">
        <v>75</v>
      </c>
      <c r="AU308" s="212" t="s">
        <v>33</v>
      </c>
      <c r="AY308" s="211" t="s">
        <v>136</v>
      </c>
      <c r="BK308" s="213">
        <f>SUM(BK309:BK310)</f>
        <v>0</v>
      </c>
    </row>
    <row r="309" spans="1:65" s="2" customFormat="1" ht="16.5" customHeight="1">
      <c r="A309" s="35"/>
      <c r="B309" s="36"/>
      <c r="C309" s="216" t="s">
        <v>765</v>
      </c>
      <c r="D309" s="216" t="s">
        <v>139</v>
      </c>
      <c r="E309" s="217" t="s">
        <v>766</v>
      </c>
      <c r="F309" s="218" t="s">
        <v>764</v>
      </c>
      <c r="G309" s="219" t="s">
        <v>767</v>
      </c>
      <c r="H309" s="220">
        <v>1</v>
      </c>
      <c r="I309" s="221"/>
      <c r="J309" s="222">
        <f>ROUND(I309*H309,1)</f>
        <v>0</v>
      </c>
      <c r="K309" s="223"/>
      <c r="L309" s="41"/>
      <c r="M309" s="224" t="s">
        <v>1</v>
      </c>
      <c r="N309" s="225" t="s">
        <v>41</v>
      </c>
      <c r="O309" s="88"/>
      <c r="P309" s="226">
        <f>O309*H309</f>
        <v>0</v>
      </c>
      <c r="Q309" s="226">
        <v>0</v>
      </c>
      <c r="R309" s="226">
        <f>Q309*H309</f>
        <v>0</v>
      </c>
      <c r="S309" s="226">
        <v>0</v>
      </c>
      <c r="T309" s="227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28" t="s">
        <v>768</v>
      </c>
      <c r="AT309" s="228" t="s">
        <v>139</v>
      </c>
      <c r="AU309" s="228" t="s">
        <v>85</v>
      </c>
      <c r="AY309" s="14" t="s">
        <v>136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14" t="s">
        <v>33</v>
      </c>
      <c r="BK309" s="229">
        <f>ROUND(I309*H309,1)</f>
        <v>0</v>
      </c>
      <c r="BL309" s="14" t="s">
        <v>768</v>
      </c>
      <c r="BM309" s="228" t="s">
        <v>769</v>
      </c>
    </row>
    <row r="310" spans="1:65" s="2" customFormat="1" ht="24.15" customHeight="1">
      <c r="A310" s="35"/>
      <c r="B310" s="36"/>
      <c r="C310" s="216" t="s">
        <v>770</v>
      </c>
      <c r="D310" s="216" t="s">
        <v>139</v>
      </c>
      <c r="E310" s="217" t="s">
        <v>771</v>
      </c>
      <c r="F310" s="218" t="s">
        <v>772</v>
      </c>
      <c r="G310" s="219" t="s">
        <v>209</v>
      </c>
      <c r="H310" s="220">
        <v>1</v>
      </c>
      <c r="I310" s="221"/>
      <c r="J310" s="222">
        <f>ROUND(I310*H310,1)</f>
        <v>0</v>
      </c>
      <c r="K310" s="223"/>
      <c r="L310" s="41"/>
      <c r="M310" s="224" t="s">
        <v>1</v>
      </c>
      <c r="N310" s="225" t="s">
        <v>41</v>
      </c>
      <c r="O310" s="88"/>
      <c r="P310" s="226">
        <f>O310*H310</f>
        <v>0</v>
      </c>
      <c r="Q310" s="226">
        <v>0</v>
      </c>
      <c r="R310" s="226">
        <f>Q310*H310</f>
        <v>0</v>
      </c>
      <c r="S310" s="226">
        <v>0</v>
      </c>
      <c r="T310" s="227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28" t="s">
        <v>768</v>
      </c>
      <c r="AT310" s="228" t="s">
        <v>139</v>
      </c>
      <c r="AU310" s="228" t="s">
        <v>85</v>
      </c>
      <c r="AY310" s="14" t="s">
        <v>136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4" t="s">
        <v>33</v>
      </c>
      <c r="BK310" s="229">
        <f>ROUND(I310*H310,1)</f>
        <v>0</v>
      </c>
      <c r="BL310" s="14" t="s">
        <v>768</v>
      </c>
      <c r="BM310" s="228" t="s">
        <v>773</v>
      </c>
    </row>
    <row r="311" spans="1:63" s="12" customFormat="1" ht="22.8" customHeight="1">
      <c r="A311" s="12"/>
      <c r="B311" s="200"/>
      <c r="C311" s="201"/>
      <c r="D311" s="202" t="s">
        <v>75</v>
      </c>
      <c r="E311" s="214" t="s">
        <v>774</v>
      </c>
      <c r="F311" s="214" t="s">
        <v>775</v>
      </c>
      <c r="G311" s="201"/>
      <c r="H311" s="201"/>
      <c r="I311" s="204"/>
      <c r="J311" s="215">
        <f>BK311</f>
        <v>0</v>
      </c>
      <c r="K311" s="201"/>
      <c r="L311" s="206"/>
      <c r="M311" s="207"/>
      <c r="N311" s="208"/>
      <c r="O311" s="208"/>
      <c r="P311" s="209">
        <f>P312</f>
        <v>0</v>
      </c>
      <c r="Q311" s="208"/>
      <c r="R311" s="209">
        <f>R312</f>
        <v>0</v>
      </c>
      <c r="S311" s="208"/>
      <c r="T311" s="210">
        <f>T312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1" t="s">
        <v>156</v>
      </c>
      <c r="AT311" s="212" t="s">
        <v>75</v>
      </c>
      <c r="AU311" s="212" t="s">
        <v>33</v>
      </c>
      <c r="AY311" s="211" t="s">
        <v>136</v>
      </c>
      <c r="BK311" s="213">
        <f>BK312</f>
        <v>0</v>
      </c>
    </row>
    <row r="312" spans="1:65" s="2" customFormat="1" ht="16.5" customHeight="1">
      <c r="A312" s="35"/>
      <c r="B312" s="36"/>
      <c r="C312" s="216" t="s">
        <v>776</v>
      </c>
      <c r="D312" s="216" t="s">
        <v>139</v>
      </c>
      <c r="E312" s="217" t="s">
        <v>777</v>
      </c>
      <c r="F312" s="218" t="s">
        <v>775</v>
      </c>
      <c r="G312" s="219" t="s">
        <v>767</v>
      </c>
      <c r="H312" s="220">
        <v>1</v>
      </c>
      <c r="I312" s="221"/>
      <c r="J312" s="222">
        <f>ROUND(I312*H312,1)</f>
        <v>0</v>
      </c>
      <c r="K312" s="223"/>
      <c r="L312" s="41"/>
      <c r="M312" s="224" t="s">
        <v>1</v>
      </c>
      <c r="N312" s="225" t="s">
        <v>41</v>
      </c>
      <c r="O312" s="88"/>
      <c r="P312" s="226">
        <f>O312*H312</f>
        <v>0</v>
      </c>
      <c r="Q312" s="226">
        <v>0</v>
      </c>
      <c r="R312" s="226">
        <f>Q312*H312</f>
        <v>0</v>
      </c>
      <c r="S312" s="226">
        <v>0</v>
      </c>
      <c r="T312" s="227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28" t="s">
        <v>768</v>
      </c>
      <c r="AT312" s="228" t="s">
        <v>139</v>
      </c>
      <c r="AU312" s="228" t="s">
        <v>85</v>
      </c>
      <c r="AY312" s="14" t="s">
        <v>136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4" t="s">
        <v>33</v>
      </c>
      <c r="BK312" s="229">
        <f>ROUND(I312*H312,1)</f>
        <v>0</v>
      </c>
      <c r="BL312" s="14" t="s">
        <v>768</v>
      </c>
      <c r="BM312" s="228" t="s">
        <v>778</v>
      </c>
    </row>
    <row r="313" spans="1:63" s="12" customFormat="1" ht="22.8" customHeight="1">
      <c r="A313" s="12"/>
      <c r="B313" s="200"/>
      <c r="C313" s="201"/>
      <c r="D313" s="202" t="s">
        <v>75</v>
      </c>
      <c r="E313" s="214" t="s">
        <v>779</v>
      </c>
      <c r="F313" s="214" t="s">
        <v>780</v>
      </c>
      <c r="G313" s="201"/>
      <c r="H313" s="201"/>
      <c r="I313" s="204"/>
      <c r="J313" s="215">
        <f>BK313</f>
        <v>0</v>
      </c>
      <c r="K313" s="201"/>
      <c r="L313" s="206"/>
      <c r="M313" s="207"/>
      <c r="N313" s="208"/>
      <c r="O313" s="208"/>
      <c r="P313" s="209">
        <f>SUM(P314:P315)</f>
        <v>0</v>
      </c>
      <c r="Q313" s="208"/>
      <c r="R313" s="209">
        <f>SUM(R314:R315)</f>
        <v>0</v>
      </c>
      <c r="S313" s="208"/>
      <c r="T313" s="210">
        <f>SUM(T314:T315)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11" t="s">
        <v>156</v>
      </c>
      <c r="AT313" s="212" t="s">
        <v>75</v>
      </c>
      <c r="AU313" s="212" t="s">
        <v>33</v>
      </c>
      <c r="AY313" s="211" t="s">
        <v>136</v>
      </c>
      <c r="BK313" s="213">
        <f>SUM(BK314:BK315)</f>
        <v>0</v>
      </c>
    </row>
    <row r="314" spans="1:65" s="2" customFormat="1" ht="16.5" customHeight="1">
      <c r="A314" s="35"/>
      <c r="B314" s="36"/>
      <c r="C314" s="216" t="s">
        <v>781</v>
      </c>
      <c r="D314" s="216" t="s">
        <v>139</v>
      </c>
      <c r="E314" s="217" t="s">
        <v>782</v>
      </c>
      <c r="F314" s="218" t="s">
        <v>780</v>
      </c>
      <c r="G314" s="219" t="s">
        <v>767</v>
      </c>
      <c r="H314" s="220">
        <v>1</v>
      </c>
      <c r="I314" s="221"/>
      <c r="J314" s="222">
        <f>ROUND(I314*H314,1)</f>
        <v>0</v>
      </c>
      <c r="K314" s="223"/>
      <c r="L314" s="41"/>
      <c r="M314" s="224" t="s">
        <v>1</v>
      </c>
      <c r="N314" s="225" t="s">
        <v>41</v>
      </c>
      <c r="O314" s="88"/>
      <c r="P314" s="226">
        <f>O314*H314</f>
        <v>0</v>
      </c>
      <c r="Q314" s="226">
        <v>0</v>
      </c>
      <c r="R314" s="226">
        <f>Q314*H314</f>
        <v>0</v>
      </c>
      <c r="S314" s="226">
        <v>0</v>
      </c>
      <c r="T314" s="227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28" t="s">
        <v>768</v>
      </c>
      <c r="AT314" s="228" t="s">
        <v>139</v>
      </c>
      <c r="AU314" s="228" t="s">
        <v>85</v>
      </c>
      <c r="AY314" s="14" t="s">
        <v>136</v>
      </c>
      <c r="BE314" s="229">
        <f>IF(N314="základní",J314,0)</f>
        <v>0</v>
      </c>
      <c r="BF314" s="229">
        <f>IF(N314="snížená",J314,0)</f>
        <v>0</v>
      </c>
      <c r="BG314" s="229">
        <f>IF(N314="zákl. přenesená",J314,0)</f>
        <v>0</v>
      </c>
      <c r="BH314" s="229">
        <f>IF(N314="sníž. přenesená",J314,0)</f>
        <v>0</v>
      </c>
      <c r="BI314" s="229">
        <f>IF(N314="nulová",J314,0)</f>
        <v>0</v>
      </c>
      <c r="BJ314" s="14" t="s">
        <v>33</v>
      </c>
      <c r="BK314" s="229">
        <f>ROUND(I314*H314,1)</f>
        <v>0</v>
      </c>
      <c r="BL314" s="14" t="s">
        <v>768</v>
      </c>
      <c r="BM314" s="228" t="s">
        <v>783</v>
      </c>
    </row>
    <row r="315" spans="1:65" s="2" customFormat="1" ht="16.5" customHeight="1">
      <c r="A315" s="35"/>
      <c r="B315" s="36"/>
      <c r="C315" s="216" t="s">
        <v>784</v>
      </c>
      <c r="D315" s="216" t="s">
        <v>139</v>
      </c>
      <c r="E315" s="217" t="s">
        <v>785</v>
      </c>
      <c r="F315" s="218" t="s">
        <v>786</v>
      </c>
      <c r="G315" s="219" t="s">
        <v>767</v>
      </c>
      <c r="H315" s="220">
        <v>1</v>
      </c>
      <c r="I315" s="221"/>
      <c r="J315" s="222">
        <f>ROUND(I315*H315,1)</f>
        <v>0</v>
      </c>
      <c r="K315" s="223"/>
      <c r="L315" s="41"/>
      <c r="M315" s="224" t="s">
        <v>1</v>
      </c>
      <c r="N315" s="225" t="s">
        <v>41</v>
      </c>
      <c r="O315" s="88"/>
      <c r="P315" s="226">
        <f>O315*H315</f>
        <v>0</v>
      </c>
      <c r="Q315" s="226">
        <v>0</v>
      </c>
      <c r="R315" s="226">
        <f>Q315*H315</f>
        <v>0</v>
      </c>
      <c r="S315" s="226">
        <v>0</v>
      </c>
      <c r="T315" s="227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28" t="s">
        <v>768</v>
      </c>
      <c r="AT315" s="228" t="s">
        <v>139</v>
      </c>
      <c r="AU315" s="228" t="s">
        <v>85</v>
      </c>
      <c r="AY315" s="14" t="s">
        <v>136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14" t="s">
        <v>33</v>
      </c>
      <c r="BK315" s="229">
        <f>ROUND(I315*H315,1)</f>
        <v>0</v>
      </c>
      <c r="BL315" s="14" t="s">
        <v>768</v>
      </c>
      <c r="BM315" s="228" t="s">
        <v>787</v>
      </c>
    </row>
    <row r="316" spans="1:63" s="12" customFormat="1" ht="22.8" customHeight="1">
      <c r="A316" s="12"/>
      <c r="B316" s="200"/>
      <c r="C316" s="201"/>
      <c r="D316" s="202" t="s">
        <v>75</v>
      </c>
      <c r="E316" s="214" t="s">
        <v>788</v>
      </c>
      <c r="F316" s="214" t="s">
        <v>789</v>
      </c>
      <c r="G316" s="201"/>
      <c r="H316" s="201"/>
      <c r="I316" s="204"/>
      <c r="J316" s="215">
        <f>BK316</f>
        <v>0</v>
      </c>
      <c r="K316" s="201"/>
      <c r="L316" s="206"/>
      <c r="M316" s="207"/>
      <c r="N316" s="208"/>
      <c r="O316" s="208"/>
      <c r="P316" s="209">
        <f>P317</f>
        <v>0</v>
      </c>
      <c r="Q316" s="208"/>
      <c r="R316" s="209">
        <f>R317</f>
        <v>0</v>
      </c>
      <c r="S316" s="208"/>
      <c r="T316" s="210">
        <f>T317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1" t="s">
        <v>156</v>
      </c>
      <c r="AT316" s="212" t="s">
        <v>75</v>
      </c>
      <c r="AU316" s="212" t="s">
        <v>33</v>
      </c>
      <c r="AY316" s="211" t="s">
        <v>136</v>
      </c>
      <c r="BK316" s="213">
        <f>BK317</f>
        <v>0</v>
      </c>
    </row>
    <row r="317" spans="1:65" s="2" customFormat="1" ht="16.5" customHeight="1">
      <c r="A317" s="35"/>
      <c r="B317" s="36"/>
      <c r="C317" s="216" t="s">
        <v>790</v>
      </c>
      <c r="D317" s="216" t="s">
        <v>139</v>
      </c>
      <c r="E317" s="217" t="s">
        <v>791</v>
      </c>
      <c r="F317" s="218" t="s">
        <v>789</v>
      </c>
      <c r="G317" s="219" t="s">
        <v>767</v>
      </c>
      <c r="H317" s="220">
        <v>1</v>
      </c>
      <c r="I317" s="221"/>
      <c r="J317" s="222">
        <f>ROUND(I317*H317,1)</f>
        <v>0</v>
      </c>
      <c r="K317" s="223"/>
      <c r="L317" s="41"/>
      <c r="M317" s="224" t="s">
        <v>1</v>
      </c>
      <c r="N317" s="225" t="s">
        <v>41</v>
      </c>
      <c r="O317" s="88"/>
      <c r="P317" s="226">
        <f>O317*H317</f>
        <v>0</v>
      </c>
      <c r="Q317" s="226">
        <v>0</v>
      </c>
      <c r="R317" s="226">
        <f>Q317*H317</f>
        <v>0</v>
      </c>
      <c r="S317" s="226">
        <v>0</v>
      </c>
      <c r="T317" s="227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28" t="s">
        <v>768</v>
      </c>
      <c r="AT317" s="228" t="s">
        <v>139</v>
      </c>
      <c r="AU317" s="228" t="s">
        <v>85</v>
      </c>
      <c r="AY317" s="14" t="s">
        <v>136</v>
      </c>
      <c r="BE317" s="229">
        <f>IF(N317="základní",J317,0)</f>
        <v>0</v>
      </c>
      <c r="BF317" s="229">
        <f>IF(N317="snížená",J317,0)</f>
        <v>0</v>
      </c>
      <c r="BG317" s="229">
        <f>IF(N317="zákl. přenesená",J317,0)</f>
        <v>0</v>
      </c>
      <c r="BH317" s="229">
        <f>IF(N317="sníž. přenesená",J317,0)</f>
        <v>0</v>
      </c>
      <c r="BI317" s="229">
        <f>IF(N317="nulová",J317,0)</f>
        <v>0</v>
      </c>
      <c r="BJ317" s="14" t="s">
        <v>33</v>
      </c>
      <c r="BK317" s="229">
        <f>ROUND(I317*H317,1)</f>
        <v>0</v>
      </c>
      <c r="BL317" s="14" t="s">
        <v>768</v>
      </c>
      <c r="BM317" s="228" t="s">
        <v>792</v>
      </c>
    </row>
    <row r="318" spans="1:63" s="12" customFormat="1" ht="22.8" customHeight="1">
      <c r="A318" s="12"/>
      <c r="B318" s="200"/>
      <c r="C318" s="201"/>
      <c r="D318" s="202" t="s">
        <v>75</v>
      </c>
      <c r="E318" s="214" t="s">
        <v>793</v>
      </c>
      <c r="F318" s="214" t="s">
        <v>794</v>
      </c>
      <c r="G318" s="201"/>
      <c r="H318" s="201"/>
      <c r="I318" s="204"/>
      <c r="J318" s="215">
        <f>BK318</f>
        <v>0</v>
      </c>
      <c r="K318" s="201"/>
      <c r="L318" s="206"/>
      <c r="M318" s="207"/>
      <c r="N318" s="208"/>
      <c r="O318" s="208"/>
      <c r="P318" s="209">
        <f>P319</f>
        <v>0</v>
      </c>
      <c r="Q318" s="208"/>
      <c r="R318" s="209">
        <f>R319</f>
        <v>0</v>
      </c>
      <c r="S318" s="208"/>
      <c r="T318" s="210">
        <f>T319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11" t="s">
        <v>156</v>
      </c>
      <c r="AT318" s="212" t="s">
        <v>75</v>
      </c>
      <c r="AU318" s="212" t="s">
        <v>33</v>
      </c>
      <c r="AY318" s="211" t="s">
        <v>136</v>
      </c>
      <c r="BK318" s="213">
        <f>BK319</f>
        <v>0</v>
      </c>
    </row>
    <row r="319" spans="1:65" s="2" customFormat="1" ht="16.5" customHeight="1">
      <c r="A319" s="35"/>
      <c r="B319" s="36"/>
      <c r="C319" s="216" t="s">
        <v>795</v>
      </c>
      <c r="D319" s="216" t="s">
        <v>139</v>
      </c>
      <c r="E319" s="217" t="s">
        <v>796</v>
      </c>
      <c r="F319" s="218" t="s">
        <v>794</v>
      </c>
      <c r="G319" s="219" t="s">
        <v>767</v>
      </c>
      <c r="H319" s="220">
        <v>1</v>
      </c>
      <c r="I319" s="221"/>
      <c r="J319" s="222">
        <f>ROUND(I319*H319,1)</f>
        <v>0</v>
      </c>
      <c r="K319" s="223"/>
      <c r="L319" s="41"/>
      <c r="M319" s="241" t="s">
        <v>1</v>
      </c>
      <c r="N319" s="242" t="s">
        <v>41</v>
      </c>
      <c r="O319" s="243"/>
      <c r="P319" s="244">
        <f>O319*H319</f>
        <v>0</v>
      </c>
      <c r="Q319" s="244">
        <v>0</v>
      </c>
      <c r="R319" s="244">
        <f>Q319*H319</f>
        <v>0</v>
      </c>
      <c r="S319" s="244">
        <v>0</v>
      </c>
      <c r="T319" s="245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28" t="s">
        <v>768</v>
      </c>
      <c r="AT319" s="228" t="s">
        <v>139</v>
      </c>
      <c r="AU319" s="228" t="s">
        <v>85</v>
      </c>
      <c r="AY319" s="14" t="s">
        <v>136</v>
      </c>
      <c r="BE319" s="229">
        <f>IF(N319="základní",J319,0)</f>
        <v>0</v>
      </c>
      <c r="BF319" s="229">
        <f>IF(N319="snížená",J319,0)</f>
        <v>0</v>
      </c>
      <c r="BG319" s="229">
        <f>IF(N319="zákl. přenesená",J319,0)</f>
        <v>0</v>
      </c>
      <c r="BH319" s="229">
        <f>IF(N319="sníž. přenesená",J319,0)</f>
        <v>0</v>
      </c>
      <c r="BI319" s="229">
        <f>IF(N319="nulová",J319,0)</f>
        <v>0</v>
      </c>
      <c r="BJ319" s="14" t="s">
        <v>33</v>
      </c>
      <c r="BK319" s="229">
        <f>ROUND(I319*H319,1)</f>
        <v>0</v>
      </c>
      <c r="BL319" s="14" t="s">
        <v>768</v>
      </c>
      <c r="BM319" s="228" t="s">
        <v>797</v>
      </c>
    </row>
    <row r="320" spans="1:31" s="2" customFormat="1" ht="6.95" customHeight="1">
      <c r="A320" s="35"/>
      <c r="B320" s="63"/>
      <c r="C320" s="64"/>
      <c r="D320" s="64"/>
      <c r="E320" s="64"/>
      <c r="F320" s="64"/>
      <c r="G320" s="64"/>
      <c r="H320" s="64"/>
      <c r="I320" s="64"/>
      <c r="J320" s="64"/>
      <c r="K320" s="64"/>
      <c r="L320" s="41"/>
      <c r="M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</row>
  </sheetData>
  <sheetProtection password="CC35" sheet="1" objects="1" scenarios="1" formatColumns="0" formatRows="0" autoFilter="0"/>
  <autoFilter ref="C139:K319"/>
  <mergeCells count="9">
    <mergeCell ref="E7:H7"/>
    <mergeCell ref="E9:H9"/>
    <mergeCell ref="E18:H18"/>
    <mergeCell ref="E27:H27"/>
    <mergeCell ref="E85:H85"/>
    <mergeCell ref="E87:H87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85</v>
      </c>
    </row>
    <row r="4" spans="2:46" s="1" customFormat="1" ht="24.95" customHeight="1">
      <c r="B4" s="17"/>
      <c r="D4" s="135" t="s">
        <v>89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MŠ Kraiczova Valašské Meziříčí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90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798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11. 3. 2024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31</v>
      </c>
      <c r="F21" s="35"/>
      <c r="G21" s="35"/>
      <c r="H21" s="35"/>
      <c r="I21" s="137" t="s">
        <v>27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34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31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ROUND(J140,0)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40</v>
      </c>
      <c r="E33" s="137" t="s">
        <v>41</v>
      </c>
      <c r="F33" s="151">
        <f>ROUND((SUM(BE140:BE318)),0)</f>
        <v>0</v>
      </c>
      <c r="G33" s="35"/>
      <c r="H33" s="35"/>
      <c r="I33" s="152">
        <v>0.21</v>
      </c>
      <c r="J33" s="151">
        <f>ROUND(((SUM(BE140:BE318))*I33),0)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42</v>
      </c>
      <c r="F34" s="151">
        <f>ROUND((SUM(BF140:BF318)),0)</f>
        <v>0</v>
      </c>
      <c r="G34" s="35"/>
      <c r="H34" s="35"/>
      <c r="I34" s="152">
        <v>0.12</v>
      </c>
      <c r="J34" s="151">
        <f>ROUND(((SUM(BF140:BF318))*I34),0)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ROUND((SUM(BG140:BG318)),0)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ROUND((SUM(BH140:BH318)),0)</f>
        <v>0</v>
      </c>
      <c r="G36" s="35"/>
      <c r="H36" s="35"/>
      <c r="I36" s="152">
        <v>0.12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ROUND((SUM(BI140:BI318)),0)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92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MŠ Kraiczova Valašské Meziříčí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90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02 - Pravá koupelna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Valašské Meziříčí</v>
      </c>
      <c r="G89" s="37"/>
      <c r="H89" s="37"/>
      <c r="I89" s="29" t="s">
        <v>22</v>
      </c>
      <c r="J89" s="76" t="str">
        <f>IF(J12="","",J12)</f>
        <v>11. 3. 2024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>Klára Trefilová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34</v>
      </c>
      <c r="J92" s="33" t="str">
        <f>E24</f>
        <v>Klára Trefilová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93</v>
      </c>
      <c r="D94" s="173"/>
      <c r="E94" s="173"/>
      <c r="F94" s="173"/>
      <c r="G94" s="173"/>
      <c r="H94" s="173"/>
      <c r="I94" s="173"/>
      <c r="J94" s="174" t="s">
        <v>94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95</v>
      </c>
      <c r="D96" s="37"/>
      <c r="E96" s="37"/>
      <c r="F96" s="37"/>
      <c r="G96" s="37"/>
      <c r="H96" s="37"/>
      <c r="I96" s="37"/>
      <c r="J96" s="107">
        <f>J140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96</v>
      </c>
    </row>
    <row r="97" spans="1:31" s="9" customFormat="1" ht="24.95" customHeight="1">
      <c r="A97" s="9"/>
      <c r="B97" s="176"/>
      <c r="C97" s="177"/>
      <c r="D97" s="178" t="s">
        <v>97</v>
      </c>
      <c r="E97" s="179"/>
      <c r="F97" s="179"/>
      <c r="G97" s="179"/>
      <c r="H97" s="179"/>
      <c r="I97" s="179"/>
      <c r="J97" s="180">
        <f>J141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98</v>
      </c>
      <c r="E98" s="185"/>
      <c r="F98" s="185"/>
      <c r="G98" s="185"/>
      <c r="H98" s="185"/>
      <c r="I98" s="185"/>
      <c r="J98" s="186">
        <f>J142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99</v>
      </c>
      <c r="E99" s="185"/>
      <c r="F99" s="185"/>
      <c r="G99" s="185"/>
      <c r="H99" s="185"/>
      <c r="I99" s="185"/>
      <c r="J99" s="186">
        <f>J146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100</v>
      </c>
      <c r="E100" s="185"/>
      <c r="F100" s="185"/>
      <c r="G100" s="185"/>
      <c r="H100" s="185"/>
      <c r="I100" s="185"/>
      <c r="J100" s="186">
        <f>J152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101</v>
      </c>
      <c r="E101" s="185"/>
      <c r="F101" s="185"/>
      <c r="G101" s="185"/>
      <c r="H101" s="185"/>
      <c r="I101" s="185"/>
      <c r="J101" s="186">
        <f>J161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102</v>
      </c>
      <c r="E102" s="185"/>
      <c r="F102" s="185"/>
      <c r="G102" s="185"/>
      <c r="H102" s="185"/>
      <c r="I102" s="185"/>
      <c r="J102" s="186">
        <f>J166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6"/>
      <c r="C103" s="177"/>
      <c r="D103" s="178" t="s">
        <v>103</v>
      </c>
      <c r="E103" s="179"/>
      <c r="F103" s="179"/>
      <c r="G103" s="179"/>
      <c r="H103" s="179"/>
      <c r="I103" s="179"/>
      <c r="J103" s="180">
        <f>J168</f>
        <v>0</v>
      </c>
      <c r="K103" s="177"/>
      <c r="L103" s="18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2"/>
      <c r="C104" s="183"/>
      <c r="D104" s="184" t="s">
        <v>104</v>
      </c>
      <c r="E104" s="185"/>
      <c r="F104" s="185"/>
      <c r="G104" s="185"/>
      <c r="H104" s="185"/>
      <c r="I104" s="185"/>
      <c r="J104" s="186">
        <f>J169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105</v>
      </c>
      <c r="E105" s="185"/>
      <c r="F105" s="185"/>
      <c r="G105" s="185"/>
      <c r="H105" s="185"/>
      <c r="I105" s="185"/>
      <c r="J105" s="186">
        <f>J178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106</v>
      </c>
      <c r="E106" s="185"/>
      <c r="F106" s="185"/>
      <c r="G106" s="185"/>
      <c r="H106" s="185"/>
      <c r="I106" s="185"/>
      <c r="J106" s="186">
        <f>J195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2"/>
      <c r="C107" s="183"/>
      <c r="D107" s="184" t="s">
        <v>107</v>
      </c>
      <c r="E107" s="185"/>
      <c r="F107" s="185"/>
      <c r="G107" s="185"/>
      <c r="H107" s="185"/>
      <c r="I107" s="185"/>
      <c r="J107" s="186">
        <f>J230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2"/>
      <c r="C108" s="183"/>
      <c r="D108" s="184" t="s">
        <v>108</v>
      </c>
      <c r="E108" s="185"/>
      <c r="F108" s="185"/>
      <c r="G108" s="185"/>
      <c r="H108" s="185"/>
      <c r="I108" s="185"/>
      <c r="J108" s="186">
        <f>J238</f>
        <v>0</v>
      </c>
      <c r="K108" s="183"/>
      <c r="L108" s="18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2"/>
      <c r="C109" s="183"/>
      <c r="D109" s="184" t="s">
        <v>109</v>
      </c>
      <c r="E109" s="185"/>
      <c r="F109" s="185"/>
      <c r="G109" s="185"/>
      <c r="H109" s="185"/>
      <c r="I109" s="185"/>
      <c r="J109" s="186">
        <f>J242</f>
        <v>0</v>
      </c>
      <c r="K109" s="183"/>
      <c r="L109" s="18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2"/>
      <c r="C110" s="183"/>
      <c r="D110" s="184" t="s">
        <v>110</v>
      </c>
      <c r="E110" s="185"/>
      <c r="F110" s="185"/>
      <c r="G110" s="185"/>
      <c r="H110" s="185"/>
      <c r="I110" s="185"/>
      <c r="J110" s="186">
        <f>J245</f>
        <v>0</v>
      </c>
      <c r="K110" s="183"/>
      <c r="L110" s="18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2"/>
      <c r="C111" s="183"/>
      <c r="D111" s="184" t="s">
        <v>111</v>
      </c>
      <c r="E111" s="185"/>
      <c r="F111" s="185"/>
      <c r="G111" s="185"/>
      <c r="H111" s="185"/>
      <c r="I111" s="185"/>
      <c r="J111" s="186">
        <f>J248</f>
        <v>0</v>
      </c>
      <c r="K111" s="183"/>
      <c r="L111" s="18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2"/>
      <c r="C112" s="183"/>
      <c r="D112" s="184" t="s">
        <v>112</v>
      </c>
      <c r="E112" s="185"/>
      <c r="F112" s="185"/>
      <c r="G112" s="185"/>
      <c r="H112" s="185"/>
      <c r="I112" s="185"/>
      <c r="J112" s="186">
        <f>J255</f>
        <v>0</v>
      </c>
      <c r="K112" s="183"/>
      <c r="L112" s="18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2"/>
      <c r="C113" s="183"/>
      <c r="D113" s="184" t="s">
        <v>113</v>
      </c>
      <c r="E113" s="185"/>
      <c r="F113" s="185"/>
      <c r="G113" s="185"/>
      <c r="H113" s="185"/>
      <c r="I113" s="185"/>
      <c r="J113" s="186">
        <f>J265</f>
        <v>0</v>
      </c>
      <c r="K113" s="183"/>
      <c r="L113" s="18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2"/>
      <c r="C114" s="183"/>
      <c r="D114" s="184" t="s">
        <v>114</v>
      </c>
      <c r="E114" s="185"/>
      <c r="F114" s="185"/>
      <c r="G114" s="185"/>
      <c r="H114" s="185"/>
      <c r="I114" s="185"/>
      <c r="J114" s="186">
        <f>J291</f>
        <v>0</v>
      </c>
      <c r="K114" s="183"/>
      <c r="L114" s="18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9" customFormat="1" ht="24.95" customHeight="1">
      <c r="A115" s="9"/>
      <c r="B115" s="176"/>
      <c r="C115" s="177"/>
      <c r="D115" s="178" t="s">
        <v>115</v>
      </c>
      <c r="E115" s="179"/>
      <c r="F115" s="179"/>
      <c r="G115" s="179"/>
      <c r="H115" s="179"/>
      <c r="I115" s="179"/>
      <c r="J115" s="180">
        <f>J306</f>
        <v>0</v>
      </c>
      <c r="K115" s="177"/>
      <c r="L115" s="181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10" customFormat="1" ht="19.9" customHeight="1">
      <c r="A116" s="10"/>
      <c r="B116" s="182"/>
      <c r="C116" s="183"/>
      <c r="D116" s="184" t="s">
        <v>116</v>
      </c>
      <c r="E116" s="185"/>
      <c r="F116" s="185"/>
      <c r="G116" s="185"/>
      <c r="H116" s="185"/>
      <c r="I116" s="185"/>
      <c r="J116" s="186">
        <f>J307</f>
        <v>0</v>
      </c>
      <c r="K116" s="183"/>
      <c r="L116" s="18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2"/>
      <c r="C117" s="183"/>
      <c r="D117" s="184" t="s">
        <v>117</v>
      </c>
      <c r="E117" s="185"/>
      <c r="F117" s="185"/>
      <c r="G117" s="185"/>
      <c r="H117" s="185"/>
      <c r="I117" s="185"/>
      <c r="J117" s="186">
        <f>J310</f>
        <v>0</v>
      </c>
      <c r="K117" s="183"/>
      <c r="L117" s="18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2"/>
      <c r="C118" s="183"/>
      <c r="D118" s="184" t="s">
        <v>118</v>
      </c>
      <c r="E118" s="185"/>
      <c r="F118" s="185"/>
      <c r="G118" s="185"/>
      <c r="H118" s="185"/>
      <c r="I118" s="185"/>
      <c r="J118" s="186">
        <f>J312</f>
        <v>0</v>
      </c>
      <c r="K118" s="183"/>
      <c r="L118" s="18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2"/>
      <c r="C119" s="183"/>
      <c r="D119" s="184" t="s">
        <v>119</v>
      </c>
      <c r="E119" s="185"/>
      <c r="F119" s="185"/>
      <c r="G119" s="185"/>
      <c r="H119" s="185"/>
      <c r="I119" s="185"/>
      <c r="J119" s="186">
        <f>J315</f>
        <v>0</v>
      </c>
      <c r="K119" s="183"/>
      <c r="L119" s="18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2"/>
      <c r="C120" s="183"/>
      <c r="D120" s="184" t="s">
        <v>120</v>
      </c>
      <c r="E120" s="185"/>
      <c r="F120" s="185"/>
      <c r="G120" s="185"/>
      <c r="H120" s="185"/>
      <c r="I120" s="185"/>
      <c r="J120" s="186">
        <f>J317</f>
        <v>0</v>
      </c>
      <c r="K120" s="183"/>
      <c r="L120" s="18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2" customFormat="1" ht="21.8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63"/>
      <c r="C122" s="64"/>
      <c r="D122" s="64"/>
      <c r="E122" s="64"/>
      <c r="F122" s="64"/>
      <c r="G122" s="64"/>
      <c r="H122" s="64"/>
      <c r="I122" s="64"/>
      <c r="J122" s="64"/>
      <c r="K122" s="64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6" spans="1:31" s="2" customFormat="1" ht="6.95" customHeight="1">
      <c r="A126" s="35"/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24.95" customHeight="1">
      <c r="A127" s="35"/>
      <c r="B127" s="36"/>
      <c r="C127" s="20" t="s">
        <v>121</v>
      </c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29" t="s">
        <v>16</v>
      </c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171" t="str">
        <f>E7</f>
        <v>MŠ Kraiczova Valašské Meziříčí</v>
      </c>
      <c r="F130" s="29"/>
      <c r="G130" s="29"/>
      <c r="H130" s="29"/>
      <c r="I130" s="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29" t="s">
        <v>90</v>
      </c>
      <c r="D131" s="37"/>
      <c r="E131" s="37"/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6.5" customHeight="1">
      <c r="A132" s="35"/>
      <c r="B132" s="36"/>
      <c r="C132" s="37"/>
      <c r="D132" s="37"/>
      <c r="E132" s="73" t="str">
        <f>E9</f>
        <v>02 - Pravá koupelna</v>
      </c>
      <c r="F132" s="37"/>
      <c r="G132" s="37"/>
      <c r="H132" s="37"/>
      <c r="I132" s="37"/>
      <c r="J132" s="37"/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2" customHeight="1">
      <c r="A134" s="35"/>
      <c r="B134" s="36"/>
      <c r="C134" s="29" t="s">
        <v>20</v>
      </c>
      <c r="D134" s="37"/>
      <c r="E134" s="37"/>
      <c r="F134" s="24" t="str">
        <f>F12</f>
        <v>Valašské Meziříčí</v>
      </c>
      <c r="G134" s="37"/>
      <c r="H134" s="37"/>
      <c r="I134" s="29" t="s">
        <v>22</v>
      </c>
      <c r="J134" s="76" t="str">
        <f>IF(J12="","",J12)</f>
        <v>11. 3. 2024</v>
      </c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6.95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5.15" customHeight="1">
      <c r="A136" s="35"/>
      <c r="B136" s="36"/>
      <c r="C136" s="29" t="s">
        <v>24</v>
      </c>
      <c r="D136" s="37"/>
      <c r="E136" s="37"/>
      <c r="F136" s="24" t="str">
        <f>E15</f>
        <v xml:space="preserve"> </v>
      </c>
      <c r="G136" s="37"/>
      <c r="H136" s="37"/>
      <c r="I136" s="29" t="s">
        <v>30</v>
      </c>
      <c r="J136" s="33" t="str">
        <f>E21</f>
        <v>Klára Trefilová</v>
      </c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5.15" customHeight="1">
      <c r="A137" s="35"/>
      <c r="B137" s="36"/>
      <c r="C137" s="29" t="s">
        <v>28</v>
      </c>
      <c r="D137" s="37"/>
      <c r="E137" s="37"/>
      <c r="F137" s="24" t="str">
        <f>IF(E18="","",E18)</f>
        <v>Vyplň údaj</v>
      </c>
      <c r="G137" s="37"/>
      <c r="H137" s="37"/>
      <c r="I137" s="29" t="s">
        <v>34</v>
      </c>
      <c r="J137" s="33" t="str">
        <f>E24</f>
        <v>Klára Trefilová</v>
      </c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0.3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11" customFormat="1" ht="29.25" customHeight="1">
      <c r="A139" s="188"/>
      <c r="B139" s="189"/>
      <c r="C139" s="190" t="s">
        <v>122</v>
      </c>
      <c r="D139" s="191" t="s">
        <v>61</v>
      </c>
      <c r="E139" s="191" t="s">
        <v>57</v>
      </c>
      <c r="F139" s="191" t="s">
        <v>58</v>
      </c>
      <c r="G139" s="191" t="s">
        <v>123</v>
      </c>
      <c r="H139" s="191" t="s">
        <v>124</v>
      </c>
      <c r="I139" s="191" t="s">
        <v>125</v>
      </c>
      <c r="J139" s="192" t="s">
        <v>94</v>
      </c>
      <c r="K139" s="193" t="s">
        <v>126</v>
      </c>
      <c r="L139" s="194"/>
      <c r="M139" s="97" t="s">
        <v>1</v>
      </c>
      <c r="N139" s="98" t="s">
        <v>40</v>
      </c>
      <c r="O139" s="98" t="s">
        <v>127</v>
      </c>
      <c r="P139" s="98" t="s">
        <v>128</v>
      </c>
      <c r="Q139" s="98" t="s">
        <v>129</v>
      </c>
      <c r="R139" s="98" t="s">
        <v>130</v>
      </c>
      <c r="S139" s="98" t="s">
        <v>131</v>
      </c>
      <c r="T139" s="99" t="s">
        <v>132</v>
      </c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</row>
    <row r="140" spans="1:63" s="2" customFormat="1" ht="22.8" customHeight="1">
      <c r="A140" s="35"/>
      <c r="B140" s="36"/>
      <c r="C140" s="104" t="s">
        <v>133</v>
      </c>
      <c r="D140" s="37"/>
      <c r="E140" s="37"/>
      <c r="F140" s="37"/>
      <c r="G140" s="37"/>
      <c r="H140" s="37"/>
      <c r="I140" s="37"/>
      <c r="J140" s="195">
        <f>BK140</f>
        <v>0</v>
      </c>
      <c r="K140" s="37"/>
      <c r="L140" s="41"/>
      <c r="M140" s="100"/>
      <c r="N140" s="196"/>
      <c r="O140" s="101"/>
      <c r="P140" s="197">
        <f>P141+P168+P306</f>
        <v>0</v>
      </c>
      <c r="Q140" s="101"/>
      <c r="R140" s="197">
        <f>R141+R168+R306</f>
        <v>5.76436728</v>
      </c>
      <c r="S140" s="101"/>
      <c r="T140" s="198">
        <f>T141+T168+T306</f>
        <v>4.0482841999999994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75</v>
      </c>
      <c r="AU140" s="14" t="s">
        <v>96</v>
      </c>
      <c r="BK140" s="199">
        <f>BK141+BK168+BK306</f>
        <v>0</v>
      </c>
    </row>
    <row r="141" spans="1:63" s="12" customFormat="1" ht="25.9" customHeight="1">
      <c r="A141" s="12"/>
      <c r="B141" s="200"/>
      <c r="C141" s="201"/>
      <c r="D141" s="202" t="s">
        <v>75</v>
      </c>
      <c r="E141" s="203" t="s">
        <v>134</v>
      </c>
      <c r="F141" s="203" t="s">
        <v>135</v>
      </c>
      <c r="G141" s="201"/>
      <c r="H141" s="201"/>
      <c r="I141" s="204"/>
      <c r="J141" s="205">
        <f>BK141</f>
        <v>0</v>
      </c>
      <c r="K141" s="201"/>
      <c r="L141" s="206"/>
      <c r="M141" s="207"/>
      <c r="N141" s="208"/>
      <c r="O141" s="208"/>
      <c r="P141" s="209">
        <f>P142+P146+P152+P161+P166</f>
        <v>0</v>
      </c>
      <c r="Q141" s="208"/>
      <c r="R141" s="209">
        <f>R142+R146+R152+R161+R166</f>
        <v>3.0481769</v>
      </c>
      <c r="S141" s="208"/>
      <c r="T141" s="210">
        <f>T142+T146+T152+T161+T166</f>
        <v>1.6031680000000001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1" t="s">
        <v>33</v>
      </c>
      <c r="AT141" s="212" t="s">
        <v>75</v>
      </c>
      <c r="AU141" s="212" t="s">
        <v>76</v>
      </c>
      <c r="AY141" s="211" t="s">
        <v>136</v>
      </c>
      <c r="BK141" s="213">
        <f>BK142+BK146+BK152+BK161+BK166</f>
        <v>0</v>
      </c>
    </row>
    <row r="142" spans="1:63" s="12" customFormat="1" ht="22.8" customHeight="1">
      <c r="A142" s="12"/>
      <c r="B142" s="200"/>
      <c r="C142" s="201"/>
      <c r="D142" s="202" t="s">
        <v>75</v>
      </c>
      <c r="E142" s="214" t="s">
        <v>137</v>
      </c>
      <c r="F142" s="214" t="s">
        <v>138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SUM(P143:P145)</f>
        <v>0</v>
      </c>
      <c r="Q142" s="208"/>
      <c r="R142" s="209">
        <f>SUM(R143:R145)</f>
        <v>2.18102448</v>
      </c>
      <c r="S142" s="208"/>
      <c r="T142" s="210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33</v>
      </c>
      <c r="AT142" s="212" t="s">
        <v>75</v>
      </c>
      <c r="AU142" s="212" t="s">
        <v>33</v>
      </c>
      <c r="AY142" s="211" t="s">
        <v>136</v>
      </c>
      <c r="BK142" s="213">
        <f>SUM(BK143:BK145)</f>
        <v>0</v>
      </c>
    </row>
    <row r="143" spans="1:65" s="2" customFormat="1" ht="33" customHeight="1">
      <c r="A143" s="35"/>
      <c r="B143" s="36"/>
      <c r="C143" s="216" t="s">
        <v>33</v>
      </c>
      <c r="D143" s="216" t="s">
        <v>139</v>
      </c>
      <c r="E143" s="217" t="s">
        <v>140</v>
      </c>
      <c r="F143" s="218" t="s">
        <v>141</v>
      </c>
      <c r="G143" s="219" t="s">
        <v>142</v>
      </c>
      <c r="H143" s="220">
        <v>3.6</v>
      </c>
      <c r="I143" s="221"/>
      <c r="J143" s="222">
        <f>ROUND(I143*H143,1)</f>
        <v>0</v>
      </c>
      <c r="K143" s="223"/>
      <c r="L143" s="41"/>
      <c r="M143" s="224" t="s">
        <v>1</v>
      </c>
      <c r="N143" s="225" t="s">
        <v>41</v>
      </c>
      <c r="O143" s="88"/>
      <c r="P143" s="226">
        <f>O143*H143</f>
        <v>0</v>
      </c>
      <c r="Q143" s="226">
        <v>0.06197</v>
      </c>
      <c r="R143" s="226">
        <f>Q143*H143</f>
        <v>0.22309199999999998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143</v>
      </c>
      <c r="AT143" s="228" t="s">
        <v>139</v>
      </c>
      <c r="AU143" s="228" t="s">
        <v>85</v>
      </c>
      <c r="AY143" s="14" t="s">
        <v>136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33</v>
      </c>
      <c r="BK143" s="229">
        <f>ROUND(I143*H143,1)</f>
        <v>0</v>
      </c>
      <c r="BL143" s="14" t="s">
        <v>143</v>
      </c>
      <c r="BM143" s="228" t="s">
        <v>144</v>
      </c>
    </row>
    <row r="144" spans="1:65" s="2" customFormat="1" ht="16.5" customHeight="1">
      <c r="A144" s="35"/>
      <c r="B144" s="36"/>
      <c r="C144" s="216" t="s">
        <v>85</v>
      </c>
      <c r="D144" s="216" t="s">
        <v>139</v>
      </c>
      <c r="E144" s="217" t="s">
        <v>145</v>
      </c>
      <c r="F144" s="218" t="s">
        <v>146</v>
      </c>
      <c r="G144" s="219" t="s">
        <v>142</v>
      </c>
      <c r="H144" s="220">
        <v>5.25</v>
      </c>
      <c r="I144" s="221"/>
      <c r="J144" s="222">
        <f>ROUND(I144*H144,1)</f>
        <v>0</v>
      </c>
      <c r="K144" s="223"/>
      <c r="L144" s="41"/>
      <c r="M144" s="224" t="s">
        <v>1</v>
      </c>
      <c r="N144" s="225" t="s">
        <v>41</v>
      </c>
      <c r="O144" s="88"/>
      <c r="P144" s="226">
        <f>O144*H144</f>
        <v>0</v>
      </c>
      <c r="Q144" s="226">
        <v>0.08344</v>
      </c>
      <c r="R144" s="226">
        <f>Q144*H144</f>
        <v>0.43806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143</v>
      </c>
      <c r="AT144" s="228" t="s">
        <v>139</v>
      </c>
      <c r="AU144" s="228" t="s">
        <v>85</v>
      </c>
      <c r="AY144" s="14" t="s">
        <v>136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33</v>
      </c>
      <c r="BK144" s="229">
        <f>ROUND(I144*H144,1)</f>
        <v>0</v>
      </c>
      <c r="BL144" s="14" t="s">
        <v>143</v>
      </c>
      <c r="BM144" s="228" t="s">
        <v>147</v>
      </c>
    </row>
    <row r="145" spans="1:65" s="2" customFormat="1" ht="16.5" customHeight="1">
      <c r="A145" s="35"/>
      <c r="B145" s="36"/>
      <c r="C145" s="216" t="s">
        <v>137</v>
      </c>
      <c r="D145" s="216" t="s">
        <v>139</v>
      </c>
      <c r="E145" s="217" t="s">
        <v>148</v>
      </c>
      <c r="F145" s="218" t="s">
        <v>149</v>
      </c>
      <c r="G145" s="219" t="s">
        <v>142</v>
      </c>
      <c r="H145" s="220">
        <v>9.432</v>
      </c>
      <c r="I145" s="221"/>
      <c r="J145" s="222">
        <f>ROUND(I145*H145,1)</f>
        <v>0</v>
      </c>
      <c r="K145" s="223"/>
      <c r="L145" s="41"/>
      <c r="M145" s="224" t="s">
        <v>1</v>
      </c>
      <c r="N145" s="225" t="s">
        <v>41</v>
      </c>
      <c r="O145" s="88"/>
      <c r="P145" s="226">
        <f>O145*H145</f>
        <v>0</v>
      </c>
      <c r="Q145" s="226">
        <v>0.16114</v>
      </c>
      <c r="R145" s="226">
        <f>Q145*H145</f>
        <v>1.51987248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143</v>
      </c>
      <c r="AT145" s="228" t="s">
        <v>139</v>
      </c>
      <c r="AU145" s="228" t="s">
        <v>85</v>
      </c>
      <c r="AY145" s="14" t="s">
        <v>136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33</v>
      </c>
      <c r="BK145" s="229">
        <f>ROUND(I145*H145,1)</f>
        <v>0</v>
      </c>
      <c r="BL145" s="14" t="s">
        <v>143</v>
      </c>
      <c r="BM145" s="228" t="s">
        <v>150</v>
      </c>
    </row>
    <row r="146" spans="1:63" s="12" customFormat="1" ht="22.8" customHeight="1">
      <c r="A146" s="12"/>
      <c r="B146" s="200"/>
      <c r="C146" s="201"/>
      <c r="D146" s="202" t="s">
        <v>75</v>
      </c>
      <c r="E146" s="214" t="s">
        <v>154</v>
      </c>
      <c r="F146" s="214" t="s">
        <v>155</v>
      </c>
      <c r="G146" s="201"/>
      <c r="H146" s="201"/>
      <c r="I146" s="204"/>
      <c r="J146" s="215">
        <f>BK146</f>
        <v>0</v>
      </c>
      <c r="K146" s="201"/>
      <c r="L146" s="206"/>
      <c r="M146" s="207"/>
      <c r="N146" s="208"/>
      <c r="O146" s="208"/>
      <c r="P146" s="209">
        <f>SUM(P147:P151)</f>
        <v>0</v>
      </c>
      <c r="Q146" s="208"/>
      <c r="R146" s="209">
        <f>SUM(R147:R151)</f>
        <v>0.8661850600000001</v>
      </c>
      <c r="S146" s="208"/>
      <c r="T146" s="210">
        <f>SUM(T147:T151)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1" t="s">
        <v>33</v>
      </c>
      <c r="AT146" s="212" t="s">
        <v>75</v>
      </c>
      <c r="AU146" s="212" t="s">
        <v>33</v>
      </c>
      <c r="AY146" s="211" t="s">
        <v>136</v>
      </c>
      <c r="BK146" s="213">
        <f>SUM(BK147:BK151)</f>
        <v>0</v>
      </c>
    </row>
    <row r="147" spans="1:65" s="2" customFormat="1" ht="21.75" customHeight="1">
      <c r="A147" s="35"/>
      <c r="B147" s="36"/>
      <c r="C147" s="216" t="s">
        <v>143</v>
      </c>
      <c r="D147" s="216" t="s">
        <v>139</v>
      </c>
      <c r="E147" s="217" t="s">
        <v>157</v>
      </c>
      <c r="F147" s="218" t="s">
        <v>158</v>
      </c>
      <c r="G147" s="219" t="s">
        <v>142</v>
      </c>
      <c r="H147" s="220">
        <v>1.985</v>
      </c>
      <c r="I147" s="221"/>
      <c r="J147" s="222">
        <f>ROUND(I147*H147,1)</f>
        <v>0</v>
      </c>
      <c r="K147" s="223"/>
      <c r="L147" s="41"/>
      <c r="M147" s="224" t="s">
        <v>1</v>
      </c>
      <c r="N147" s="225" t="s">
        <v>41</v>
      </c>
      <c r="O147" s="88"/>
      <c r="P147" s="226">
        <f>O147*H147</f>
        <v>0</v>
      </c>
      <c r="Q147" s="226">
        <v>0.056</v>
      </c>
      <c r="R147" s="226">
        <f>Q147*H147</f>
        <v>0.11116000000000001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143</v>
      </c>
      <c r="AT147" s="228" t="s">
        <v>139</v>
      </c>
      <c r="AU147" s="228" t="s">
        <v>85</v>
      </c>
      <c r="AY147" s="14" t="s">
        <v>136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33</v>
      </c>
      <c r="BK147" s="229">
        <f>ROUND(I147*H147,1)</f>
        <v>0</v>
      </c>
      <c r="BL147" s="14" t="s">
        <v>143</v>
      </c>
      <c r="BM147" s="228" t="s">
        <v>159</v>
      </c>
    </row>
    <row r="148" spans="1:65" s="2" customFormat="1" ht="24.15" customHeight="1">
      <c r="A148" s="35"/>
      <c r="B148" s="36"/>
      <c r="C148" s="216" t="s">
        <v>156</v>
      </c>
      <c r="D148" s="216" t="s">
        <v>139</v>
      </c>
      <c r="E148" s="217" t="s">
        <v>160</v>
      </c>
      <c r="F148" s="218" t="s">
        <v>161</v>
      </c>
      <c r="G148" s="219" t="s">
        <v>142</v>
      </c>
      <c r="H148" s="220">
        <v>22.144</v>
      </c>
      <c r="I148" s="221"/>
      <c r="J148" s="222">
        <f>ROUND(I148*H148,1)</f>
        <v>0</v>
      </c>
      <c r="K148" s="223"/>
      <c r="L148" s="41"/>
      <c r="M148" s="224" t="s">
        <v>1</v>
      </c>
      <c r="N148" s="225" t="s">
        <v>41</v>
      </c>
      <c r="O148" s="88"/>
      <c r="P148" s="226">
        <f>O148*H148</f>
        <v>0</v>
      </c>
      <c r="Q148" s="226">
        <v>0.00438</v>
      </c>
      <c r="R148" s="226">
        <f>Q148*H148</f>
        <v>0.09699072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143</v>
      </c>
      <c r="AT148" s="228" t="s">
        <v>139</v>
      </c>
      <c r="AU148" s="228" t="s">
        <v>85</v>
      </c>
      <c r="AY148" s="14" t="s">
        <v>136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33</v>
      </c>
      <c r="BK148" s="229">
        <f>ROUND(I148*H148,1)</f>
        <v>0</v>
      </c>
      <c r="BL148" s="14" t="s">
        <v>143</v>
      </c>
      <c r="BM148" s="228" t="s">
        <v>162</v>
      </c>
    </row>
    <row r="149" spans="1:65" s="2" customFormat="1" ht="24.15" customHeight="1">
      <c r="A149" s="35"/>
      <c r="B149" s="36"/>
      <c r="C149" s="216" t="s">
        <v>154</v>
      </c>
      <c r="D149" s="216" t="s">
        <v>139</v>
      </c>
      <c r="E149" s="217" t="s">
        <v>164</v>
      </c>
      <c r="F149" s="218" t="s">
        <v>165</v>
      </c>
      <c r="G149" s="219" t="s">
        <v>166</v>
      </c>
      <c r="H149" s="220">
        <v>2</v>
      </c>
      <c r="I149" s="221"/>
      <c r="J149" s="222">
        <f>ROUND(I149*H149,1)</f>
        <v>0</v>
      </c>
      <c r="K149" s="223"/>
      <c r="L149" s="41"/>
      <c r="M149" s="224" t="s">
        <v>1</v>
      </c>
      <c r="N149" s="225" t="s">
        <v>41</v>
      </c>
      <c r="O149" s="88"/>
      <c r="P149" s="226">
        <f>O149*H149</f>
        <v>0</v>
      </c>
      <c r="Q149" s="226">
        <v>0.1575</v>
      </c>
      <c r="R149" s="226">
        <f>Q149*H149</f>
        <v>0.315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143</v>
      </c>
      <c r="AT149" s="228" t="s">
        <v>139</v>
      </c>
      <c r="AU149" s="228" t="s">
        <v>85</v>
      </c>
      <c r="AY149" s="14" t="s">
        <v>136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33</v>
      </c>
      <c r="BK149" s="229">
        <f>ROUND(I149*H149,1)</f>
        <v>0</v>
      </c>
      <c r="BL149" s="14" t="s">
        <v>143</v>
      </c>
      <c r="BM149" s="228" t="s">
        <v>167</v>
      </c>
    </row>
    <row r="150" spans="1:65" s="2" customFormat="1" ht="24.15" customHeight="1">
      <c r="A150" s="35"/>
      <c r="B150" s="36"/>
      <c r="C150" s="216" t="s">
        <v>163</v>
      </c>
      <c r="D150" s="216" t="s">
        <v>139</v>
      </c>
      <c r="E150" s="217" t="s">
        <v>169</v>
      </c>
      <c r="F150" s="218" t="s">
        <v>170</v>
      </c>
      <c r="G150" s="219" t="s">
        <v>142</v>
      </c>
      <c r="H150" s="220">
        <v>12.95</v>
      </c>
      <c r="I150" s="221"/>
      <c r="J150" s="222">
        <f>ROUND(I150*H150,1)</f>
        <v>0</v>
      </c>
      <c r="K150" s="223"/>
      <c r="L150" s="41"/>
      <c r="M150" s="224" t="s">
        <v>1</v>
      </c>
      <c r="N150" s="225" t="s">
        <v>41</v>
      </c>
      <c r="O150" s="88"/>
      <c r="P150" s="226">
        <f>O150*H150</f>
        <v>0</v>
      </c>
      <c r="Q150" s="226">
        <v>0.0057</v>
      </c>
      <c r="R150" s="226">
        <f>Q150*H150</f>
        <v>0.07381499999999999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143</v>
      </c>
      <c r="AT150" s="228" t="s">
        <v>139</v>
      </c>
      <c r="AU150" s="228" t="s">
        <v>85</v>
      </c>
      <c r="AY150" s="14" t="s">
        <v>136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33</v>
      </c>
      <c r="BK150" s="229">
        <f>ROUND(I150*H150,1)</f>
        <v>0</v>
      </c>
      <c r="BL150" s="14" t="s">
        <v>143</v>
      </c>
      <c r="BM150" s="228" t="s">
        <v>171</v>
      </c>
    </row>
    <row r="151" spans="1:65" s="2" customFormat="1" ht="24.15" customHeight="1">
      <c r="A151" s="35"/>
      <c r="B151" s="36"/>
      <c r="C151" s="216" t="s">
        <v>168</v>
      </c>
      <c r="D151" s="216" t="s">
        <v>139</v>
      </c>
      <c r="E151" s="217" t="s">
        <v>173</v>
      </c>
      <c r="F151" s="218" t="s">
        <v>174</v>
      </c>
      <c r="G151" s="219" t="s">
        <v>175</v>
      </c>
      <c r="H151" s="220">
        <v>0.117</v>
      </c>
      <c r="I151" s="221"/>
      <c r="J151" s="222">
        <f>ROUND(I151*H151,1)</f>
        <v>0</v>
      </c>
      <c r="K151" s="223"/>
      <c r="L151" s="41"/>
      <c r="M151" s="224" t="s">
        <v>1</v>
      </c>
      <c r="N151" s="225" t="s">
        <v>41</v>
      </c>
      <c r="O151" s="88"/>
      <c r="P151" s="226">
        <f>O151*H151</f>
        <v>0</v>
      </c>
      <c r="Q151" s="226">
        <v>2.30102</v>
      </c>
      <c r="R151" s="226">
        <f>Q151*H151</f>
        <v>0.26921934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143</v>
      </c>
      <c r="AT151" s="228" t="s">
        <v>139</v>
      </c>
      <c r="AU151" s="228" t="s">
        <v>85</v>
      </c>
      <c r="AY151" s="14" t="s">
        <v>136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33</v>
      </c>
      <c r="BK151" s="229">
        <f>ROUND(I151*H151,1)</f>
        <v>0</v>
      </c>
      <c r="BL151" s="14" t="s">
        <v>143</v>
      </c>
      <c r="BM151" s="228" t="s">
        <v>176</v>
      </c>
    </row>
    <row r="152" spans="1:63" s="12" customFormat="1" ht="22.8" customHeight="1">
      <c r="A152" s="12"/>
      <c r="B152" s="200"/>
      <c r="C152" s="201"/>
      <c r="D152" s="202" t="s">
        <v>75</v>
      </c>
      <c r="E152" s="214" t="s">
        <v>172</v>
      </c>
      <c r="F152" s="214" t="s">
        <v>177</v>
      </c>
      <c r="G152" s="201"/>
      <c r="H152" s="201"/>
      <c r="I152" s="204"/>
      <c r="J152" s="215">
        <f>BK152</f>
        <v>0</v>
      </c>
      <c r="K152" s="201"/>
      <c r="L152" s="206"/>
      <c r="M152" s="207"/>
      <c r="N152" s="208"/>
      <c r="O152" s="208"/>
      <c r="P152" s="209">
        <f>SUM(P153:P160)</f>
        <v>0</v>
      </c>
      <c r="Q152" s="208"/>
      <c r="R152" s="209">
        <f>SUM(R153:R160)</f>
        <v>0.0009673600000000001</v>
      </c>
      <c r="S152" s="208"/>
      <c r="T152" s="210">
        <f>SUM(T153:T160)</f>
        <v>1.6031680000000001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1" t="s">
        <v>33</v>
      </c>
      <c r="AT152" s="212" t="s">
        <v>75</v>
      </c>
      <c r="AU152" s="212" t="s">
        <v>33</v>
      </c>
      <c r="AY152" s="211" t="s">
        <v>136</v>
      </c>
      <c r="BK152" s="213">
        <f>SUM(BK153:BK160)</f>
        <v>0</v>
      </c>
    </row>
    <row r="153" spans="1:65" s="2" customFormat="1" ht="24.15" customHeight="1">
      <c r="A153" s="35"/>
      <c r="B153" s="36"/>
      <c r="C153" s="216" t="s">
        <v>172</v>
      </c>
      <c r="D153" s="216" t="s">
        <v>139</v>
      </c>
      <c r="E153" s="217" t="s">
        <v>179</v>
      </c>
      <c r="F153" s="218" t="s">
        <v>180</v>
      </c>
      <c r="G153" s="219" t="s">
        <v>142</v>
      </c>
      <c r="H153" s="220">
        <v>24.184</v>
      </c>
      <c r="I153" s="221"/>
      <c r="J153" s="222">
        <f>ROUND(I153*H153,1)</f>
        <v>0</v>
      </c>
      <c r="K153" s="223"/>
      <c r="L153" s="41"/>
      <c r="M153" s="224" t="s">
        <v>1</v>
      </c>
      <c r="N153" s="225" t="s">
        <v>41</v>
      </c>
      <c r="O153" s="88"/>
      <c r="P153" s="226">
        <f>O153*H153</f>
        <v>0</v>
      </c>
      <c r="Q153" s="226">
        <v>4E-05</v>
      </c>
      <c r="R153" s="226">
        <f>Q153*H153</f>
        <v>0.0009673600000000001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143</v>
      </c>
      <c r="AT153" s="228" t="s">
        <v>139</v>
      </c>
      <c r="AU153" s="228" t="s">
        <v>85</v>
      </c>
      <c r="AY153" s="14" t="s">
        <v>136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33</v>
      </c>
      <c r="BK153" s="229">
        <f>ROUND(I153*H153,1)</f>
        <v>0</v>
      </c>
      <c r="BL153" s="14" t="s">
        <v>143</v>
      </c>
      <c r="BM153" s="228" t="s">
        <v>799</v>
      </c>
    </row>
    <row r="154" spans="1:65" s="2" customFormat="1" ht="24.15" customHeight="1">
      <c r="A154" s="35"/>
      <c r="B154" s="36"/>
      <c r="C154" s="216" t="s">
        <v>178</v>
      </c>
      <c r="D154" s="216" t="s">
        <v>139</v>
      </c>
      <c r="E154" s="217" t="s">
        <v>183</v>
      </c>
      <c r="F154" s="218" t="s">
        <v>184</v>
      </c>
      <c r="G154" s="219" t="s">
        <v>175</v>
      </c>
      <c r="H154" s="220">
        <v>0.423</v>
      </c>
      <c r="I154" s="221"/>
      <c r="J154" s="222">
        <f>ROUND(I154*H154,1)</f>
        <v>0</v>
      </c>
      <c r="K154" s="223"/>
      <c r="L154" s="41"/>
      <c r="M154" s="224" t="s">
        <v>1</v>
      </c>
      <c r="N154" s="225" t="s">
        <v>41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0.7</v>
      </c>
      <c r="T154" s="227">
        <f>S154*H154</f>
        <v>0.2961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143</v>
      </c>
      <c r="AT154" s="228" t="s">
        <v>139</v>
      </c>
      <c r="AU154" s="228" t="s">
        <v>85</v>
      </c>
      <c r="AY154" s="14" t="s">
        <v>136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33</v>
      </c>
      <c r="BK154" s="229">
        <f>ROUND(I154*H154,1)</f>
        <v>0</v>
      </c>
      <c r="BL154" s="14" t="s">
        <v>143</v>
      </c>
      <c r="BM154" s="228" t="s">
        <v>185</v>
      </c>
    </row>
    <row r="155" spans="1:65" s="2" customFormat="1" ht="21.75" customHeight="1">
      <c r="A155" s="35"/>
      <c r="B155" s="36"/>
      <c r="C155" s="216" t="s">
        <v>182</v>
      </c>
      <c r="D155" s="216" t="s">
        <v>139</v>
      </c>
      <c r="E155" s="217" t="s">
        <v>186</v>
      </c>
      <c r="F155" s="218" t="s">
        <v>187</v>
      </c>
      <c r="G155" s="219" t="s">
        <v>142</v>
      </c>
      <c r="H155" s="220">
        <v>3.6</v>
      </c>
      <c r="I155" s="221"/>
      <c r="J155" s="222">
        <f>ROUND(I155*H155,1)</f>
        <v>0</v>
      </c>
      <c r="K155" s="223"/>
      <c r="L155" s="41"/>
      <c r="M155" s="224" t="s">
        <v>1</v>
      </c>
      <c r="N155" s="225" t="s">
        <v>41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0.076</v>
      </c>
      <c r="T155" s="227">
        <f>S155*H155</f>
        <v>0.2736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143</v>
      </c>
      <c r="AT155" s="228" t="s">
        <v>139</v>
      </c>
      <c r="AU155" s="228" t="s">
        <v>85</v>
      </c>
      <c r="AY155" s="14" t="s">
        <v>136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33</v>
      </c>
      <c r="BK155" s="229">
        <f>ROUND(I155*H155,1)</f>
        <v>0</v>
      </c>
      <c r="BL155" s="14" t="s">
        <v>143</v>
      </c>
      <c r="BM155" s="228" t="s">
        <v>188</v>
      </c>
    </row>
    <row r="156" spans="1:65" s="2" customFormat="1" ht="24.15" customHeight="1">
      <c r="A156" s="35"/>
      <c r="B156" s="36"/>
      <c r="C156" s="216" t="s">
        <v>8</v>
      </c>
      <c r="D156" s="216" t="s">
        <v>139</v>
      </c>
      <c r="E156" s="217" t="s">
        <v>190</v>
      </c>
      <c r="F156" s="218" t="s">
        <v>191</v>
      </c>
      <c r="G156" s="219" t="s">
        <v>192</v>
      </c>
      <c r="H156" s="220">
        <v>3.66</v>
      </c>
      <c r="I156" s="221"/>
      <c r="J156" s="222">
        <f>ROUND(I156*H156,1)</f>
        <v>0</v>
      </c>
      <c r="K156" s="223"/>
      <c r="L156" s="41"/>
      <c r="M156" s="224" t="s">
        <v>1</v>
      </c>
      <c r="N156" s="225" t="s">
        <v>41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0.027</v>
      </c>
      <c r="T156" s="227">
        <f>S156*H156</f>
        <v>0.09882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143</v>
      </c>
      <c r="AT156" s="228" t="s">
        <v>139</v>
      </c>
      <c r="AU156" s="228" t="s">
        <v>85</v>
      </c>
      <c r="AY156" s="14" t="s">
        <v>136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33</v>
      </c>
      <c r="BK156" s="229">
        <f>ROUND(I156*H156,1)</f>
        <v>0</v>
      </c>
      <c r="BL156" s="14" t="s">
        <v>143</v>
      </c>
      <c r="BM156" s="228" t="s">
        <v>193</v>
      </c>
    </row>
    <row r="157" spans="1:65" s="2" customFormat="1" ht="33" customHeight="1">
      <c r="A157" s="35"/>
      <c r="B157" s="36"/>
      <c r="C157" s="216" t="s">
        <v>189</v>
      </c>
      <c r="D157" s="216" t="s">
        <v>139</v>
      </c>
      <c r="E157" s="217" t="s">
        <v>195</v>
      </c>
      <c r="F157" s="218" t="s">
        <v>196</v>
      </c>
      <c r="G157" s="219" t="s">
        <v>192</v>
      </c>
      <c r="H157" s="220">
        <v>14.36</v>
      </c>
      <c r="I157" s="221"/>
      <c r="J157" s="222">
        <f>ROUND(I157*H157,1)</f>
        <v>0</v>
      </c>
      <c r="K157" s="223"/>
      <c r="L157" s="41"/>
      <c r="M157" s="224" t="s">
        <v>1</v>
      </c>
      <c r="N157" s="225" t="s">
        <v>41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0.01</v>
      </c>
      <c r="T157" s="227">
        <f>S157*H157</f>
        <v>0.1436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143</v>
      </c>
      <c r="AT157" s="228" t="s">
        <v>139</v>
      </c>
      <c r="AU157" s="228" t="s">
        <v>85</v>
      </c>
      <c r="AY157" s="14" t="s">
        <v>136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33</v>
      </c>
      <c r="BK157" s="229">
        <f>ROUND(I157*H157,1)</f>
        <v>0</v>
      </c>
      <c r="BL157" s="14" t="s">
        <v>143</v>
      </c>
      <c r="BM157" s="228" t="s">
        <v>197</v>
      </c>
    </row>
    <row r="158" spans="1:65" s="2" customFormat="1" ht="24.15" customHeight="1">
      <c r="A158" s="35"/>
      <c r="B158" s="36"/>
      <c r="C158" s="216" t="s">
        <v>194</v>
      </c>
      <c r="D158" s="216" t="s">
        <v>139</v>
      </c>
      <c r="E158" s="217" t="s">
        <v>199</v>
      </c>
      <c r="F158" s="218" t="s">
        <v>200</v>
      </c>
      <c r="G158" s="219" t="s">
        <v>192</v>
      </c>
      <c r="H158" s="220">
        <v>5.18</v>
      </c>
      <c r="I158" s="221"/>
      <c r="J158" s="222">
        <f>ROUND(I158*H158,1)</f>
        <v>0</v>
      </c>
      <c r="K158" s="223"/>
      <c r="L158" s="41"/>
      <c r="M158" s="224" t="s">
        <v>1</v>
      </c>
      <c r="N158" s="225" t="s">
        <v>41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0.05</v>
      </c>
      <c r="T158" s="227">
        <f>S158*H158</f>
        <v>0.259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143</v>
      </c>
      <c r="AT158" s="228" t="s">
        <v>139</v>
      </c>
      <c r="AU158" s="228" t="s">
        <v>85</v>
      </c>
      <c r="AY158" s="14" t="s">
        <v>136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33</v>
      </c>
      <c r="BK158" s="229">
        <f>ROUND(I158*H158,1)</f>
        <v>0</v>
      </c>
      <c r="BL158" s="14" t="s">
        <v>143</v>
      </c>
      <c r="BM158" s="228" t="s">
        <v>201</v>
      </c>
    </row>
    <row r="159" spans="1:65" s="2" customFormat="1" ht="24.15" customHeight="1">
      <c r="A159" s="35"/>
      <c r="B159" s="36"/>
      <c r="C159" s="216" t="s">
        <v>198</v>
      </c>
      <c r="D159" s="216" t="s">
        <v>139</v>
      </c>
      <c r="E159" s="217" t="s">
        <v>203</v>
      </c>
      <c r="F159" s="218" t="s">
        <v>204</v>
      </c>
      <c r="G159" s="219" t="s">
        <v>142</v>
      </c>
      <c r="H159" s="220">
        <v>24.184</v>
      </c>
      <c r="I159" s="221"/>
      <c r="J159" s="222">
        <f>ROUND(I159*H159,1)</f>
        <v>0</v>
      </c>
      <c r="K159" s="223"/>
      <c r="L159" s="41"/>
      <c r="M159" s="224" t="s">
        <v>1</v>
      </c>
      <c r="N159" s="225" t="s">
        <v>41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0.022</v>
      </c>
      <c r="T159" s="227">
        <f>S159*H159</f>
        <v>0.532048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143</v>
      </c>
      <c r="AT159" s="228" t="s">
        <v>139</v>
      </c>
      <c r="AU159" s="228" t="s">
        <v>85</v>
      </c>
      <c r="AY159" s="14" t="s">
        <v>136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33</v>
      </c>
      <c r="BK159" s="229">
        <f>ROUND(I159*H159,1)</f>
        <v>0</v>
      </c>
      <c r="BL159" s="14" t="s">
        <v>143</v>
      </c>
      <c r="BM159" s="228" t="s">
        <v>205</v>
      </c>
    </row>
    <row r="160" spans="1:65" s="2" customFormat="1" ht="33" customHeight="1">
      <c r="A160" s="35"/>
      <c r="B160" s="36"/>
      <c r="C160" s="216" t="s">
        <v>202</v>
      </c>
      <c r="D160" s="216" t="s">
        <v>139</v>
      </c>
      <c r="E160" s="217" t="s">
        <v>207</v>
      </c>
      <c r="F160" s="218" t="s">
        <v>208</v>
      </c>
      <c r="G160" s="219" t="s">
        <v>209</v>
      </c>
      <c r="H160" s="220">
        <v>1</v>
      </c>
      <c r="I160" s="221"/>
      <c r="J160" s="222">
        <f>ROUND(I160*H160,1)</f>
        <v>0</v>
      </c>
      <c r="K160" s="223"/>
      <c r="L160" s="41"/>
      <c r="M160" s="224" t="s">
        <v>1</v>
      </c>
      <c r="N160" s="225" t="s">
        <v>41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143</v>
      </c>
      <c r="AT160" s="228" t="s">
        <v>139</v>
      </c>
      <c r="AU160" s="228" t="s">
        <v>85</v>
      </c>
      <c r="AY160" s="14" t="s">
        <v>136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33</v>
      </c>
      <c r="BK160" s="229">
        <f>ROUND(I160*H160,1)</f>
        <v>0</v>
      </c>
      <c r="BL160" s="14" t="s">
        <v>143</v>
      </c>
      <c r="BM160" s="228" t="s">
        <v>800</v>
      </c>
    </row>
    <row r="161" spans="1:63" s="12" customFormat="1" ht="22.8" customHeight="1">
      <c r="A161" s="12"/>
      <c r="B161" s="200"/>
      <c r="C161" s="201"/>
      <c r="D161" s="202" t="s">
        <v>75</v>
      </c>
      <c r="E161" s="214" t="s">
        <v>211</v>
      </c>
      <c r="F161" s="214" t="s">
        <v>212</v>
      </c>
      <c r="G161" s="201"/>
      <c r="H161" s="201"/>
      <c r="I161" s="204"/>
      <c r="J161" s="215">
        <f>BK161</f>
        <v>0</v>
      </c>
      <c r="K161" s="201"/>
      <c r="L161" s="206"/>
      <c r="M161" s="207"/>
      <c r="N161" s="208"/>
      <c r="O161" s="208"/>
      <c r="P161" s="209">
        <f>SUM(P162:P165)</f>
        <v>0</v>
      </c>
      <c r="Q161" s="208"/>
      <c r="R161" s="209">
        <f>SUM(R162:R165)</f>
        <v>0</v>
      </c>
      <c r="S161" s="208"/>
      <c r="T161" s="210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1" t="s">
        <v>33</v>
      </c>
      <c r="AT161" s="212" t="s">
        <v>75</v>
      </c>
      <c r="AU161" s="212" t="s">
        <v>33</v>
      </c>
      <c r="AY161" s="211" t="s">
        <v>136</v>
      </c>
      <c r="BK161" s="213">
        <f>SUM(BK162:BK165)</f>
        <v>0</v>
      </c>
    </row>
    <row r="162" spans="1:65" s="2" customFormat="1" ht="33" customHeight="1">
      <c r="A162" s="35"/>
      <c r="B162" s="36"/>
      <c r="C162" s="216" t="s">
        <v>206</v>
      </c>
      <c r="D162" s="216" t="s">
        <v>139</v>
      </c>
      <c r="E162" s="217" t="s">
        <v>214</v>
      </c>
      <c r="F162" s="218" t="s">
        <v>215</v>
      </c>
      <c r="G162" s="219" t="s">
        <v>216</v>
      </c>
      <c r="H162" s="220">
        <v>4.048</v>
      </c>
      <c r="I162" s="221"/>
      <c r="J162" s="222">
        <f>ROUND(I162*H162,1)</f>
        <v>0</v>
      </c>
      <c r="K162" s="223"/>
      <c r="L162" s="41"/>
      <c r="M162" s="224" t="s">
        <v>1</v>
      </c>
      <c r="N162" s="225" t="s">
        <v>41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143</v>
      </c>
      <c r="AT162" s="228" t="s">
        <v>139</v>
      </c>
      <c r="AU162" s="228" t="s">
        <v>85</v>
      </c>
      <c r="AY162" s="14" t="s">
        <v>136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33</v>
      </c>
      <c r="BK162" s="229">
        <f>ROUND(I162*H162,1)</f>
        <v>0</v>
      </c>
      <c r="BL162" s="14" t="s">
        <v>143</v>
      </c>
      <c r="BM162" s="228" t="s">
        <v>217</v>
      </c>
    </row>
    <row r="163" spans="1:65" s="2" customFormat="1" ht="24.15" customHeight="1">
      <c r="A163" s="35"/>
      <c r="B163" s="36"/>
      <c r="C163" s="216" t="s">
        <v>213</v>
      </c>
      <c r="D163" s="216" t="s">
        <v>139</v>
      </c>
      <c r="E163" s="217" t="s">
        <v>219</v>
      </c>
      <c r="F163" s="218" t="s">
        <v>220</v>
      </c>
      <c r="G163" s="219" t="s">
        <v>216</v>
      </c>
      <c r="H163" s="220">
        <v>4.048</v>
      </c>
      <c r="I163" s="221"/>
      <c r="J163" s="222">
        <f>ROUND(I163*H163,1)</f>
        <v>0</v>
      </c>
      <c r="K163" s="223"/>
      <c r="L163" s="41"/>
      <c r="M163" s="224" t="s">
        <v>1</v>
      </c>
      <c r="N163" s="225" t="s">
        <v>41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143</v>
      </c>
      <c r="AT163" s="228" t="s">
        <v>139</v>
      </c>
      <c r="AU163" s="228" t="s">
        <v>85</v>
      </c>
      <c r="AY163" s="14" t="s">
        <v>136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33</v>
      </c>
      <c r="BK163" s="229">
        <f>ROUND(I163*H163,1)</f>
        <v>0</v>
      </c>
      <c r="BL163" s="14" t="s">
        <v>143</v>
      </c>
      <c r="BM163" s="228" t="s">
        <v>221</v>
      </c>
    </row>
    <row r="164" spans="1:65" s="2" customFormat="1" ht="24.15" customHeight="1">
      <c r="A164" s="35"/>
      <c r="B164" s="36"/>
      <c r="C164" s="216" t="s">
        <v>218</v>
      </c>
      <c r="D164" s="216" t="s">
        <v>139</v>
      </c>
      <c r="E164" s="217" t="s">
        <v>223</v>
      </c>
      <c r="F164" s="218" t="s">
        <v>224</v>
      </c>
      <c r="G164" s="219" t="s">
        <v>216</v>
      </c>
      <c r="H164" s="220">
        <v>8.096</v>
      </c>
      <c r="I164" s="221"/>
      <c r="J164" s="222">
        <f>ROUND(I164*H164,1)</f>
        <v>0</v>
      </c>
      <c r="K164" s="223"/>
      <c r="L164" s="41"/>
      <c r="M164" s="224" t="s">
        <v>1</v>
      </c>
      <c r="N164" s="225" t="s">
        <v>41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143</v>
      </c>
      <c r="AT164" s="228" t="s">
        <v>139</v>
      </c>
      <c r="AU164" s="228" t="s">
        <v>85</v>
      </c>
      <c r="AY164" s="14" t="s">
        <v>136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33</v>
      </c>
      <c r="BK164" s="229">
        <f>ROUND(I164*H164,1)</f>
        <v>0</v>
      </c>
      <c r="BL164" s="14" t="s">
        <v>143</v>
      </c>
      <c r="BM164" s="228" t="s">
        <v>225</v>
      </c>
    </row>
    <row r="165" spans="1:65" s="2" customFormat="1" ht="33" customHeight="1">
      <c r="A165" s="35"/>
      <c r="B165" s="36"/>
      <c r="C165" s="216" t="s">
        <v>222</v>
      </c>
      <c r="D165" s="216" t="s">
        <v>139</v>
      </c>
      <c r="E165" s="217" t="s">
        <v>226</v>
      </c>
      <c r="F165" s="218" t="s">
        <v>227</v>
      </c>
      <c r="G165" s="219" t="s">
        <v>216</v>
      </c>
      <c r="H165" s="220">
        <v>4.048</v>
      </c>
      <c r="I165" s="221"/>
      <c r="J165" s="222">
        <f>ROUND(I165*H165,1)</f>
        <v>0</v>
      </c>
      <c r="K165" s="223"/>
      <c r="L165" s="41"/>
      <c r="M165" s="224" t="s">
        <v>1</v>
      </c>
      <c r="N165" s="225" t="s">
        <v>41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143</v>
      </c>
      <c r="AT165" s="228" t="s">
        <v>139</v>
      </c>
      <c r="AU165" s="228" t="s">
        <v>85</v>
      </c>
      <c r="AY165" s="14" t="s">
        <v>136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33</v>
      </c>
      <c r="BK165" s="229">
        <f>ROUND(I165*H165,1)</f>
        <v>0</v>
      </c>
      <c r="BL165" s="14" t="s">
        <v>143</v>
      </c>
      <c r="BM165" s="228" t="s">
        <v>228</v>
      </c>
    </row>
    <row r="166" spans="1:63" s="12" customFormat="1" ht="22.8" customHeight="1">
      <c r="A166" s="12"/>
      <c r="B166" s="200"/>
      <c r="C166" s="201"/>
      <c r="D166" s="202" t="s">
        <v>75</v>
      </c>
      <c r="E166" s="214" t="s">
        <v>229</v>
      </c>
      <c r="F166" s="214" t="s">
        <v>230</v>
      </c>
      <c r="G166" s="201"/>
      <c r="H166" s="201"/>
      <c r="I166" s="204"/>
      <c r="J166" s="215">
        <f>BK166</f>
        <v>0</v>
      </c>
      <c r="K166" s="201"/>
      <c r="L166" s="206"/>
      <c r="M166" s="207"/>
      <c r="N166" s="208"/>
      <c r="O166" s="208"/>
      <c r="P166" s="209">
        <f>P167</f>
        <v>0</v>
      </c>
      <c r="Q166" s="208"/>
      <c r="R166" s="209">
        <f>R167</f>
        <v>0</v>
      </c>
      <c r="S166" s="208"/>
      <c r="T166" s="210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1" t="s">
        <v>33</v>
      </c>
      <c r="AT166" s="212" t="s">
        <v>75</v>
      </c>
      <c r="AU166" s="212" t="s">
        <v>33</v>
      </c>
      <c r="AY166" s="211" t="s">
        <v>136</v>
      </c>
      <c r="BK166" s="213">
        <f>BK167</f>
        <v>0</v>
      </c>
    </row>
    <row r="167" spans="1:65" s="2" customFormat="1" ht="16.5" customHeight="1">
      <c r="A167" s="35"/>
      <c r="B167" s="36"/>
      <c r="C167" s="216" t="s">
        <v>7</v>
      </c>
      <c r="D167" s="216" t="s">
        <v>139</v>
      </c>
      <c r="E167" s="217" t="s">
        <v>232</v>
      </c>
      <c r="F167" s="218" t="s">
        <v>233</v>
      </c>
      <c r="G167" s="219" t="s">
        <v>216</v>
      </c>
      <c r="H167" s="220">
        <v>3.048</v>
      </c>
      <c r="I167" s="221"/>
      <c r="J167" s="222">
        <f>ROUND(I167*H167,1)</f>
        <v>0</v>
      </c>
      <c r="K167" s="223"/>
      <c r="L167" s="41"/>
      <c r="M167" s="224" t="s">
        <v>1</v>
      </c>
      <c r="N167" s="225" t="s">
        <v>41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143</v>
      </c>
      <c r="AT167" s="228" t="s">
        <v>139</v>
      </c>
      <c r="AU167" s="228" t="s">
        <v>85</v>
      </c>
      <c r="AY167" s="14" t="s">
        <v>136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33</v>
      </c>
      <c r="BK167" s="229">
        <f>ROUND(I167*H167,1)</f>
        <v>0</v>
      </c>
      <c r="BL167" s="14" t="s">
        <v>143</v>
      </c>
      <c r="BM167" s="228" t="s">
        <v>234</v>
      </c>
    </row>
    <row r="168" spans="1:63" s="12" customFormat="1" ht="25.9" customHeight="1">
      <c r="A168" s="12"/>
      <c r="B168" s="200"/>
      <c r="C168" s="201"/>
      <c r="D168" s="202" t="s">
        <v>75</v>
      </c>
      <c r="E168" s="203" t="s">
        <v>235</v>
      </c>
      <c r="F168" s="203" t="s">
        <v>236</v>
      </c>
      <c r="G168" s="201"/>
      <c r="H168" s="201"/>
      <c r="I168" s="204"/>
      <c r="J168" s="205">
        <f>BK168</f>
        <v>0</v>
      </c>
      <c r="K168" s="201"/>
      <c r="L168" s="206"/>
      <c r="M168" s="207"/>
      <c r="N168" s="208"/>
      <c r="O168" s="208"/>
      <c r="P168" s="209">
        <f>P169+P178+P195+P230+P238+P242+P245+P248+P255+P265+P291</f>
        <v>0</v>
      </c>
      <c r="Q168" s="208"/>
      <c r="R168" s="209">
        <f>R169+R178+R195+R230+R238+R242+R245+R248+R255+R265+R291</f>
        <v>2.71619038</v>
      </c>
      <c r="S168" s="208"/>
      <c r="T168" s="210">
        <f>T169+T178+T195+T230+T238+T242+T245+T248+T255+T265+T291</f>
        <v>2.4451161999999997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1" t="s">
        <v>85</v>
      </c>
      <c r="AT168" s="212" t="s">
        <v>75</v>
      </c>
      <c r="AU168" s="212" t="s">
        <v>76</v>
      </c>
      <c r="AY168" s="211" t="s">
        <v>136</v>
      </c>
      <c r="BK168" s="213">
        <f>BK169+BK178+BK195+BK230+BK238+BK242+BK245+BK248+BK255+BK265+BK291</f>
        <v>0</v>
      </c>
    </row>
    <row r="169" spans="1:63" s="12" customFormat="1" ht="22.8" customHeight="1">
      <c r="A169" s="12"/>
      <c r="B169" s="200"/>
      <c r="C169" s="201"/>
      <c r="D169" s="202" t="s">
        <v>75</v>
      </c>
      <c r="E169" s="214" t="s">
        <v>237</v>
      </c>
      <c r="F169" s="214" t="s">
        <v>238</v>
      </c>
      <c r="G169" s="201"/>
      <c r="H169" s="201"/>
      <c r="I169" s="204"/>
      <c r="J169" s="215">
        <f>BK169</f>
        <v>0</v>
      </c>
      <c r="K169" s="201"/>
      <c r="L169" s="206"/>
      <c r="M169" s="207"/>
      <c r="N169" s="208"/>
      <c r="O169" s="208"/>
      <c r="P169" s="209">
        <f>SUM(P170:P177)</f>
        <v>0</v>
      </c>
      <c r="Q169" s="208"/>
      <c r="R169" s="209">
        <f>SUM(R170:R177)</f>
        <v>0.019926100000000002</v>
      </c>
      <c r="S169" s="208"/>
      <c r="T169" s="210">
        <f>SUM(T170:T177)</f>
        <v>0.020294399999999997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1" t="s">
        <v>85</v>
      </c>
      <c r="AT169" s="212" t="s">
        <v>75</v>
      </c>
      <c r="AU169" s="212" t="s">
        <v>33</v>
      </c>
      <c r="AY169" s="211" t="s">
        <v>136</v>
      </c>
      <c r="BK169" s="213">
        <f>SUM(BK170:BK177)</f>
        <v>0</v>
      </c>
    </row>
    <row r="170" spans="1:65" s="2" customFormat="1" ht="16.5" customHeight="1">
      <c r="A170" s="35"/>
      <c r="B170" s="36"/>
      <c r="C170" s="216" t="s">
        <v>231</v>
      </c>
      <c r="D170" s="216" t="s">
        <v>139</v>
      </c>
      <c r="E170" s="217" t="s">
        <v>240</v>
      </c>
      <c r="F170" s="218" t="s">
        <v>241</v>
      </c>
      <c r="G170" s="219" t="s">
        <v>192</v>
      </c>
      <c r="H170" s="220">
        <v>4.78</v>
      </c>
      <c r="I170" s="221"/>
      <c r="J170" s="222">
        <f>ROUND(I170*H170,1)</f>
        <v>0</v>
      </c>
      <c r="K170" s="223"/>
      <c r="L170" s="41"/>
      <c r="M170" s="224" t="s">
        <v>1</v>
      </c>
      <c r="N170" s="225" t="s">
        <v>41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0.0021</v>
      </c>
      <c r="T170" s="227">
        <f>S170*H170</f>
        <v>0.010038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202</v>
      </c>
      <c r="AT170" s="228" t="s">
        <v>139</v>
      </c>
      <c r="AU170" s="228" t="s">
        <v>85</v>
      </c>
      <c r="AY170" s="14" t="s">
        <v>136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33</v>
      </c>
      <c r="BK170" s="229">
        <f>ROUND(I170*H170,1)</f>
        <v>0</v>
      </c>
      <c r="BL170" s="14" t="s">
        <v>202</v>
      </c>
      <c r="BM170" s="228" t="s">
        <v>242</v>
      </c>
    </row>
    <row r="171" spans="1:65" s="2" customFormat="1" ht="16.5" customHeight="1">
      <c r="A171" s="35"/>
      <c r="B171" s="36"/>
      <c r="C171" s="216" t="s">
        <v>239</v>
      </c>
      <c r="D171" s="216" t="s">
        <v>139</v>
      </c>
      <c r="E171" s="217" t="s">
        <v>244</v>
      </c>
      <c r="F171" s="218" t="s">
        <v>245</v>
      </c>
      <c r="G171" s="219" t="s">
        <v>192</v>
      </c>
      <c r="H171" s="220">
        <v>5.18</v>
      </c>
      <c r="I171" s="221"/>
      <c r="J171" s="222">
        <f>ROUND(I171*H171,1)</f>
        <v>0</v>
      </c>
      <c r="K171" s="223"/>
      <c r="L171" s="41"/>
      <c r="M171" s="224" t="s">
        <v>1</v>
      </c>
      <c r="N171" s="225" t="s">
        <v>41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0.00198</v>
      </c>
      <c r="T171" s="227">
        <f>S171*H171</f>
        <v>0.010256399999999999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202</v>
      </c>
      <c r="AT171" s="228" t="s">
        <v>139</v>
      </c>
      <c r="AU171" s="228" t="s">
        <v>85</v>
      </c>
      <c r="AY171" s="14" t="s">
        <v>136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33</v>
      </c>
      <c r="BK171" s="229">
        <f>ROUND(I171*H171,1)</f>
        <v>0</v>
      </c>
      <c r="BL171" s="14" t="s">
        <v>202</v>
      </c>
      <c r="BM171" s="228" t="s">
        <v>246</v>
      </c>
    </row>
    <row r="172" spans="1:65" s="2" customFormat="1" ht="16.5" customHeight="1">
      <c r="A172" s="35"/>
      <c r="B172" s="36"/>
      <c r="C172" s="216" t="s">
        <v>243</v>
      </c>
      <c r="D172" s="216" t="s">
        <v>139</v>
      </c>
      <c r="E172" s="217" t="s">
        <v>248</v>
      </c>
      <c r="F172" s="218" t="s">
        <v>249</v>
      </c>
      <c r="G172" s="219" t="s">
        <v>192</v>
      </c>
      <c r="H172" s="220">
        <v>5.63</v>
      </c>
      <c r="I172" s="221"/>
      <c r="J172" s="222">
        <f>ROUND(I172*H172,1)</f>
        <v>0</v>
      </c>
      <c r="K172" s="223"/>
      <c r="L172" s="41"/>
      <c r="M172" s="224" t="s">
        <v>1</v>
      </c>
      <c r="N172" s="225" t="s">
        <v>41</v>
      </c>
      <c r="O172" s="88"/>
      <c r="P172" s="226">
        <f>O172*H172</f>
        <v>0</v>
      </c>
      <c r="Q172" s="226">
        <v>0.00041</v>
      </c>
      <c r="R172" s="226">
        <f>Q172*H172</f>
        <v>0.0023083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202</v>
      </c>
      <c r="AT172" s="228" t="s">
        <v>139</v>
      </c>
      <c r="AU172" s="228" t="s">
        <v>85</v>
      </c>
      <c r="AY172" s="14" t="s">
        <v>136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33</v>
      </c>
      <c r="BK172" s="229">
        <f>ROUND(I172*H172,1)</f>
        <v>0</v>
      </c>
      <c r="BL172" s="14" t="s">
        <v>202</v>
      </c>
      <c r="BM172" s="228" t="s">
        <v>250</v>
      </c>
    </row>
    <row r="173" spans="1:65" s="2" customFormat="1" ht="16.5" customHeight="1">
      <c r="A173" s="35"/>
      <c r="B173" s="36"/>
      <c r="C173" s="216" t="s">
        <v>247</v>
      </c>
      <c r="D173" s="216" t="s">
        <v>139</v>
      </c>
      <c r="E173" s="217" t="s">
        <v>252</v>
      </c>
      <c r="F173" s="218" t="s">
        <v>253</v>
      </c>
      <c r="G173" s="219" t="s">
        <v>192</v>
      </c>
      <c r="H173" s="220">
        <v>6.09</v>
      </c>
      <c r="I173" s="221"/>
      <c r="J173" s="222">
        <f>ROUND(I173*H173,1)</f>
        <v>0</v>
      </c>
      <c r="K173" s="223"/>
      <c r="L173" s="41"/>
      <c r="M173" s="224" t="s">
        <v>1</v>
      </c>
      <c r="N173" s="225" t="s">
        <v>41</v>
      </c>
      <c r="O173" s="88"/>
      <c r="P173" s="226">
        <f>O173*H173</f>
        <v>0</v>
      </c>
      <c r="Q173" s="226">
        <v>0.00048</v>
      </c>
      <c r="R173" s="226">
        <f>Q173*H173</f>
        <v>0.0029232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202</v>
      </c>
      <c r="AT173" s="228" t="s">
        <v>139</v>
      </c>
      <c r="AU173" s="228" t="s">
        <v>85</v>
      </c>
      <c r="AY173" s="14" t="s">
        <v>136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33</v>
      </c>
      <c r="BK173" s="229">
        <f>ROUND(I173*H173,1)</f>
        <v>0</v>
      </c>
      <c r="BL173" s="14" t="s">
        <v>202</v>
      </c>
      <c r="BM173" s="228" t="s">
        <v>254</v>
      </c>
    </row>
    <row r="174" spans="1:65" s="2" customFormat="1" ht="16.5" customHeight="1">
      <c r="A174" s="35"/>
      <c r="B174" s="36"/>
      <c r="C174" s="216" t="s">
        <v>251</v>
      </c>
      <c r="D174" s="216" t="s">
        <v>139</v>
      </c>
      <c r="E174" s="217" t="s">
        <v>256</v>
      </c>
      <c r="F174" s="218" t="s">
        <v>257</v>
      </c>
      <c r="G174" s="219" t="s">
        <v>192</v>
      </c>
      <c r="H174" s="220">
        <v>8.14</v>
      </c>
      <c r="I174" s="221"/>
      <c r="J174" s="222">
        <f>ROUND(I174*H174,1)</f>
        <v>0</v>
      </c>
      <c r="K174" s="223"/>
      <c r="L174" s="41"/>
      <c r="M174" s="224" t="s">
        <v>1</v>
      </c>
      <c r="N174" s="225" t="s">
        <v>41</v>
      </c>
      <c r="O174" s="88"/>
      <c r="P174" s="226">
        <f>O174*H174</f>
        <v>0</v>
      </c>
      <c r="Q174" s="226">
        <v>0.00071</v>
      </c>
      <c r="R174" s="226">
        <f>Q174*H174</f>
        <v>0.0057794000000000005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202</v>
      </c>
      <c r="AT174" s="228" t="s">
        <v>139</v>
      </c>
      <c r="AU174" s="228" t="s">
        <v>85</v>
      </c>
      <c r="AY174" s="14" t="s">
        <v>136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33</v>
      </c>
      <c r="BK174" s="229">
        <f>ROUND(I174*H174,1)</f>
        <v>0</v>
      </c>
      <c r="BL174" s="14" t="s">
        <v>202</v>
      </c>
      <c r="BM174" s="228" t="s">
        <v>258</v>
      </c>
    </row>
    <row r="175" spans="1:65" s="2" customFormat="1" ht="16.5" customHeight="1">
      <c r="A175" s="35"/>
      <c r="B175" s="36"/>
      <c r="C175" s="216" t="s">
        <v>255</v>
      </c>
      <c r="D175" s="216" t="s">
        <v>139</v>
      </c>
      <c r="E175" s="217" t="s">
        <v>260</v>
      </c>
      <c r="F175" s="218" t="s">
        <v>261</v>
      </c>
      <c r="G175" s="219" t="s">
        <v>192</v>
      </c>
      <c r="H175" s="220">
        <v>3.98</v>
      </c>
      <c r="I175" s="221"/>
      <c r="J175" s="222">
        <f>ROUND(I175*H175,1)</f>
        <v>0</v>
      </c>
      <c r="K175" s="223"/>
      <c r="L175" s="41"/>
      <c r="M175" s="224" t="s">
        <v>1</v>
      </c>
      <c r="N175" s="225" t="s">
        <v>41</v>
      </c>
      <c r="O175" s="88"/>
      <c r="P175" s="226">
        <f>O175*H175</f>
        <v>0</v>
      </c>
      <c r="Q175" s="226">
        <v>0.00224</v>
      </c>
      <c r="R175" s="226">
        <f>Q175*H175</f>
        <v>0.0089152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202</v>
      </c>
      <c r="AT175" s="228" t="s">
        <v>139</v>
      </c>
      <c r="AU175" s="228" t="s">
        <v>85</v>
      </c>
      <c r="AY175" s="14" t="s">
        <v>136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33</v>
      </c>
      <c r="BK175" s="229">
        <f>ROUND(I175*H175,1)</f>
        <v>0</v>
      </c>
      <c r="BL175" s="14" t="s">
        <v>202</v>
      </c>
      <c r="BM175" s="228" t="s">
        <v>262</v>
      </c>
    </row>
    <row r="176" spans="1:65" s="2" customFormat="1" ht="21.75" customHeight="1">
      <c r="A176" s="35"/>
      <c r="B176" s="36"/>
      <c r="C176" s="216" t="s">
        <v>259</v>
      </c>
      <c r="D176" s="216" t="s">
        <v>139</v>
      </c>
      <c r="E176" s="217" t="s">
        <v>264</v>
      </c>
      <c r="F176" s="218" t="s">
        <v>265</v>
      </c>
      <c r="G176" s="219" t="s">
        <v>192</v>
      </c>
      <c r="H176" s="220">
        <v>23.84</v>
      </c>
      <c r="I176" s="221"/>
      <c r="J176" s="222">
        <f>ROUND(I176*H176,1)</f>
        <v>0</v>
      </c>
      <c r="K176" s="223"/>
      <c r="L176" s="41"/>
      <c r="M176" s="224" t="s">
        <v>1</v>
      </c>
      <c r="N176" s="225" t="s">
        <v>41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202</v>
      </c>
      <c r="AT176" s="228" t="s">
        <v>139</v>
      </c>
      <c r="AU176" s="228" t="s">
        <v>85</v>
      </c>
      <c r="AY176" s="14" t="s">
        <v>136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33</v>
      </c>
      <c r="BK176" s="229">
        <f>ROUND(I176*H176,1)</f>
        <v>0</v>
      </c>
      <c r="BL176" s="14" t="s">
        <v>202</v>
      </c>
      <c r="BM176" s="228" t="s">
        <v>266</v>
      </c>
    </row>
    <row r="177" spans="1:65" s="2" customFormat="1" ht="24.15" customHeight="1">
      <c r="A177" s="35"/>
      <c r="B177" s="36"/>
      <c r="C177" s="216" t="s">
        <v>263</v>
      </c>
      <c r="D177" s="216" t="s">
        <v>139</v>
      </c>
      <c r="E177" s="217" t="s">
        <v>268</v>
      </c>
      <c r="F177" s="218" t="s">
        <v>269</v>
      </c>
      <c r="G177" s="219" t="s">
        <v>216</v>
      </c>
      <c r="H177" s="220">
        <v>0.02</v>
      </c>
      <c r="I177" s="221"/>
      <c r="J177" s="222">
        <f>ROUND(I177*H177,1)</f>
        <v>0</v>
      </c>
      <c r="K177" s="223"/>
      <c r="L177" s="41"/>
      <c r="M177" s="224" t="s">
        <v>1</v>
      </c>
      <c r="N177" s="225" t="s">
        <v>41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202</v>
      </c>
      <c r="AT177" s="228" t="s">
        <v>139</v>
      </c>
      <c r="AU177" s="228" t="s">
        <v>85</v>
      </c>
      <c r="AY177" s="14" t="s">
        <v>136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33</v>
      </c>
      <c r="BK177" s="229">
        <f>ROUND(I177*H177,1)</f>
        <v>0</v>
      </c>
      <c r="BL177" s="14" t="s">
        <v>202</v>
      </c>
      <c r="BM177" s="228" t="s">
        <v>270</v>
      </c>
    </row>
    <row r="178" spans="1:63" s="12" customFormat="1" ht="22.8" customHeight="1">
      <c r="A178" s="12"/>
      <c r="B178" s="200"/>
      <c r="C178" s="201"/>
      <c r="D178" s="202" t="s">
        <v>75</v>
      </c>
      <c r="E178" s="214" t="s">
        <v>271</v>
      </c>
      <c r="F178" s="214" t="s">
        <v>272</v>
      </c>
      <c r="G178" s="201"/>
      <c r="H178" s="201"/>
      <c r="I178" s="204"/>
      <c r="J178" s="215">
        <f>BK178</f>
        <v>0</v>
      </c>
      <c r="K178" s="201"/>
      <c r="L178" s="206"/>
      <c r="M178" s="207"/>
      <c r="N178" s="208"/>
      <c r="O178" s="208"/>
      <c r="P178" s="209">
        <f>SUM(P179:P194)</f>
        <v>0</v>
      </c>
      <c r="Q178" s="208"/>
      <c r="R178" s="209">
        <f>SUM(R179:R194)</f>
        <v>0.029579799999999996</v>
      </c>
      <c r="S178" s="208"/>
      <c r="T178" s="210">
        <f>SUM(T179:T194)</f>
        <v>0.00451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1" t="s">
        <v>85</v>
      </c>
      <c r="AT178" s="212" t="s">
        <v>75</v>
      </c>
      <c r="AU178" s="212" t="s">
        <v>33</v>
      </c>
      <c r="AY178" s="211" t="s">
        <v>136</v>
      </c>
      <c r="BK178" s="213">
        <f>SUM(BK179:BK194)</f>
        <v>0</v>
      </c>
    </row>
    <row r="179" spans="1:65" s="2" customFormat="1" ht="24.15" customHeight="1">
      <c r="A179" s="35"/>
      <c r="B179" s="36"/>
      <c r="C179" s="216" t="s">
        <v>267</v>
      </c>
      <c r="D179" s="216" t="s">
        <v>139</v>
      </c>
      <c r="E179" s="217" t="s">
        <v>274</v>
      </c>
      <c r="F179" s="218" t="s">
        <v>275</v>
      </c>
      <c r="G179" s="219" t="s">
        <v>192</v>
      </c>
      <c r="H179" s="220">
        <v>8.44</v>
      </c>
      <c r="I179" s="221"/>
      <c r="J179" s="222">
        <f>ROUND(I179*H179,1)</f>
        <v>0</v>
      </c>
      <c r="K179" s="223"/>
      <c r="L179" s="41"/>
      <c r="M179" s="224" t="s">
        <v>1</v>
      </c>
      <c r="N179" s="225" t="s">
        <v>41</v>
      </c>
      <c r="O179" s="88"/>
      <c r="P179" s="226">
        <f>O179*H179</f>
        <v>0</v>
      </c>
      <c r="Q179" s="226">
        <v>0.00044</v>
      </c>
      <c r="R179" s="226">
        <f>Q179*H179</f>
        <v>0.0037136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202</v>
      </c>
      <c r="AT179" s="228" t="s">
        <v>139</v>
      </c>
      <c r="AU179" s="228" t="s">
        <v>85</v>
      </c>
      <c r="AY179" s="14" t="s">
        <v>136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33</v>
      </c>
      <c r="BK179" s="229">
        <f>ROUND(I179*H179,1)</f>
        <v>0</v>
      </c>
      <c r="BL179" s="14" t="s">
        <v>202</v>
      </c>
      <c r="BM179" s="228" t="s">
        <v>276</v>
      </c>
    </row>
    <row r="180" spans="1:65" s="2" customFormat="1" ht="24.15" customHeight="1">
      <c r="A180" s="35"/>
      <c r="B180" s="36"/>
      <c r="C180" s="216" t="s">
        <v>273</v>
      </c>
      <c r="D180" s="216" t="s">
        <v>139</v>
      </c>
      <c r="E180" s="217" t="s">
        <v>278</v>
      </c>
      <c r="F180" s="218" t="s">
        <v>279</v>
      </c>
      <c r="G180" s="219" t="s">
        <v>192</v>
      </c>
      <c r="H180" s="220">
        <v>10.36</v>
      </c>
      <c r="I180" s="221"/>
      <c r="J180" s="222">
        <f>ROUND(I180*H180,1)</f>
        <v>0</v>
      </c>
      <c r="K180" s="223"/>
      <c r="L180" s="41"/>
      <c r="M180" s="224" t="s">
        <v>1</v>
      </c>
      <c r="N180" s="225" t="s">
        <v>41</v>
      </c>
      <c r="O180" s="88"/>
      <c r="P180" s="226">
        <f>O180*H180</f>
        <v>0</v>
      </c>
      <c r="Q180" s="226">
        <v>0.00073</v>
      </c>
      <c r="R180" s="226">
        <f>Q180*H180</f>
        <v>0.007562799999999999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202</v>
      </c>
      <c r="AT180" s="228" t="s">
        <v>139</v>
      </c>
      <c r="AU180" s="228" t="s">
        <v>85</v>
      </c>
      <c r="AY180" s="14" t="s">
        <v>136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33</v>
      </c>
      <c r="BK180" s="229">
        <f>ROUND(I180*H180,1)</f>
        <v>0</v>
      </c>
      <c r="BL180" s="14" t="s">
        <v>202</v>
      </c>
      <c r="BM180" s="228" t="s">
        <v>280</v>
      </c>
    </row>
    <row r="181" spans="1:65" s="2" customFormat="1" ht="24.15" customHeight="1">
      <c r="A181" s="35"/>
      <c r="B181" s="36"/>
      <c r="C181" s="216" t="s">
        <v>277</v>
      </c>
      <c r="D181" s="216" t="s">
        <v>139</v>
      </c>
      <c r="E181" s="217" t="s">
        <v>282</v>
      </c>
      <c r="F181" s="218" t="s">
        <v>283</v>
      </c>
      <c r="G181" s="219" t="s">
        <v>192</v>
      </c>
      <c r="H181" s="220">
        <v>6.68</v>
      </c>
      <c r="I181" s="221"/>
      <c r="J181" s="222">
        <f>ROUND(I181*H181,1)</f>
        <v>0</v>
      </c>
      <c r="K181" s="223"/>
      <c r="L181" s="41"/>
      <c r="M181" s="224" t="s">
        <v>1</v>
      </c>
      <c r="N181" s="225" t="s">
        <v>41</v>
      </c>
      <c r="O181" s="88"/>
      <c r="P181" s="226">
        <f>O181*H181</f>
        <v>0</v>
      </c>
      <c r="Q181" s="226">
        <v>0.00098</v>
      </c>
      <c r="R181" s="226">
        <f>Q181*H181</f>
        <v>0.006546399999999999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202</v>
      </c>
      <c r="AT181" s="228" t="s">
        <v>139</v>
      </c>
      <c r="AU181" s="228" t="s">
        <v>85</v>
      </c>
      <c r="AY181" s="14" t="s">
        <v>136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33</v>
      </c>
      <c r="BK181" s="229">
        <f>ROUND(I181*H181,1)</f>
        <v>0</v>
      </c>
      <c r="BL181" s="14" t="s">
        <v>202</v>
      </c>
      <c r="BM181" s="228" t="s">
        <v>284</v>
      </c>
    </row>
    <row r="182" spans="1:65" s="2" customFormat="1" ht="24.15" customHeight="1">
      <c r="A182" s="35"/>
      <c r="B182" s="36"/>
      <c r="C182" s="216" t="s">
        <v>281</v>
      </c>
      <c r="D182" s="216" t="s">
        <v>139</v>
      </c>
      <c r="E182" s="217" t="s">
        <v>286</v>
      </c>
      <c r="F182" s="218" t="s">
        <v>287</v>
      </c>
      <c r="G182" s="219" t="s">
        <v>192</v>
      </c>
      <c r="H182" s="220">
        <v>5.95</v>
      </c>
      <c r="I182" s="221"/>
      <c r="J182" s="222">
        <f>ROUND(I182*H182,1)</f>
        <v>0</v>
      </c>
      <c r="K182" s="223"/>
      <c r="L182" s="41"/>
      <c r="M182" s="224" t="s">
        <v>1</v>
      </c>
      <c r="N182" s="225" t="s">
        <v>41</v>
      </c>
      <c r="O182" s="88"/>
      <c r="P182" s="226">
        <f>O182*H182</f>
        <v>0</v>
      </c>
      <c r="Q182" s="226">
        <v>0.0013</v>
      </c>
      <c r="R182" s="226">
        <f>Q182*H182</f>
        <v>0.007735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202</v>
      </c>
      <c r="AT182" s="228" t="s">
        <v>139</v>
      </c>
      <c r="AU182" s="228" t="s">
        <v>85</v>
      </c>
      <c r="AY182" s="14" t="s">
        <v>136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33</v>
      </c>
      <c r="BK182" s="229">
        <f>ROUND(I182*H182,1)</f>
        <v>0</v>
      </c>
      <c r="BL182" s="14" t="s">
        <v>202</v>
      </c>
      <c r="BM182" s="228" t="s">
        <v>288</v>
      </c>
    </row>
    <row r="183" spans="1:65" s="2" customFormat="1" ht="24.15" customHeight="1">
      <c r="A183" s="35"/>
      <c r="B183" s="36"/>
      <c r="C183" s="216" t="s">
        <v>285</v>
      </c>
      <c r="D183" s="216" t="s">
        <v>139</v>
      </c>
      <c r="E183" s="217" t="s">
        <v>290</v>
      </c>
      <c r="F183" s="218" t="s">
        <v>291</v>
      </c>
      <c r="G183" s="219" t="s">
        <v>209</v>
      </c>
      <c r="H183" s="220">
        <v>1</v>
      </c>
      <c r="I183" s="221"/>
      <c r="J183" s="222">
        <f>ROUND(I183*H183,1)</f>
        <v>0</v>
      </c>
      <c r="K183" s="223"/>
      <c r="L183" s="41"/>
      <c r="M183" s="224" t="s">
        <v>1</v>
      </c>
      <c r="N183" s="225" t="s">
        <v>41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202</v>
      </c>
      <c r="AT183" s="228" t="s">
        <v>139</v>
      </c>
      <c r="AU183" s="228" t="s">
        <v>85</v>
      </c>
      <c r="AY183" s="14" t="s">
        <v>136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33</v>
      </c>
      <c r="BK183" s="229">
        <f>ROUND(I183*H183,1)</f>
        <v>0</v>
      </c>
      <c r="BL183" s="14" t="s">
        <v>202</v>
      </c>
      <c r="BM183" s="228" t="s">
        <v>292</v>
      </c>
    </row>
    <row r="184" spans="1:65" s="2" customFormat="1" ht="24.15" customHeight="1">
      <c r="A184" s="35"/>
      <c r="B184" s="36"/>
      <c r="C184" s="216" t="s">
        <v>289</v>
      </c>
      <c r="D184" s="216" t="s">
        <v>139</v>
      </c>
      <c r="E184" s="217" t="s">
        <v>294</v>
      </c>
      <c r="F184" s="218" t="s">
        <v>295</v>
      </c>
      <c r="G184" s="219" t="s">
        <v>209</v>
      </c>
      <c r="H184" s="220">
        <v>2</v>
      </c>
      <c r="I184" s="221"/>
      <c r="J184" s="222">
        <f>ROUND(I184*H184,1)</f>
        <v>0</v>
      </c>
      <c r="K184" s="223"/>
      <c r="L184" s="41"/>
      <c r="M184" s="224" t="s">
        <v>1</v>
      </c>
      <c r="N184" s="225" t="s">
        <v>41</v>
      </c>
      <c r="O184" s="88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202</v>
      </c>
      <c r="AT184" s="228" t="s">
        <v>139</v>
      </c>
      <c r="AU184" s="228" t="s">
        <v>85</v>
      </c>
      <c r="AY184" s="14" t="s">
        <v>136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33</v>
      </c>
      <c r="BK184" s="229">
        <f>ROUND(I184*H184,1)</f>
        <v>0</v>
      </c>
      <c r="BL184" s="14" t="s">
        <v>202</v>
      </c>
      <c r="BM184" s="228" t="s">
        <v>296</v>
      </c>
    </row>
    <row r="185" spans="1:65" s="2" customFormat="1" ht="37.8" customHeight="1">
      <c r="A185" s="35"/>
      <c r="B185" s="36"/>
      <c r="C185" s="216" t="s">
        <v>293</v>
      </c>
      <c r="D185" s="216" t="s">
        <v>139</v>
      </c>
      <c r="E185" s="217" t="s">
        <v>298</v>
      </c>
      <c r="F185" s="218" t="s">
        <v>299</v>
      </c>
      <c r="G185" s="219" t="s">
        <v>192</v>
      </c>
      <c r="H185" s="220">
        <v>25.48</v>
      </c>
      <c r="I185" s="221"/>
      <c r="J185" s="222">
        <f>ROUND(I185*H185,1)</f>
        <v>0</v>
      </c>
      <c r="K185" s="223"/>
      <c r="L185" s="41"/>
      <c r="M185" s="224" t="s">
        <v>1</v>
      </c>
      <c r="N185" s="225" t="s">
        <v>41</v>
      </c>
      <c r="O185" s="88"/>
      <c r="P185" s="226">
        <f>O185*H185</f>
        <v>0</v>
      </c>
      <c r="Q185" s="226">
        <v>7E-05</v>
      </c>
      <c r="R185" s="226">
        <f>Q185*H185</f>
        <v>0.0017835999999999998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202</v>
      </c>
      <c r="AT185" s="228" t="s">
        <v>139</v>
      </c>
      <c r="AU185" s="228" t="s">
        <v>85</v>
      </c>
      <c r="AY185" s="14" t="s">
        <v>136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33</v>
      </c>
      <c r="BK185" s="229">
        <f>ROUND(I185*H185,1)</f>
        <v>0</v>
      </c>
      <c r="BL185" s="14" t="s">
        <v>202</v>
      </c>
      <c r="BM185" s="228" t="s">
        <v>300</v>
      </c>
    </row>
    <row r="186" spans="1:65" s="2" customFormat="1" ht="37.8" customHeight="1">
      <c r="A186" s="35"/>
      <c r="B186" s="36"/>
      <c r="C186" s="216" t="s">
        <v>297</v>
      </c>
      <c r="D186" s="216" t="s">
        <v>139</v>
      </c>
      <c r="E186" s="217" t="s">
        <v>302</v>
      </c>
      <c r="F186" s="218" t="s">
        <v>303</v>
      </c>
      <c r="G186" s="219" t="s">
        <v>192</v>
      </c>
      <c r="H186" s="220">
        <v>5.95</v>
      </c>
      <c r="I186" s="221"/>
      <c r="J186" s="222">
        <f>ROUND(I186*H186,1)</f>
        <v>0</v>
      </c>
      <c r="K186" s="223"/>
      <c r="L186" s="41"/>
      <c r="M186" s="224" t="s">
        <v>1</v>
      </c>
      <c r="N186" s="225" t="s">
        <v>41</v>
      </c>
      <c r="O186" s="88"/>
      <c r="P186" s="226">
        <f>O186*H186</f>
        <v>0</v>
      </c>
      <c r="Q186" s="226">
        <v>9E-05</v>
      </c>
      <c r="R186" s="226">
        <f>Q186*H186</f>
        <v>0.0005355000000000001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202</v>
      </c>
      <c r="AT186" s="228" t="s">
        <v>139</v>
      </c>
      <c r="AU186" s="228" t="s">
        <v>85</v>
      </c>
      <c r="AY186" s="14" t="s">
        <v>136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33</v>
      </c>
      <c r="BK186" s="229">
        <f>ROUND(I186*H186,1)</f>
        <v>0</v>
      </c>
      <c r="BL186" s="14" t="s">
        <v>202</v>
      </c>
      <c r="BM186" s="228" t="s">
        <v>304</v>
      </c>
    </row>
    <row r="187" spans="1:65" s="2" customFormat="1" ht="16.5" customHeight="1">
      <c r="A187" s="35"/>
      <c r="B187" s="36"/>
      <c r="C187" s="216" t="s">
        <v>301</v>
      </c>
      <c r="D187" s="216" t="s">
        <v>139</v>
      </c>
      <c r="E187" s="217" t="s">
        <v>306</v>
      </c>
      <c r="F187" s="218" t="s">
        <v>307</v>
      </c>
      <c r="G187" s="219" t="s">
        <v>166</v>
      </c>
      <c r="H187" s="220">
        <v>14</v>
      </c>
      <c r="I187" s="221"/>
      <c r="J187" s="222">
        <f>ROUND(I187*H187,1)</f>
        <v>0</v>
      </c>
      <c r="K187" s="223"/>
      <c r="L187" s="41"/>
      <c r="M187" s="224" t="s">
        <v>1</v>
      </c>
      <c r="N187" s="225" t="s">
        <v>41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202</v>
      </c>
      <c r="AT187" s="228" t="s">
        <v>139</v>
      </c>
      <c r="AU187" s="228" t="s">
        <v>85</v>
      </c>
      <c r="AY187" s="14" t="s">
        <v>136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33</v>
      </c>
      <c r="BK187" s="229">
        <f>ROUND(I187*H187,1)</f>
        <v>0</v>
      </c>
      <c r="BL187" s="14" t="s">
        <v>202</v>
      </c>
      <c r="BM187" s="228" t="s">
        <v>308</v>
      </c>
    </row>
    <row r="188" spans="1:65" s="2" customFormat="1" ht="21.75" customHeight="1">
      <c r="A188" s="35"/>
      <c r="B188" s="36"/>
      <c r="C188" s="216" t="s">
        <v>305</v>
      </c>
      <c r="D188" s="216" t="s">
        <v>139</v>
      </c>
      <c r="E188" s="217" t="s">
        <v>310</v>
      </c>
      <c r="F188" s="218" t="s">
        <v>311</v>
      </c>
      <c r="G188" s="219" t="s">
        <v>166</v>
      </c>
      <c r="H188" s="220">
        <v>2</v>
      </c>
      <c r="I188" s="221"/>
      <c r="J188" s="222">
        <f>ROUND(I188*H188,1)</f>
        <v>0</v>
      </c>
      <c r="K188" s="223"/>
      <c r="L188" s="41"/>
      <c r="M188" s="224" t="s">
        <v>1</v>
      </c>
      <c r="N188" s="225" t="s">
        <v>41</v>
      </c>
      <c r="O188" s="88"/>
      <c r="P188" s="226">
        <f>O188*H188</f>
        <v>0</v>
      </c>
      <c r="Q188" s="226">
        <v>0.00013</v>
      </c>
      <c r="R188" s="226">
        <f>Q188*H188</f>
        <v>0.00026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202</v>
      </c>
      <c r="AT188" s="228" t="s">
        <v>139</v>
      </c>
      <c r="AU188" s="228" t="s">
        <v>85</v>
      </c>
      <c r="AY188" s="14" t="s">
        <v>136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33</v>
      </c>
      <c r="BK188" s="229">
        <f>ROUND(I188*H188,1)</f>
        <v>0</v>
      </c>
      <c r="BL188" s="14" t="s">
        <v>202</v>
      </c>
      <c r="BM188" s="228" t="s">
        <v>312</v>
      </c>
    </row>
    <row r="189" spans="1:65" s="2" customFormat="1" ht="16.5" customHeight="1">
      <c r="A189" s="35"/>
      <c r="B189" s="36"/>
      <c r="C189" s="216" t="s">
        <v>309</v>
      </c>
      <c r="D189" s="216" t="s">
        <v>139</v>
      </c>
      <c r="E189" s="217" t="s">
        <v>314</v>
      </c>
      <c r="F189" s="218" t="s">
        <v>315</v>
      </c>
      <c r="G189" s="219" t="s">
        <v>316</v>
      </c>
      <c r="H189" s="220">
        <v>2</v>
      </c>
      <c r="I189" s="221"/>
      <c r="J189" s="222">
        <f>ROUND(I189*H189,1)</f>
        <v>0</v>
      </c>
      <c r="K189" s="223"/>
      <c r="L189" s="41"/>
      <c r="M189" s="224" t="s">
        <v>1</v>
      </c>
      <c r="N189" s="225" t="s">
        <v>41</v>
      </c>
      <c r="O189" s="88"/>
      <c r="P189" s="226">
        <f>O189*H189</f>
        <v>0</v>
      </c>
      <c r="Q189" s="226">
        <v>0.00025</v>
      </c>
      <c r="R189" s="226">
        <f>Q189*H189</f>
        <v>0.0005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202</v>
      </c>
      <c r="AT189" s="228" t="s">
        <v>139</v>
      </c>
      <c r="AU189" s="228" t="s">
        <v>85</v>
      </c>
      <c r="AY189" s="14" t="s">
        <v>136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33</v>
      </c>
      <c r="BK189" s="229">
        <f>ROUND(I189*H189,1)</f>
        <v>0</v>
      </c>
      <c r="BL189" s="14" t="s">
        <v>202</v>
      </c>
      <c r="BM189" s="228" t="s">
        <v>317</v>
      </c>
    </row>
    <row r="190" spans="1:65" s="2" customFormat="1" ht="24.15" customHeight="1">
      <c r="A190" s="35"/>
      <c r="B190" s="36"/>
      <c r="C190" s="216" t="s">
        <v>313</v>
      </c>
      <c r="D190" s="216" t="s">
        <v>139</v>
      </c>
      <c r="E190" s="217" t="s">
        <v>319</v>
      </c>
      <c r="F190" s="218" t="s">
        <v>320</v>
      </c>
      <c r="G190" s="219" t="s">
        <v>166</v>
      </c>
      <c r="H190" s="220">
        <v>5</v>
      </c>
      <c r="I190" s="221"/>
      <c r="J190" s="222">
        <f>ROUND(I190*H190,1)</f>
        <v>0</v>
      </c>
      <c r="K190" s="223"/>
      <c r="L190" s="41"/>
      <c r="M190" s="224" t="s">
        <v>1</v>
      </c>
      <c r="N190" s="225" t="s">
        <v>41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0.00069</v>
      </c>
      <c r="T190" s="227">
        <f>S190*H190</f>
        <v>0.00345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202</v>
      </c>
      <c r="AT190" s="228" t="s">
        <v>139</v>
      </c>
      <c r="AU190" s="228" t="s">
        <v>85</v>
      </c>
      <c r="AY190" s="14" t="s">
        <v>136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33</v>
      </c>
      <c r="BK190" s="229">
        <f>ROUND(I190*H190,1)</f>
        <v>0</v>
      </c>
      <c r="BL190" s="14" t="s">
        <v>202</v>
      </c>
      <c r="BM190" s="228" t="s">
        <v>321</v>
      </c>
    </row>
    <row r="191" spans="1:65" s="2" customFormat="1" ht="21.75" customHeight="1">
      <c r="A191" s="35"/>
      <c r="B191" s="36"/>
      <c r="C191" s="216" t="s">
        <v>318</v>
      </c>
      <c r="D191" s="216" t="s">
        <v>139</v>
      </c>
      <c r="E191" s="217" t="s">
        <v>323</v>
      </c>
      <c r="F191" s="218" t="s">
        <v>324</v>
      </c>
      <c r="G191" s="219" t="s">
        <v>166</v>
      </c>
      <c r="H191" s="220">
        <v>2</v>
      </c>
      <c r="I191" s="221"/>
      <c r="J191" s="222">
        <f>ROUND(I191*H191,1)</f>
        <v>0</v>
      </c>
      <c r="K191" s="223"/>
      <c r="L191" s="41"/>
      <c r="M191" s="224" t="s">
        <v>1</v>
      </c>
      <c r="N191" s="225" t="s">
        <v>41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0.00053</v>
      </c>
      <c r="T191" s="227">
        <f>S191*H191</f>
        <v>0.00106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202</v>
      </c>
      <c r="AT191" s="228" t="s">
        <v>139</v>
      </c>
      <c r="AU191" s="228" t="s">
        <v>85</v>
      </c>
      <c r="AY191" s="14" t="s">
        <v>136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33</v>
      </c>
      <c r="BK191" s="229">
        <f>ROUND(I191*H191,1)</f>
        <v>0</v>
      </c>
      <c r="BL191" s="14" t="s">
        <v>202</v>
      </c>
      <c r="BM191" s="228" t="s">
        <v>325</v>
      </c>
    </row>
    <row r="192" spans="1:65" s="2" customFormat="1" ht="21.75" customHeight="1">
      <c r="A192" s="35"/>
      <c r="B192" s="36"/>
      <c r="C192" s="216" t="s">
        <v>322</v>
      </c>
      <c r="D192" s="216" t="s">
        <v>139</v>
      </c>
      <c r="E192" s="217" t="s">
        <v>327</v>
      </c>
      <c r="F192" s="218" t="s">
        <v>328</v>
      </c>
      <c r="G192" s="219" t="s">
        <v>192</v>
      </c>
      <c r="H192" s="220">
        <v>31.43</v>
      </c>
      <c r="I192" s="221"/>
      <c r="J192" s="222">
        <f>ROUND(I192*H192,1)</f>
        <v>0</v>
      </c>
      <c r="K192" s="223"/>
      <c r="L192" s="41"/>
      <c r="M192" s="224" t="s">
        <v>1</v>
      </c>
      <c r="N192" s="225" t="s">
        <v>41</v>
      </c>
      <c r="O192" s="88"/>
      <c r="P192" s="226">
        <f>O192*H192</f>
        <v>0</v>
      </c>
      <c r="Q192" s="226">
        <v>1E-05</v>
      </c>
      <c r="R192" s="226">
        <f>Q192*H192</f>
        <v>0.0003143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202</v>
      </c>
      <c r="AT192" s="228" t="s">
        <v>139</v>
      </c>
      <c r="AU192" s="228" t="s">
        <v>85</v>
      </c>
      <c r="AY192" s="14" t="s">
        <v>136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33</v>
      </c>
      <c r="BK192" s="229">
        <f>ROUND(I192*H192,1)</f>
        <v>0</v>
      </c>
      <c r="BL192" s="14" t="s">
        <v>202</v>
      </c>
      <c r="BM192" s="228" t="s">
        <v>329</v>
      </c>
    </row>
    <row r="193" spans="1:65" s="2" customFormat="1" ht="24.15" customHeight="1">
      <c r="A193" s="35"/>
      <c r="B193" s="36"/>
      <c r="C193" s="216" t="s">
        <v>326</v>
      </c>
      <c r="D193" s="216" t="s">
        <v>139</v>
      </c>
      <c r="E193" s="217" t="s">
        <v>331</v>
      </c>
      <c r="F193" s="218" t="s">
        <v>332</v>
      </c>
      <c r="G193" s="219" t="s">
        <v>192</v>
      </c>
      <c r="H193" s="220">
        <v>31.43</v>
      </c>
      <c r="I193" s="221"/>
      <c r="J193" s="222">
        <f>ROUND(I193*H193,1)</f>
        <v>0</v>
      </c>
      <c r="K193" s="223"/>
      <c r="L193" s="41"/>
      <c r="M193" s="224" t="s">
        <v>1</v>
      </c>
      <c r="N193" s="225" t="s">
        <v>41</v>
      </c>
      <c r="O193" s="88"/>
      <c r="P193" s="226">
        <f>O193*H193</f>
        <v>0</v>
      </c>
      <c r="Q193" s="226">
        <v>2E-05</v>
      </c>
      <c r="R193" s="226">
        <f>Q193*H193</f>
        <v>0.0006286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202</v>
      </c>
      <c r="AT193" s="228" t="s">
        <v>139</v>
      </c>
      <c r="AU193" s="228" t="s">
        <v>85</v>
      </c>
      <c r="AY193" s="14" t="s">
        <v>136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33</v>
      </c>
      <c r="BK193" s="229">
        <f>ROUND(I193*H193,1)</f>
        <v>0</v>
      </c>
      <c r="BL193" s="14" t="s">
        <v>202</v>
      </c>
      <c r="BM193" s="228" t="s">
        <v>333</v>
      </c>
    </row>
    <row r="194" spans="1:65" s="2" customFormat="1" ht="24.15" customHeight="1">
      <c r="A194" s="35"/>
      <c r="B194" s="36"/>
      <c r="C194" s="216" t="s">
        <v>330</v>
      </c>
      <c r="D194" s="216" t="s">
        <v>139</v>
      </c>
      <c r="E194" s="217" t="s">
        <v>335</v>
      </c>
      <c r="F194" s="218" t="s">
        <v>336</v>
      </c>
      <c r="G194" s="219" t="s">
        <v>216</v>
      </c>
      <c r="H194" s="220">
        <v>0.03</v>
      </c>
      <c r="I194" s="221"/>
      <c r="J194" s="222">
        <f>ROUND(I194*H194,1)</f>
        <v>0</v>
      </c>
      <c r="K194" s="223"/>
      <c r="L194" s="41"/>
      <c r="M194" s="224" t="s">
        <v>1</v>
      </c>
      <c r="N194" s="225" t="s">
        <v>41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202</v>
      </c>
      <c r="AT194" s="228" t="s">
        <v>139</v>
      </c>
      <c r="AU194" s="228" t="s">
        <v>85</v>
      </c>
      <c r="AY194" s="14" t="s">
        <v>136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33</v>
      </c>
      <c r="BK194" s="229">
        <f>ROUND(I194*H194,1)</f>
        <v>0</v>
      </c>
      <c r="BL194" s="14" t="s">
        <v>202</v>
      </c>
      <c r="BM194" s="228" t="s">
        <v>337</v>
      </c>
    </row>
    <row r="195" spans="1:63" s="12" customFormat="1" ht="22.8" customHeight="1">
      <c r="A195" s="12"/>
      <c r="B195" s="200"/>
      <c r="C195" s="201"/>
      <c r="D195" s="202" t="s">
        <v>75</v>
      </c>
      <c r="E195" s="214" t="s">
        <v>338</v>
      </c>
      <c r="F195" s="214" t="s">
        <v>339</v>
      </c>
      <c r="G195" s="201"/>
      <c r="H195" s="201"/>
      <c r="I195" s="204"/>
      <c r="J195" s="215">
        <f>BK195</f>
        <v>0</v>
      </c>
      <c r="K195" s="201"/>
      <c r="L195" s="206"/>
      <c r="M195" s="207"/>
      <c r="N195" s="208"/>
      <c r="O195" s="208"/>
      <c r="P195" s="209">
        <f>SUM(P196:P229)</f>
        <v>0</v>
      </c>
      <c r="Q195" s="208"/>
      <c r="R195" s="209">
        <f>SUM(R196:R229)</f>
        <v>0.35020460000000003</v>
      </c>
      <c r="S195" s="208"/>
      <c r="T195" s="210">
        <f>SUM(T196:T229)</f>
        <v>0.22087000000000004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1" t="s">
        <v>85</v>
      </c>
      <c r="AT195" s="212" t="s">
        <v>75</v>
      </c>
      <c r="AU195" s="212" t="s">
        <v>33</v>
      </c>
      <c r="AY195" s="211" t="s">
        <v>136</v>
      </c>
      <c r="BK195" s="213">
        <f>SUM(BK196:BK229)</f>
        <v>0</v>
      </c>
    </row>
    <row r="196" spans="1:65" s="2" customFormat="1" ht="16.5" customHeight="1">
      <c r="A196" s="35"/>
      <c r="B196" s="36"/>
      <c r="C196" s="216" t="s">
        <v>334</v>
      </c>
      <c r="D196" s="216" t="s">
        <v>139</v>
      </c>
      <c r="E196" s="217" t="s">
        <v>341</v>
      </c>
      <c r="F196" s="218" t="s">
        <v>342</v>
      </c>
      <c r="G196" s="219" t="s">
        <v>209</v>
      </c>
      <c r="H196" s="220">
        <v>4</v>
      </c>
      <c r="I196" s="221"/>
      <c r="J196" s="222">
        <f>ROUND(I196*H196,1)</f>
        <v>0</v>
      </c>
      <c r="K196" s="223"/>
      <c r="L196" s="41"/>
      <c r="M196" s="224" t="s">
        <v>1</v>
      </c>
      <c r="N196" s="225" t="s">
        <v>41</v>
      </c>
      <c r="O196" s="88"/>
      <c r="P196" s="226">
        <f>O196*H196</f>
        <v>0</v>
      </c>
      <c r="Q196" s="226">
        <v>0</v>
      </c>
      <c r="R196" s="226">
        <f>Q196*H196</f>
        <v>0</v>
      </c>
      <c r="S196" s="226">
        <v>0.01933</v>
      </c>
      <c r="T196" s="227">
        <f>S196*H196</f>
        <v>0.07732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8" t="s">
        <v>202</v>
      </c>
      <c r="AT196" s="228" t="s">
        <v>139</v>
      </c>
      <c r="AU196" s="228" t="s">
        <v>85</v>
      </c>
      <c r="AY196" s="14" t="s">
        <v>136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33</v>
      </c>
      <c r="BK196" s="229">
        <f>ROUND(I196*H196,1)</f>
        <v>0</v>
      </c>
      <c r="BL196" s="14" t="s">
        <v>202</v>
      </c>
      <c r="BM196" s="228" t="s">
        <v>343</v>
      </c>
    </row>
    <row r="197" spans="1:65" s="2" customFormat="1" ht="16.5" customHeight="1">
      <c r="A197" s="35"/>
      <c r="B197" s="36"/>
      <c r="C197" s="216" t="s">
        <v>340</v>
      </c>
      <c r="D197" s="216" t="s">
        <v>139</v>
      </c>
      <c r="E197" s="217" t="s">
        <v>345</v>
      </c>
      <c r="F197" s="218" t="s">
        <v>346</v>
      </c>
      <c r="G197" s="219" t="s">
        <v>209</v>
      </c>
      <c r="H197" s="220">
        <v>1</v>
      </c>
      <c r="I197" s="221"/>
      <c r="J197" s="222">
        <f>ROUND(I197*H197,1)</f>
        <v>0</v>
      </c>
      <c r="K197" s="223"/>
      <c r="L197" s="41"/>
      <c r="M197" s="224" t="s">
        <v>1</v>
      </c>
      <c r="N197" s="225" t="s">
        <v>41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0.0342</v>
      </c>
      <c r="T197" s="227">
        <f>S197*H197</f>
        <v>0.0342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202</v>
      </c>
      <c r="AT197" s="228" t="s">
        <v>139</v>
      </c>
      <c r="AU197" s="228" t="s">
        <v>85</v>
      </c>
      <c r="AY197" s="14" t="s">
        <v>136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33</v>
      </c>
      <c r="BK197" s="229">
        <f>ROUND(I197*H197,1)</f>
        <v>0</v>
      </c>
      <c r="BL197" s="14" t="s">
        <v>202</v>
      </c>
      <c r="BM197" s="228" t="s">
        <v>347</v>
      </c>
    </row>
    <row r="198" spans="1:65" s="2" customFormat="1" ht="21.75" customHeight="1">
      <c r="A198" s="35"/>
      <c r="B198" s="36"/>
      <c r="C198" s="216" t="s">
        <v>344</v>
      </c>
      <c r="D198" s="216" t="s">
        <v>139</v>
      </c>
      <c r="E198" s="217" t="s">
        <v>349</v>
      </c>
      <c r="F198" s="218" t="s">
        <v>350</v>
      </c>
      <c r="G198" s="219" t="s">
        <v>166</v>
      </c>
      <c r="H198" s="220">
        <v>4</v>
      </c>
      <c r="I198" s="221"/>
      <c r="J198" s="222">
        <f>ROUND(I198*H198,1)</f>
        <v>0</v>
      </c>
      <c r="K198" s="223"/>
      <c r="L198" s="41"/>
      <c r="M198" s="224" t="s">
        <v>1</v>
      </c>
      <c r="N198" s="225" t="s">
        <v>41</v>
      </c>
      <c r="O198" s="88"/>
      <c r="P198" s="226">
        <f>O198*H198</f>
        <v>0</v>
      </c>
      <c r="Q198" s="226">
        <v>0.00119</v>
      </c>
      <c r="R198" s="226">
        <f>Q198*H198</f>
        <v>0.00476</v>
      </c>
      <c r="S198" s="226">
        <v>0</v>
      </c>
      <c r="T198" s="22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202</v>
      </c>
      <c r="AT198" s="228" t="s">
        <v>139</v>
      </c>
      <c r="AU198" s="228" t="s">
        <v>85</v>
      </c>
      <c r="AY198" s="14" t="s">
        <v>136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33</v>
      </c>
      <c r="BK198" s="229">
        <f>ROUND(I198*H198,1)</f>
        <v>0</v>
      </c>
      <c r="BL198" s="14" t="s">
        <v>202</v>
      </c>
      <c r="BM198" s="228" t="s">
        <v>351</v>
      </c>
    </row>
    <row r="199" spans="1:65" s="2" customFormat="1" ht="16.5" customHeight="1">
      <c r="A199" s="35"/>
      <c r="B199" s="36"/>
      <c r="C199" s="230" t="s">
        <v>348</v>
      </c>
      <c r="D199" s="230" t="s">
        <v>353</v>
      </c>
      <c r="E199" s="231" t="s">
        <v>354</v>
      </c>
      <c r="F199" s="232" t="s">
        <v>355</v>
      </c>
      <c r="G199" s="233" t="s">
        <v>166</v>
      </c>
      <c r="H199" s="234">
        <v>4</v>
      </c>
      <c r="I199" s="235"/>
      <c r="J199" s="236">
        <f>ROUND(I199*H199,1)</f>
        <v>0</v>
      </c>
      <c r="K199" s="237"/>
      <c r="L199" s="238"/>
      <c r="M199" s="239" t="s">
        <v>1</v>
      </c>
      <c r="N199" s="240" t="s">
        <v>41</v>
      </c>
      <c r="O199" s="88"/>
      <c r="P199" s="226">
        <f>O199*H199</f>
        <v>0</v>
      </c>
      <c r="Q199" s="226">
        <v>0.026</v>
      </c>
      <c r="R199" s="226">
        <f>Q199*H199</f>
        <v>0.104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277</v>
      </c>
      <c r="AT199" s="228" t="s">
        <v>353</v>
      </c>
      <c r="AU199" s="228" t="s">
        <v>85</v>
      </c>
      <c r="AY199" s="14" t="s">
        <v>136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33</v>
      </c>
      <c r="BK199" s="229">
        <f>ROUND(I199*H199,1)</f>
        <v>0</v>
      </c>
      <c r="BL199" s="14" t="s">
        <v>202</v>
      </c>
      <c r="BM199" s="228" t="s">
        <v>356</v>
      </c>
    </row>
    <row r="200" spans="1:65" s="2" customFormat="1" ht="16.5" customHeight="1">
      <c r="A200" s="35"/>
      <c r="B200" s="36"/>
      <c r="C200" s="216" t="s">
        <v>352</v>
      </c>
      <c r="D200" s="216" t="s">
        <v>139</v>
      </c>
      <c r="E200" s="217" t="s">
        <v>358</v>
      </c>
      <c r="F200" s="218" t="s">
        <v>359</v>
      </c>
      <c r="G200" s="219" t="s">
        <v>166</v>
      </c>
      <c r="H200" s="220">
        <v>4</v>
      </c>
      <c r="I200" s="221"/>
      <c r="J200" s="222">
        <f>ROUND(I200*H200,1)</f>
        <v>0</v>
      </c>
      <c r="K200" s="223"/>
      <c r="L200" s="41"/>
      <c r="M200" s="224" t="s">
        <v>1</v>
      </c>
      <c r="N200" s="225" t="s">
        <v>41</v>
      </c>
      <c r="O200" s="88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202</v>
      </c>
      <c r="AT200" s="228" t="s">
        <v>139</v>
      </c>
      <c r="AU200" s="228" t="s">
        <v>85</v>
      </c>
      <c r="AY200" s="14" t="s">
        <v>136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33</v>
      </c>
      <c r="BK200" s="229">
        <f>ROUND(I200*H200,1)</f>
        <v>0</v>
      </c>
      <c r="BL200" s="14" t="s">
        <v>202</v>
      </c>
      <c r="BM200" s="228" t="s">
        <v>360</v>
      </c>
    </row>
    <row r="201" spans="1:65" s="2" customFormat="1" ht="21.75" customHeight="1">
      <c r="A201" s="35"/>
      <c r="B201" s="36"/>
      <c r="C201" s="230" t="s">
        <v>357</v>
      </c>
      <c r="D201" s="230" t="s">
        <v>353</v>
      </c>
      <c r="E201" s="231" t="s">
        <v>362</v>
      </c>
      <c r="F201" s="232" t="s">
        <v>363</v>
      </c>
      <c r="G201" s="233" t="s">
        <v>166</v>
      </c>
      <c r="H201" s="234">
        <v>4</v>
      </c>
      <c r="I201" s="235"/>
      <c r="J201" s="236">
        <f>ROUND(I201*H201,1)</f>
        <v>0</v>
      </c>
      <c r="K201" s="237"/>
      <c r="L201" s="238"/>
      <c r="M201" s="239" t="s">
        <v>1</v>
      </c>
      <c r="N201" s="240" t="s">
        <v>41</v>
      </c>
      <c r="O201" s="88"/>
      <c r="P201" s="226">
        <f>O201*H201</f>
        <v>0</v>
      </c>
      <c r="Q201" s="226">
        <v>0.0019</v>
      </c>
      <c r="R201" s="226">
        <f>Q201*H201</f>
        <v>0.0076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277</v>
      </c>
      <c r="AT201" s="228" t="s">
        <v>353</v>
      </c>
      <c r="AU201" s="228" t="s">
        <v>85</v>
      </c>
      <c r="AY201" s="14" t="s">
        <v>136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33</v>
      </c>
      <c r="BK201" s="229">
        <f>ROUND(I201*H201,1)</f>
        <v>0</v>
      </c>
      <c r="BL201" s="14" t="s">
        <v>202</v>
      </c>
      <c r="BM201" s="228" t="s">
        <v>801</v>
      </c>
    </row>
    <row r="202" spans="1:65" s="2" customFormat="1" ht="16.5" customHeight="1">
      <c r="A202" s="35"/>
      <c r="B202" s="36"/>
      <c r="C202" s="230" t="s">
        <v>361</v>
      </c>
      <c r="D202" s="230" t="s">
        <v>353</v>
      </c>
      <c r="E202" s="231" t="s">
        <v>366</v>
      </c>
      <c r="F202" s="232" t="s">
        <v>367</v>
      </c>
      <c r="G202" s="233" t="s">
        <v>166</v>
      </c>
      <c r="H202" s="234">
        <v>4</v>
      </c>
      <c r="I202" s="235"/>
      <c r="J202" s="236">
        <f>ROUND(I202*H202,1)</f>
        <v>0</v>
      </c>
      <c r="K202" s="237"/>
      <c r="L202" s="238"/>
      <c r="M202" s="239" t="s">
        <v>1</v>
      </c>
      <c r="N202" s="240" t="s">
        <v>41</v>
      </c>
      <c r="O202" s="88"/>
      <c r="P202" s="226">
        <f>O202*H202</f>
        <v>0</v>
      </c>
      <c r="Q202" s="226">
        <v>0.00115</v>
      </c>
      <c r="R202" s="226">
        <f>Q202*H202</f>
        <v>0.0046</v>
      </c>
      <c r="S202" s="226">
        <v>0</v>
      </c>
      <c r="T202" s="22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8" t="s">
        <v>277</v>
      </c>
      <c r="AT202" s="228" t="s">
        <v>353</v>
      </c>
      <c r="AU202" s="228" t="s">
        <v>85</v>
      </c>
      <c r="AY202" s="14" t="s">
        <v>136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4" t="s">
        <v>33</v>
      </c>
      <c r="BK202" s="229">
        <f>ROUND(I202*H202,1)</f>
        <v>0</v>
      </c>
      <c r="BL202" s="14" t="s">
        <v>202</v>
      </c>
      <c r="BM202" s="228" t="s">
        <v>368</v>
      </c>
    </row>
    <row r="203" spans="1:65" s="2" customFormat="1" ht="16.5" customHeight="1">
      <c r="A203" s="35"/>
      <c r="B203" s="36"/>
      <c r="C203" s="216" t="s">
        <v>365</v>
      </c>
      <c r="D203" s="216" t="s">
        <v>139</v>
      </c>
      <c r="E203" s="217" t="s">
        <v>370</v>
      </c>
      <c r="F203" s="218" t="s">
        <v>371</v>
      </c>
      <c r="G203" s="219" t="s">
        <v>166</v>
      </c>
      <c r="H203" s="220">
        <v>2</v>
      </c>
      <c r="I203" s="221"/>
      <c r="J203" s="222">
        <f>ROUND(I203*H203,1)</f>
        <v>0</v>
      </c>
      <c r="K203" s="223"/>
      <c r="L203" s="41"/>
      <c r="M203" s="224" t="s">
        <v>1</v>
      </c>
      <c r="N203" s="225" t="s">
        <v>41</v>
      </c>
      <c r="O203" s="88"/>
      <c r="P203" s="226">
        <f>O203*H203</f>
        <v>0</v>
      </c>
      <c r="Q203" s="226">
        <v>8E-05</v>
      </c>
      <c r="R203" s="226">
        <f>Q203*H203</f>
        <v>0.00016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202</v>
      </c>
      <c r="AT203" s="228" t="s">
        <v>139</v>
      </c>
      <c r="AU203" s="228" t="s">
        <v>85</v>
      </c>
      <c r="AY203" s="14" t="s">
        <v>136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33</v>
      </c>
      <c r="BK203" s="229">
        <f>ROUND(I203*H203,1)</f>
        <v>0</v>
      </c>
      <c r="BL203" s="14" t="s">
        <v>202</v>
      </c>
      <c r="BM203" s="228" t="s">
        <v>372</v>
      </c>
    </row>
    <row r="204" spans="1:65" s="2" customFormat="1" ht="24.15" customHeight="1">
      <c r="A204" s="35"/>
      <c r="B204" s="36"/>
      <c r="C204" s="230" t="s">
        <v>369</v>
      </c>
      <c r="D204" s="230" t="s">
        <v>353</v>
      </c>
      <c r="E204" s="231" t="s">
        <v>374</v>
      </c>
      <c r="F204" s="232" t="s">
        <v>375</v>
      </c>
      <c r="G204" s="233" t="s">
        <v>166</v>
      </c>
      <c r="H204" s="234">
        <v>2</v>
      </c>
      <c r="I204" s="235"/>
      <c r="J204" s="236">
        <f>ROUND(I204*H204,1)</f>
        <v>0</v>
      </c>
      <c r="K204" s="237"/>
      <c r="L204" s="238"/>
      <c r="M204" s="239" t="s">
        <v>1</v>
      </c>
      <c r="N204" s="240" t="s">
        <v>41</v>
      </c>
      <c r="O204" s="88"/>
      <c r="P204" s="226">
        <f>O204*H204</f>
        <v>0</v>
      </c>
      <c r="Q204" s="226">
        <v>0.018</v>
      </c>
      <c r="R204" s="226">
        <f>Q204*H204</f>
        <v>0.036</v>
      </c>
      <c r="S204" s="226">
        <v>0</v>
      </c>
      <c r="T204" s="22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8" t="s">
        <v>277</v>
      </c>
      <c r="AT204" s="228" t="s">
        <v>353</v>
      </c>
      <c r="AU204" s="228" t="s">
        <v>85</v>
      </c>
      <c r="AY204" s="14" t="s">
        <v>136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4" t="s">
        <v>33</v>
      </c>
      <c r="BK204" s="229">
        <f>ROUND(I204*H204,1)</f>
        <v>0</v>
      </c>
      <c r="BL204" s="14" t="s">
        <v>202</v>
      </c>
      <c r="BM204" s="228" t="s">
        <v>376</v>
      </c>
    </row>
    <row r="205" spans="1:65" s="2" customFormat="1" ht="16.5" customHeight="1">
      <c r="A205" s="35"/>
      <c r="B205" s="36"/>
      <c r="C205" s="216" t="s">
        <v>373</v>
      </c>
      <c r="D205" s="216" t="s">
        <v>139</v>
      </c>
      <c r="E205" s="217" t="s">
        <v>378</v>
      </c>
      <c r="F205" s="218" t="s">
        <v>379</v>
      </c>
      <c r="G205" s="219" t="s">
        <v>209</v>
      </c>
      <c r="H205" s="220">
        <v>5</v>
      </c>
      <c r="I205" s="221"/>
      <c r="J205" s="222">
        <f>ROUND(I205*H205,1)</f>
        <v>0</v>
      </c>
      <c r="K205" s="223"/>
      <c r="L205" s="41"/>
      <c r="M205" s="224" t="s">
        <v>1</v>
      </c>
      <c r="N205" s="225" t="s">
        <v>41</v>
      </c>
      <c r="O205" s="88"/>
      <c r="P205" s="226">
        <f>O205*H205</f>
        <v>0</v>
      </c>
      <c r="Q205" s="226">
        <v>0</v>
      </c>
      <c r="R205" s="226">
        <f>Q205*H205</f>
        <v>0</v>
      </c>
      <c r="S205" s="226">
        <v>0.01946</v>
      </c>
      <c r="T205" s="227">
        <f>S205*H205</f>
        <v>0.09730000000000001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202</v>
      </c>
      <c r="AT205" s="228" t="s">
        <v>139</v>
      </c>
      <c r="AU205" s="228" t="s">
        <v>85</v>
      </c>
      <c r="AY205" s="14" t="s">
        <v>136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33</v>
      </c>
      <c r="BK205" s="229">
        <f>ROUND(I205*H205,1)</f>
        <v>0</v>
      </c>
      <c r="BL205" s="14" t="s">
        <v>202</v>
      </c>
      <c r="BM205" s="228" t="s">
        <v>380</v>
      </c>
    </row>
    <row r="206" spans="1:65" s="2" customFormat="1" ht="21.75" customHeight="1">
      <c r="A206" s="35"/>
      <c r="B206" s="36"/>
      <c r="C206" s="216" t="s">
        <v>377</v>
      </c>
      <c r="D206" s="216" t="s">
        <v>139</v>
      </c>
      <c r="E206" s="217" t="s">
        <v>382</v>
      </c>
      <c r="F206" s="218" t="s">
        <v>383</v>
      </c>
      <c r="G206" s="219" t="s">
        <v>209</v>
      </c>
      <c r="H206" s="220">
        <v>6</v>
      </c>
      <c r="I206" s="221"/>
      <c r="J206" s="222">
        <f>ROUND(I206*H206,1)</f>
        <v>0</v>
      </c>
      <c r="K206" s="223"/>
      <c r="L206" s="41"/>
      <c r="M206" s="224" t="s">
        <v>1</v>
      </c>
      <c r="N206" s="225" t="s">
        <v>41</v>
      </c>
      <c r="O206" s="88"/>
      <c r="P206" s="226">
        <f>O206*H206</f>
        <v>0</v>
      </c>
      <c r="Q206" s="226">
        <v>0.00173</v>
      </c>
      <c r="R206" s="226">
        <f>Q206*H206</f>
        <v>0.01038</v>
      </c>
      <c r="S206" s="226">
        <v>0</v>
      </c>
      <c r="T206" s="22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8" t="s">
        <v>202</v>
      </c>
      <c r="AT206" s="228" t="s">
        <v>139</v>
      </c>
      <c r="AU206" s="228" t="s">
        <v>85</v>
      </c>
      <c r="AY206" s="14" t="s">
        <v>136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4" t="s">
        <v>33</v>
      </c>
      <c r="BK206" s="229">
        <f>ROUND(I206*H206,1)</f>
        <v>0</v>
      </c>
      <c r="BL206" s="14" t="s">
        <v>202</v>
      </c>
      <c r="BM206" s="228" t="s">
        <v>384</v>
      </c>
    </row>
    <row r="207" spans="1:65" s="2" customFormat="1" ht="24.15" customHeight="1">
      <c r="A207" s="35"/>
      <c r="B207" s="36"/>
      <c r="C207" s="230" t="s">
        <v>381</v>
      </c>
      <c r="D207" s="230" t="s">
        <v>353</v>
      </c>
      <c r="E207" s="231" t="s">
        <v>386</v>
      </c>
      <c r="F207" s="232" t="s">
        <v>387</v>
      </c>
      <c r="G207" s="233" t="s">
        <v>166</v>
      </c>
      <c r="H207" s="234">
        <v>6</v>
      </c>
      <c r="I207" s="235"/>
      <c r="J207" s="236">
        <f>ROUND(I207*H207,1)</f>
        <v>0</v>
      </c>
      <c r="K207" s="237"/>
      <c r="L207" s="238"/>
      <c r="M207" s="239" t="s">
        <v>1</v>
      </c>
      <c r="N207" s="240" t="s">
        <v>41</v>
      </c>
      <c r="O207" s="88"/>
      <c r="P207" s="226">
        <f>O207*H207</f>
        <v>0</v>
      </c>
      <c r="Q207" s="226">
        <v>0.012</v>
      </c>
      <c r="R207" s="226">
        <f>Q207*H207</f>
        <v>0.07200000000000001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277</v>
      </c>
      <c r="AT207" s="228" t="s">
        <v>353</v>
      </c>
      <c r="AU207" s="228" t="s">
        <v>85</v>
      </c>
      <c r="AY207" s="14" t="s">
        <v>136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33</v>
      </c>
      <c r="BK207" s="229">
        <f>ROUND(I207*H207,1)</f>
        <v>0</v>
      </c>
      <c r="BL207" s="14" t="s">
        <v>202</v>
      </c>
      <c r="BM207" s="228" t="s">
        <v>388</v>
      </c>
    </row>
    <row r="208" spans="1:65" s="2" customFormat="1" ht="24.15" customHeight="1">
      <c r="A208" s="35"/>
      <c r="B208" s="36"/>
      <c r="C208" s="216" t="s">
        <v>385</v>
      </c>
      <c r="D208" s="216" t="s">
        <v>139</v>
      </c>
      <c r="E208" s="217" t="s">
        <v>390</v>
      </c>
      <c r="F208" s="218" t="s">
        <v>391</v>
      </c>
      <c r="G208" s="219" t="s">
        <v>209</v>
      </c>
      <c r="H208" s="220">
        <v>1</v>
      </c>
      <c r="I208" s="221"/>
      <c r="J208" s="222">
        <f>ROUND(I208*H208,1)</f>
        <v>0</v>
      </c>
      <c r="K208" s="223"/>
      <c r="L208" s="41"/>
      <c r="M208" s="224" t="s">
        <v>1</v>
      </c>
      <c r="N208" s="225" t="s">
        <v>41</v>
      </c>
      <c r="O208" s="88"/>
      <c r="P208" s="226">
        <f>O208*H208</f>
        <v>0</v>
      </c>
      <c r="Q208" s="226">
        <v>0.05141</v>
      </c>
      <c r="R208" s="226">
        <f>Q208*H208</f>
        <v>0.05141</v>
      </c>
      <c r="S208" s="226">
        <v>0</v>
      </c>
      <c r="T208" s="22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8" t="s">
        <v>202</v>
      </c>
      <c r="AT208" s="228" t="s">
        <v>139</v>
      </c>
      <c r="AU208" s="228" t="s">
        <v>85</v>
      </c>
      <c r="AY208" s="14" t="s">
        <v>136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4" t="s">
        <v>33</v>
      </c>
      <c r="BK208" s="229">
        <f>ROUND(I208*H208,1)</f>
        <v>0</v>
      </c>
      <c r="BL208" s="14" t="s">
        <v>202</v>
      </c>
      <c r="BM208" s="228" t="s">
        <v>802</v>
      </c>
    </row>
    <row r="209" spans="1:65" s="2" customFormat="1" ht="37.8" customHeight="1">
      <c r="A209" s="35"/>
      <c r="B209" s="36"/>
      <c r="C209" s="216" t="s">
        <v>389</v>
      </c>
      <c r="D209" s="216" t="s">
        <v>139</v>
      </c>
      <c r="E209" s="217" t="s">
        <v>394</v>
      </c>
      <c r="F209" s="218" t="s">
        <v>395</v>
      </c>
      <c r="G209" s="219" t="s">
        <v>209</v>
      </c>
      <c r="H209" s="220">
        <v>1</v>
      </c>
      <c r="I209" s="221"/>
      <c r="J209" s="222">
        <f>ROUND(I209*H209,1)</f>
        <v>0</v>
      </c>
      <c r="K209" s="223"/>
      <c r="L209" s="41"/>
      <c r="M209" s="224" t="s">
        <v>1</v>
      </c>
      <c r="N209" s="225" t="s">
        <v>41</v>
      </c>
      <c r="O209" s="88"/>
      <c r="P209" s="226">
        <f>O209*H209</f>
        <v>0</v>
      </c>
      <c r="Q209" s="226">
        <v>0.02643</v>
      </c>
      <c r="R209" s="226">
        <f>Q209*H209</f>
        <v>0.02643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202</v>
      </c>
      <c r="AT209" s="228" t="s">
        <v>139</v>
      </c>
      <c r="AU209" s="228" t="s">
        <v>85</v>
      </c>
      <c r="AY209" s="14" t="s">
        <v>136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33</v>
      </c>
      <c r="BK209" s="229">
        <f>ROUND(I209*H209,1)</f>
        <v>0</v>
      </c>
      <c r="BL209" s="14" t="s">
        <v>202</v>
      </c>
      <c r="BM209" s="228" t="s">
        <v>803</v>
      </c>
    </row>
    <row r="210" spans="1:65" s="2" customFormat="1" ht="24.15" customHeight="1">
      <c r="A210" s="35"/>
      <c r="B210" s="36"/>
      <c r="C210" s="216" t="s">
        <v>393</v>
      </c>
      <c r="D210" s="216" t="s">
        <v>139</v>
      </c>
      <c r="E210" s="217" t="s">
        <v>398</v>
      </c>
      <c r="F210" s="218" t="s">
        <v>399</v>
      </c>
      <c r="G210" s="219" t="s">
        <v>209</v>
      </c>
      <c r="H210" s="220">
        <v>4</v>
      </c>
      <c r="I210" s="221"/>
      <c r="J210" s="222">
        <f>ROUND(I210*H210,1)</f>
        <v>0</v>
      </c>
      <c r="K210" s="223"/>
      <c r="L210" s="41"/>
      <c r="M210" s="224" t="s">
        <v>1</v>
      </c>
      <c r="N210" s="225" t="s">
        <v>41</v>
      </c>
      <c r="O210" s="88"/>
      <c r="P210" s="226">
        <f>O210*H210</f>
        <v>0</v>
      </c>
      <c r="Q210" s="226">
        <v>0.00052</v>
      </c>
      <c r="R210" s="226">
        <f>Q210*H210</f>
        <v>0.00208</v>
      </c>
      <c r="S210" s="226">
        <v>0</v>
      </c>
      <c r="T210" s="22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8" t="s">
        <v>202</v>
      </c>
      <c r="AT210" s="228" t="s">
        <v>139</v>
      </c>
      <c r="AU210" s="228" t="s">
        <v>85</v>
      </c>
      <c r="AY210" s="14" t="s">
        <v>136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4" t="s">
        <v>33</v>
      </c>
      <c r="BK210" s="229">
        <f>ROUND(I210*H210,1)</f>
        <v>0</v>
      </c>
      <c r="BL210" s="14" t="s">
        <v>202</v>
      </c>
      <c r="BM210" s="228" t="s">
        <v>400</v>
      </c>
    </row>
    <row r="211" spans="1:65" s="2" customFormat="1" ht="24.15" customHeight="1">
      <c r="A211" s="35"/>
      <c r="B211" s="36"/>
      <c r="C211" s="230" t="s">
        <v>397</v>
      </c>
      <c r="D211" s="230" t="s">
        <v>353</v>
      </c>
      <c r="E211" s="231" t="s">
        <v>402</v>
      </c>
      <c r="F211" s="232" t="s">
        <v>403</v>
      </c>
      <c r="G211" s="233" t="s">
        <v>166</v>
      </c>
      <c r="H211" s="234">
        <v>4</v>
      </c>
      <c r="I211" s="235"/>
      <c r="J211" s="236">
        <f>ROUND(I211*H211,1)</f>
        <v>0</v>
      </c>
      <c r="K211" s="237"/>
      <c r="L211" s="238"/>
      <c r="M211" s="239" t="s">
        <v>1</v>
      </c>
      <c r="N211" s="240" t="s">
        <v>41</v>
      </c>
      <c r="O211" s="88"/>
      <c r="P211" s="226">
        <f>O211*H211</f>
        <v>0</v>
      </c>
      <c r="Q211" s="226">
        <v>0.00036</v>
      </c>
      <c r="R211" s="226">
        <f>Q211*H211</f>
        <v>0.00144</v>
      </c>
      <c r="S211" s="226">
        <v>0</v>
      </c>
      <c r="T211" s="22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8" t="s">
        <v>277</v>
      </c>
      <c r="AT211" s="228" t="s">
        <v>353</v>
      </c>
      <c r="AU211" s="228" t="s">
        <v>85</v>
      </c>
      <c r="AY211" s="14" t="s">
        <v>136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4" t="s">
        <v>33</v>
      </c>
      <c r="BK211" s="229">
        <f>ROUND(I211*H211,1)</f>
        <v>0</v>
      </c>
      <c r="BL211" s="14" t="s">
        <v>202</v>
      </c>
      <c r="BM211" s="228" t="s">
        <v>404</v>
      </c>
    </row>
    <row r="212" spans="1:65" s="2" customFormat="1" ht="24.15" customHeight="1">
      <c r="A212" s="35"/>
      <c r="B212" s="36"/>
      <c r="C212" s="216" t="s">
        <v>401</v>
      </c>
      <c r="D212" s="216" t="s">
        <v>139</v>
      </c>
      <c r="E212" s="217" t="s">
        <v>406</v>
      </c>
      <c r="F212" s="218" t="s">
        <v>407</v>
      </c>
      <c r="G212" s="219" t="s">
        <v>209</v>
      </c>
      <c r="H212" s="220">
        <v>3</v>
      </c>
      <c r="I212" s="221"/>
      <c r="J212" s="222">
        <f>ROUND(I212*H212,1)</f>
        <v>0</v>
      </c>
      <c r="K212" s="223"/>
      <c r="L212" s="41"/>
      <c r="M212" s="224" t="s">
        <v>1</v>
      </c>
      <c r="N212" s="225" t="s">
        <v>41</v>
      </c>
      <c r="O212" s="88"/>
      <c r="P212" s="226">
        <f>O212*H212</f>
        <v>0</v>
      </c>
      <c r="Q212" s="226">
        <v>0.0005182</v>
      </c>
      <c r="R212" s="226">
        <f>Q212*H212</f>
        <v>0.0015546000000000002</v>
      </c>
      <c r="S212" s="226">
        <v>0</v>
      </c>
      <c r="T212" s="22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8" t="s">
        <v>202</v>
      </c>
      <c r="AT212" s="228" t="s">
        <v>139</v>
      </c>
      <c r="AU212" s="228" t="s">
        <v>85</v>
      </c>
      <c r="AY212" s="14" t="s">
        <v>136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4" t="s">
        <v>33</v>
      </c>
      <c r="BK212" s="229">
        <f>ROUND(I212*H212,1)</f>
        <v>0</v>
      </c>
      <c r="BL212" s="14" t="s">
        <v>202</v>
      </c>
      <c r="BM212" s="228" t="s">
        <v>408</v>
      </c>
    </row>
    <row r="213" spans="1:65" s="2" customFormat="1" ht="21.75" customHeight="1">
      <c r="A213" s="35"/>
      <c r="B213" s="36"/>
      <c r="C213" s="230" t="s">
        <v>405</v>
      </c>
      <c r="D213" s="230" t="s">
        <v>353</v>
      </c>
      <c r="E213" s="231" t="s">
        <v>410</v>
      </c>
      <c r="F213" s="232" t="s">
        <v>411</v>
      </c>
      <c r="G213" s="233" t="s">
        <v>166</v>
      </c>
      <c r="H213" s="234">
        <v>3</v>
      </c>
      <c r="I213" s="235"/>
      <c r="J213" s="236">
        <f>ROUND(I213*H213,1)</f>
        <v>0</v>
      </c>
      <c r="K213" s="237"/>
      <c r="L213" s="238"/>
      <c r="M213" s="239" t="s">
        <v>1</v>
      </c>
      <c r="N213" s="240" t="s">
        <v>41</v>
      </c>
      <c r="O213" s="88"/>
      <c r="P213" s="226">
        <f>O213*H213</f>
        <v>0</v>
      </c>
      <c r="Q213" s="226">
        <v>0.00016</v>
      </c>
      <c r="R213" s="226">
        <f>Q213*H213</f>
        <v>0.00048000000000000007</v>
      </c>
      <c r="S213" s="226">
        <v>0</v>
      </c>
      <c r="T213" s="22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8" t="s">
        <v>277</v>
      </c>
      <c r="AT213" s="228" t="s">
        <v>353</v>
      </c>
      <c r="AU213" s="228" t="s">
        <v>85</v>
      </c>
      <c r="AY213" s="14" t="s">
        <v>136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4" t="s">
        <v>33</v>
      </c>
      <c r="BK213" s="229">
        <f>ROUND(I213*H213,1)</f>
        <v>0</v>
      </c>
      <c r="BL213" s="14" t="s">
        <v>202</v>
      </c>
      <c r="BM213" s="228" t="s">
        <v>412</v>
      </c>
    </row>
    <row r="214" spans="1:65" s="2" customFormat="1" ht="16.5" customHeight="1">
      <c r="A214" s="35"/>
      <c r="B214" s="36"/>
      <c r="C214" s="230" t="s">
        <v>409</v>
      </c>
      <c r="D214" s="230" t="s">
        <v>353</v>
      </c>
      <c r="E214" s="231" t="s">
        <v>414</v>
      </c>
      <c r="F214" s="232" t="s">
        <v>415</v>
      </c>
      <c r="G214" s="233" t="s">
        <v>166</v>
      </c>
      <c r="H214" s="234">
        <v>1</v>
      </c>
      <c r="I214" s="235"/>
      <c r="J214" s="236">
        <f>ROUND(I214*H214,1)</f>
        <v>0</v>
      </c>
      <c r="K214" s="237"/>
      <c r="L214" s="238"/>
      <c r="M214" s="239" t="s">
        <v>1</v>
      </c>
      <c r="N214" s="240" t="s">
        <v>41</v>
      </c>
      <c r="O214" s="88"/>
      <c r="P214" s="226">
        <f>O214*H214</f>
        <v>0</v>
      </c>
      <c r="Q214" s="226">
        <v>0.002</v>
      </c>
      <c r="R214" s="226">
        <f>Q214*H214</f>
        <v>0.002</v>
      </c>
      <c r="S214" s="226">
        <v>0</v>
      </c>
      <c r="T214" s="22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277</v>
      </c>
      <c r="AT214" s="228" t="s">
        <v>353</v>
      </c>
      <c r="AU214" s="228" t="s">
        <v>85</v>
      </c>
      <c r="AY214" s="14" t="s">
        <v>136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33</v>
      </c>
      <c r="BK214" s="229">
        <f>ROUND(I214*H214,1)</f>
        <v>0</v>
      </c>
      <c r="BL214" s="14" t="s">
        <v>202</v>
      </c>
      <c r="BM214" s="228" t="s">
        <v>416</v>
      </c>
    </row>
    <row r="215" spans="1:65" s="2" customFormat="1" ht="16.5" customHeight="1">
      <c r="A215" s="35"/>
      <c r="B215" s="36"/>
      <c r="C215" s="230" t="s">
        <v>413</v>
      </c>
      <c r="D215" s="230" t="s">
        <v>353</v>
      </c>
      <c r="E215" s="231" t="s">
        <v>418</v>
      </c>
      <c r="F215" s="232" t="s">
        <v>419</v>
      </c>
      <c r="G215" s="233" t="s">
        <v>166</v>
      </c>
      <c r="H215" s="234">
        <v>3</v>
      </c>
      <c r="I215" s="235"/>
      <c r="J215" s="236">
        <f>ROUND(I215*H215,1)</f>
        <v>0</v>
      </c>
      <c r="K215" s="237"/>
      <c r="L215" s="238"/>
      <c r="M215" s="239" t="s">
        <v>1</v>
      </c>
      <c r="N215" s="240" t="s">
        <v>41</v>
      </c>
      <c r="O215" s="88"/>
      <c r="P215" s="226">
        <f>O215*H215</f>
        <v>0</v>
      </c>
      <c r="Q215" s="226">
        <v>0.00012</v>
      </c>
      <c r="R215" s="226">
        <f>Q215*H215</f>
        <v>0.00036</v>
      </c>
      <c r="S215" s="226">
        <v>0</v>
      </c>
      <c r="T215" s="22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8" t="s">
        <v>277</v>
      </c>
      <c r="AT215" s="228" t="s">
        <v>353</v>
      </c>
      <c r="AU215" s="228" t="s">
        <v>85</v>
      </c>
      <c r="AY215" s="14" t="s">
        <v>136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4" t="s">
        <v>33</v>
      </c>
      <c r="BK215" s="229">
        <f>ROUND(I215*H215,1)</f>
        <v>0</v>
      </c>
      <c r="BL215" s="14" t="s">
        <v>202</v>
      </c>
      <c r="BM215" s="228" t="s">
        <v>420</v>
      </c>
    </row>
    <row r="216" spans="1:65" s="2" customFormat="1" ht="24.15" customHeight="1">
      <c r="A216" s="35"/>
      <c r="B216" s="36"/>
      <c r="C216" s="216" t="s">
        <v>417</v>
      </c>
      <c r="D216" s="216" t="s">
        <v>139</v>
      </c>
      <c r="E216" s="217" t="s">
        <v>422</v>
      </c>
      <c r="F216" s="218" t="s">
        <v>423</v>
      </c>
      <c r="G216" s="219" t="s">
        <v>209</v>
      </c>
      <c r="H216" s="220">
        <v>1</v>
      </c>
      <c r="I216" s="221"/>
      <c r="J216" s="222">
        <f>ROUND(I216*H216,1)</f>
        <v>0</v>
      </c>
      <c r="K216" s="223"/>
      <c r="L216" s="41"/>
      <c r="M216" s="224" t="s">
        <v>1</v>
      </c>
      <c r="N216" s="225" t="s">
        <v>41</v>
      </c>
      <c r="O216" s="88"/>
      <c r="P216" s="226">
        <f>O216*H216</f>
        <v>0</v>
      </c>
      <c r="Q216" s="226">
        <v>0.00052</v>
      </c>
      <c r="R216" s="226">
        <f>Q216*H216</f>
        <v>0.00052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202</v>
      </c>
      <c r="AT216" s="228" t="s">
        <v>139</v>
      </c>
      <c r="AU216" s="228" t="s">
        <v>85</v>
      </c>
      <c r="AY216" s="14" t="s">
        <v>136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33</v>
      </c>
      <c r="BK216" s="229">
        <f>ROUND(I216*H216,1)</f>
        <v>0</v>
      </c>
      <c r="BL216" s="14" t="s">
        <v>202</v>
      </c>
      <c r="BM216" s="228" t="s">
        <v>424</v>
      </c>
    </row>
    <row r="217" spans="1:65" s="2" customFormat="1" ht="21.75" customHeight="1">
      <c r="A217" s="35"/>
      <c r="B217" s="36"/>
      <c r="C217" s="230" t="s">
        <v>421</v>
      </c>
      <c r="D217" s="230" t="s">
        <v>353</v>
      </c>
      <c r="E217" s="231" t="s">
        <v>426</v>
      </c>
      <c r="F217" s="232" t="s">
        <v>427</v>
      </c>
      <c r="G217" s="233" t="s">
        <v>166</v>
      </c>
      <c r="H217" s="234">
        <v>1</v>
      </c>
      <c r="I217" s="235"/>
      <c r="J217" s="236">
        <f>ROUND(I217*H217,1)</f>
        <v>0</v>
      </c>
      <c r="K217" s="237"/>
      <c r="L217" s="238"/>
      <c r="M217" s="239" t="s">
        <v>1</v>
      </c>
      <c r="N217" s="240" t="s">
        <v>41</v>
      </c>
      <c r="O217" s="88"/>
      <c r="P217" s="226">
        <f>O217*H217</f>
        <v>0</v>
      </c>
      <c r="Q217" s="226">
        <v>0.0005</v>
      </c>
      <c r="R217" s="226">
        <f>Q217*H217</f>
        <v>0.0005</v>
      </c>
      <c r="S217" s="226">
        <v>0</v>
      </c>
      <c r="T217" s="22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8" t="s">
        <v>277</v>
      </c>
      <c r="AT217" s="228" t="s">
        <v>353</v>
      </c>
      <c r="AU217" s="228" t="s">
        <v>85</v>
      </c>
      <c r="AY217" s="14" t="s">
        <v>136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4" t="s">
        <v>33</v>
      </c>
      <c r="BK217" s="229">
        <f>ROUND(I217*H217,1)</f>
        <v>0</v>
      </c>
      <c r="BL217" s="14" t="s">
        <v>202</v>
      </c>
      <c r="BM217" s="228" t="s">
        <v>428</v>
      </c>
    </row>
    <row r="218" spans="1:65" s="2" customFormat="1" ht="16.5" customHeight="1">
      <c r="A218" s="35"/>
      <c r="B218" s="36"/>
      <c r="C218" s="216" t="s">
        <v>425</v>
      </c>
      <c r="D218" s="216" t="s">
        <v>139</v>
      </c>
      <c r="E218" s="217" t="s">
        <v>430</v>
      </c>
      <c r="F218" s="218" t="s">
        <v>431</v>
      </c>
      <c r="G218" s="219" t="s">
        <v>209</v>
      </c>
      <c r="H218" s="220">
        <v>5</v>
      </c>
      <c r="I218" s="221"/>
      <c r="J218" s="222">
        <f>ROUND(I218*H218,1)</f>
        <v>0</v>
      </c>
      <c r="K218" s="223"/>
      <c r="L218" s="41"/>
      <c r="M218" s="224" t="s">
        <v>1</v>
      </c>
      <c r="N218" s="225" t="s">
        <v>41</v>
      </c>
      <c r="O218" s="88"/>
      <c r="P218" s="226">
        <f>O218*H218</f>
        <v>0</v>
      </c>
      <c r="Q218" s="226">
        <v>0</v>
      </c>
      <c r="R218" s="226">
        <f>Q218*H218</f>
        <v>0</v>
      </c>
      <c r="S218" s="226">
        <v>0.00156</v>
      </c>
      <c r="T218" s="227">
        <f>S218*H218</f>
        <v>0.0078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202</v>
      </c>
      <c r="AT218" s="228" t="s">
        <v>139</v>
      </c>
      <c r="AU218" s="228" t="s">
        <v>85</v>
      </c>
      <c r="AY218" s="14" t="s">
        <v>136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33</v>
      </c>
      <c r="BK218" s="229">
        <f>ROUND(I218*H218,1)</f>
        <v>0</v>
      </c>
      <c r="BL218" s="14" t="s">
        <v>202</v>
      </c>
      <c r="BM218" s="228" t="s">
        <v>432</v>
      </c>
    </row>
    <row r="219" spans="1:65" s="2" customFormat="1" ht="16.5" customHeight="1">
      <c r="A219" s="35"/>
      <c r="B219" s="36"/>
      <c r="C219" s="216" t="s">
        <v>429</v>
      </c>
      <c r="D219" s="216" t="s">
        <v>139</v>
      </c>
      <c r="E219" s="217" t="s">
        <v>434</v>
      </c>
      <c r="F219" s="218" t="s">
        <v>435</v>
      </c>
      <c r="G219" s="219" t="s">
        <v>166</v>
      </c>
      <c r="H219" s="220">
        <v>1</v>
      </c>
      <c r="I219" s="221"/>
      <c r="J219" s="222">
        <f>ROUND(I219*H219,1)</f>
        <v>0</v>
      </c>
      <c r="K219" s="223"/>
      <c r="L219" s="41"/>
      <c r="M219" s="224" t="s">
        <v>1</v>
      </c>
      <c r="N219" s="225" t="s">
        <v>41</v>
      </c>
      <c r="O219" s="88"/>
      <c r="P219" s="226">
        <f>O219*H219</f>
        <v>0</v>
      </c>
      <c r="Q219" s="226">
        <v>0.00016</v>
      </c>
      <c r="R219" s="226">
        <f>Q219*H219</f>
        <v>0.00016</v>
      </c>
      <c r="S219" s="226">
        <v>0</v>
      </c>
      <c r="T219" s="22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8" t="s">
        <v>202</v>
      </c>
      <c r="AT219" s="228" t="s">
        <v>139</v>
      </c>
      <c r="AU219" s="228" t="s">
        <v>85</v>
      </c>
      <c r="AY219" s="14" t="s">
        <v>136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4" t="s">
        <v>33</v>
      </c>
      <c r="BK219" s="229">
        <f>ROUND(I219*H219,1)</f>
        <v>0</v>
      </c>
      <c r="BL219" s="14" t="s">
        <v>202</v>
      </c>
      <c r="BM219" s="228" t="s">
        <v>436</v>
      </c>
    </row>
    <row r="220" spans="1:65" s="2" customFormat="1" ht="24.15" customHeight="1">
      <c r="A220" s="35"/>
      <c r="B220" s="36"/>
      <c r="C220" s="230" t="s">
        <v>433</v>
      </c>
      <c r="D220" s="230" t="s">
        <v>353</v>
      </c>
      <c r="E220" s="231" t="s">
        <v>438</v>
      </c>
      <c r="F220" s="232" t="s">
        <v>439</v>
      </c>
      <c r="G220" s="233" t="s">
        <v>166</v>
      </c>
      <c r="H220" s="234">
        <v>1</v>
      </c>
      <c r="I220" s="235"/>
      <c r="J220" s="236">
        <f>ROUND(I220*H220,1)</f>
        <v>0</v>
      </c>
      <c r="K220" s="237"/>
      <c r="L220" s="238"/>
      <c r="M220" s="239" t="s">
        <v>1</v>
      </c>
      <c r="N220" s="240" t="s">
        <v>41</v>
      </c>
      <c r="O220" s="88"/>
      <c r="P220" s="226">
        <f>O220*H220</f>
        <v>0</v>
      </c>
      <c r="Q220" s="226">
        <v>0.00064</v>
      </c>
      <c r="R220" s="226">
        <f>Q220*H220</f>
        <v>0.00064</v>
      </c>
      <c r="S220" s="226">
        <v>0</v>
      </c>
      <c r="T220" s="22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8" t="s">
        <v>277</v>
      </c>
      <c r="AT220" s="228" t="s">
        <v>353</v>
      </c>
      <c r="AU220" s="228" t="s">
        <v>85</v>
      </c>
      <c r="AY220" s="14" t="s">
        <v>136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4" t="s">
        <v>33</v>
      </c>
      <c r="BK220" s="229">
        <f>ROUND(I220*H220,1)</f>
        <v>0</v>
      </c>
      <c r="BL220" s="14" t="s">
        <v>202</v>
      </c>
      <c r="BM220" s="228" t="s">
        <v>440</v>
      </c>
    </row>
    <row r="221" spans="1:65" s="2" customFormat="1" ht="24.15" customHeight="1">
      <c r="A221" s="35"/>
      <c r="B221" s="36"/>
      <c r="C221" s="216" t="s">
        <v>437</v>
      </c>
      <c r="D221" s="216" t="s">
        <v>139</v>
      </c>
      <c r="E221" s="217" t="s">
        <v>442</v>
      </c>
      <c r="F221" s="218" t="s">
        <v>443</v>
      </c>
      <c r="G221" s="219" t="s">
        <v>166</v>
      </c>
      <c r="H221" s="220">
        <v>6</v>
      </c>
      <c r="I221" s="221"/>
      <c r="J221" s="222">
        <f>ROUND(I221*H221,1)</f>
        <v>0</v>
      </c>
      <c r="K221" s="223"/>
      <c r="L221" s="41"/>
      <c r="M221" s="224" t="s">
        <v>1</v>
      </c>
      <c r="N221" s="225" t="s">
        <v>41</v>
      </c>
      <c r="O221" s="88"/>
      <c r="P221" s="226">
        <f>O221*H221</f>
        <v>0</v>
      </c>
      <c r="Q221" s="226">
        <v>0.00016</v>
      </c>
      <c r="R221" s="226">
        <f>Q221*H221</f>
        <v>0.0009600000000000001</v>
      </c>
      <c r="S221" s="226">
        <v>0</v>
      </c>
      <c r="T221" s="22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8" t="s">
        <v>202</v>
      </c>
      <c r="AT221" s="228" t="s">
        <v>139</v>
      </c>
      <c r="AU221" s="228" t="s">
        <v>85</v>
      </c>
      <c r="AY221" s="14" t="s">
        <v>136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4" t="s">
        <v>33</v>
      </c>
      <c r="BK221" s="229">
        <f>ROUND(I221*H221,1)</f>
        <v>0</v>
      </c>
      <c r="BL221" s="14" t="s">
        <v>202</v>
      </c>
      <c r="BM221" s="228" t="s">
        <v>444</v>
      </c>
    </row>
    <row r="222" spans="1:65" s="2" customFormat="1" ht="21.75" customHeight="1">
      <c r="A222" s="35"/>
      <c r="B222" s="36"/>
      <c r="C222" s="230" t="s">
        <v>441</v>
      </c>
      <c r="D222" s="230" t="s">
        <v>353</v>
      </c>
      <c r="E222" s="231" t="s">
        <v>446</v>
      </c>
      <c r="F222" s="232" t="s">
        <v>447</v>
      </c>
      <c r="G222" s="233" t="s">
        <v>166</v>
      </c>
      <c r="H222" s="234">
        <v>6</v>
      </c>
      <c r="I222" s="235"/>
      <c r="J222" s="236">
        <f>ROUND(I222*H222,1)</f>
        <v>0</v>
      </c>
      <c r="K222" s="237"/>
      <c r="L222" s="238"/>
      <c r="M222" s="239" t="s">
        <v>1</v>
      </c>
      <c r="N222" s="240" t="s">
        <v>41</v>
      </c>
      <c r="O222" s="88"/>
      <c r="P222" s="226">
        <f>O222*H222</f>
        <v>0</v>
      </c>
      <c r="Q222" s="226">
        <v>0.002</v>
      </c>
      <c r="R222" s="226">
        <f>Q222*H222</f>
        <v>0.012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277</v>
      </c>
      <c r="AT222" s="228" t="s">
        <v>353</v>
      </c>
      <c r="AU222" s="228" t="s">
        <v>85</v>
      </c>
      <c r="AY222" s="14" t="s">
        <v>136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33</v>
      </c>
      <c r="BK222" s="229">
        <f>ROUND(I222*H222,1)</f>
        <v>0</v>
      </c>
      <c r="BL222" s="14" t="s">
        <v>202</v>
      </c>
      <c r="BM222" s="228" t="s">
        <v>448</v>
      </c>
    </row>
    <row r="223" spans="1:65" s="2" customFormat="1" ht="24.15" customHeight="1">
      <c r="A223" s="35"/>
      <c r="B223" s="36"/>
      <c r="C223" s="216" t="s">
        <v>445</v>
      </c>
      <c r="D223" s="216" t="s">
        <v>139</v>
      </c>
      <c r="E223" s="217" t="s">
        <v>450</v>
      </c>
      <c r="F223" s="218" t="s">
        <v>451</v>
      </c>
      <c r="G223" s="219" t="s">
        <v>166</v>
      </c>
      <c r="H223" s="220">
        <v>1</v>
      </c>
      <c r="I223" s="221"/>
      <c r="J223" s="222">
        <f>ROUND(I223*H223,1)</f>
        <v>0</v>
      </c>
      <c r="K223" s="223"/>
      <c r="L223" s="41"/>
      <c r="M223" s="224" t="s">
        <v>1</v>
      </c>
      <c r="N223" s="225" t="s">
        <v>41</v>
      </c>
      <c r="O223" s="88"/>
      <c r="P223" s="226">
        <f>O223*H223</f>
        <v>0</v>
      </c>
      <c r="Q223" s="226">
        <v>0.00012</v>
      </c>
      <c r="R223" s="226">
        <f>Q223*H223</f>
        <v>0.00012</v>
      </c>
      <c r="S223" s="226">
        <v>0</v>
      </c>
      <c r="T223" s="22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8" t="s">
        <v>202</v>
      </c>
      <c r="AT223" s="228" t="s">
        <v>139</v>
      </c>
      <c r="AU223" s="228" t="s">
        <v>85</v>
      </c>
      <c r="AY223" s="14" t="s">
        <v>136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4" t="s">
        <v>33</v>
      </c>
      <c r="BK223" s="229">
        <f>ROUND(I223*H223,1)</f>
        <v>0</v>
      </c>
      <c r="BL223" s="14" t="s">
        <v>202</v>
      </c>
      <c r="BM223" s="228" t="s">
        <v>452</v>
      </c>
    </row>
    <row r="224" spans="1:65" s="2" customFormat="1" ht="24.15" customHeight="1">
      <c r="A224" s="35"/>
      <c r="B224" s="36"/>
      <c r="C224" s="230" t="s">
        <v>449</v>
      </c>
      <c r="D224" s="230" t="s">
        <v>353</v>
      </c>
      <c r="E224" s="231" t="s">
        <v>454</v>
      </c>
      <c r="F224" s="232" t="s">
        <v>455</v>
      </c>
      <c r="G224" s="233" t="s">
        <v>166</v>
      </c>
      <c r="H224" s="234">
        <v>1</v>
      </c>
      <c r="I224" s="235"/>
      <c r="J224" s="236">
        <f>ROUND(I224*H224,1)</f>
        <v>0</v>
      </c>
      <c r="K224" s="237"/>
      <c r="L224" s="238"/>
      <c r="M224" s="239" t="s">
        <v>1</v>
      </c>
      <c r="N224" s="240" t="s">
        <v>41</v>
      </c>
      <c r="O224" s="88"/>
      <c r="P224" s="226">
        <f>O224*H224</f>
        <v>0</v>
      </c>
      <c r="Q224" s="226">
        <v>0.00125</v>
      </c>
      <c r="R224" s="226">
        <f>Q224*H224</f>
        <v>0.00125</v>
      </c>
      <c r="S224" s="226">
        <v>0</v>
      </c>
      <c r="T224" s="22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8" t="s">
        <v>277</v>
      </c>
      <c r="AT224" s="228" t="s">
        <v>353</v>
      </c>
      <c r="AU224" s="228" t="s">
        <v>85</v>
      </c>
      <c r="AY224" s="14" t="s">
        <v>136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4" t="s">
        <v>33</v>
      </c>
      <c r="BK224" s="229">
        <f>ROUND(I224*H224,1)</f>
        <v>0</v>
      </c>
      <c r="BL224" s="14" t="s">
        <v>202</v>
      </c>
      <c r="BM224" s="228" t="s">
        <v>456</v>
      </c>
    </row>
    <row r="225" spans="1:65" s="2" customFormat="1" ht="16.5" customHeight="1">
      <c r="A225" s="35"/>
      <c r="B225" s="36"/>
      <c r="C225" s="230" t="s">
        <v>453</v>
      </c>
      <c r="D225" s="230" t="s">
        <v>353</v>
      </c>
      <c r="E225" s="231" t="s">
        <v>458</v>
      </c>
      <c r="F225" s="232" t="s">
        <v>459</v>
      </c>
      <c r="G225" s="233" t="s">
        <v>166</v>
      </c>
      <c r="H225" s="234">
        <v>1</v>
      </c>
      <c r="I225" s="235"/>
      <c r="J225" s="236">
        <f>ROUND(I225*H225,1)</f>
        <v>0</v>
      </c>
      <c r="K225" s="237"/>
      <c r="L225" s="238"/>
      <c r="M225" s="239" t="s">
        <v>1</v>
      </c>
      <c r="N225" s="240" t="s">
        <v>41</v>
      </c>
      <c r="O225" s="88"/>
      <c r="P225" s="226">
        <f>O225*H225</f>
        <v>0</v>
      </c>
      <c r="Q225" s="226">
        <v>0.0025</v>
      </c>
      <c r="R225" s="226">
        <f>Q225*H225</f>
        <v>0.0025</v>
      </c>
      <c r="S225" s="226">
        <v>0</v>
      </c>
      <c r="T225" s="22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8" t="s">
        <v>277</v>
      </c>
      <c r="AT225" s="228" t="s">
        <v>353</v>
      </c>
      <c r="AU225" s="228" t="s">
        <v>85</v>
      </c>
      <c r="AY225" s="14" t="s">
        <v>136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4" t="s">
        <v>33</v>
      </c>
      <c r="BK225" s="229">
        <f>ROUND(I225*H225,1)</f>
        <v>0</v>
      </c>
      <c r="BL225" s="14" t="s">
        <v>202</v>
      </c>
      <c r="BM225" s="228" t="s">
        <v>460</v>
      </c>
    </row>
    <row r="226" spans="1:65" s="2" customFormat="1" ht="16.5" customHeight="1">
      <c r="A226" s="35"/>
      <c r="B226" s="36"/>
      <c r="C226" s="216" t="s">
        <v>457</v>
      </c>
      <c r="D226" s="216" t="s">
        <v>139</v>
      </c>
      <c r="E226" s="217" t="s">
        <v>462</v>
      </c>
      <c r="F226" s="218" t="s">
        <v>463</v>
      </c>
      <c r="G226" s="219" t="s">
        <v>166</v>
      </c>
      <c r="H226" s="220">
        <v>5</v>
      </c>
      <c r="I226" s="221"/>
      <c r="J226" s="222">
        <f>ROUND(I226*H226,1)</f>
        <v>0</v>
      </c>
      <c r="K226" s="223"/>
      <c r="L226" s="41"/>
      <c r="M226" s="224" t="s">
        <v>1</v>
      </c>
      <c r="N226" s="225" t="s">
        <v>41</v>
      </c>
      <c r="O226" s="88"/>
      <c r="P226" s="226">
        <f>O226*H226</f>
        <v>0</v>
      </c>
      <c r="Q226" s="226">
        <v>0</v>
      </c>
      <c r="R226" s="226">
        <f>Q226*H226</f>
        <v>0</v>
      </c>
      <c r="S226" s="226">
        <v>0.00085</v>
      </c>
      <c r="T226" s="227">
        <f>S226*H226</f>
        <v>0.0042499999999999994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8" t="s">
        <v>202</v>
      </c>
      <c r="AT226" s="228" t="s">
        <v>139</v>
      </c>
      <c r="AU226" s="228" t="s">
        <v>85</v>
      </c>
      <c r="AY226" s="14" t="s">
        <v>136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4" t="s">
        <v>33</v>
      </c>
      <c r="BK226" s="229">
        <f>ROUND(I226*H226,1)</f>
        <v>0</v>
      </c>
      <c r="BL226" s="14" t="s">
        <v>202</v>
      </c>
      <c r="BM226" s="228" t="s">
        <v>464</v>
      </c>
    </row>
    <row r="227" spans="1:65" s="2" customFormat="1" ht="21.75" customHeight="1">
      <c r="A227" s="35"/>
      <c r="B227" s="36"/>
      <c r="C227" s="216" t="s">
        <v>461</v>
      </c>
      <c r="D227" s="216" t="s">
        <v>139</v>
      </c>
      <c r="E227" s="217" t="s">
        <v>466</v>
      </c>
      <c r="F227" s="218" t="s">
        <v>467</v>
      </c>
      <c r="G227" s="219" t="s">
        <v>166</v>
      </c>
      <c r="H227" s="220">
        <v>6</v>
      </c>
      <c r="I227" s="221"/>
      <c r="J227" s="222">
        <f>ROUND(I227*H227,1)</f>
        <v>0</v>
      </c>
      <c r="K227" s="223"/>
      <c r="L227" s="41"/>
      <c r="M227" s="224" t="s">
        <v>1</v>
      </c>
      <c r="N227" s="225" t="s">
        <v>41</v>
      </c>
      <c r="O227" s="88"/>
      <c r="P227" s="226">
        <f>O227*H227</f>
        <v>0</v>
      </c>
      <c r="Q227" s="226">
        <v>0.00015</v>
      </c>
      <c r="R227" s="226">
        <f>Q227*H227</f>
        <v>0.0009</v>
      </c>
      <c r="S227" s="226">
        <v>0</v>
      </c>
      <c r="T227" s="22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8" t="s">
        <v>202</v>
      </c>
      <c r="AT227" s="228" t="s">
        <v>139</v>
      </c>
      <c r="AU227" s="228" t="s">
        <v>85</v>
      </c>
      <c r="AY227" s="14" t="s">
        <v>136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4" t="s">
        <v>33</v>
      </c>
      <c r="BK227" s="229">
        <f>ROUND(I227*H227,1)</f>
        <v>0</v>
      </c>
      <c r="BL227" s="14" t="s">
        <v>202</v>
      </c>
      <c r="BM227" s="228" t="s">
        <v>468</v>
      </c>
    </row>
    <row r="228" spans="1:65" s="2" customFormat="1" ht="24.15" customHeight="1">
      <c r="A228" s="35"/>
      <c r="B228" s="36"/>
      <c r="C228" s="230" t="s">
        <v>465</v>
      </c>
      <c r="D228" s="230" t="s">
        <v>353</v>
      </c>
      <c r="E228" s="231" t="s">
        <v>470</v>
      </c>
      <c r="F228" s="232" t="s">
        <v>471</v>
      </c>
      <c r="G228" s="233" t="s">
        <v>166</v>
      </c>
      <c r="H228" s="234">
        <v>6</v>
      </c>
      <c r="I228" s="235"/>
      <c r="J228" s="236">
        <f>ROUND(I228*H228,1)</f>
        <v>0</v>
      </c>
      <c r="K228" s="237"/>
      <c r="L228" s="238"/>
      <c r="M228" s="239" t="s">
        <v>1</v>
      </c>
      <c r="N228" s="240" t="s">
        <v>41</v>
      </c>
      <c r="O228" s="88"/>
      <c r="P228" s="226">
        <f>O228*H228</f>
        <v>0</v>
      </c>
      <c r="Q228" s="226">
        <v>0.0009</v>
      </c>
      <c r="R228" s="226">
        <f>Q228*H228</f>
        <v>0.0054</v>
      </c>
      <c r="S228" s="226">
        <v>0</v>
      </c>
      <c r="T228" s="22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8" t="s">
        <v>277</v>
      </c>
      <c r="AT228" s="228" t="s">
        <v>353</v>
      </c>
      <c r="AU228" s="228" t="s">
        <v>85</v>
      </c>
      <c r="AY228" s="14" t="s">
        <v>136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4" t="s">
        <v>33</v>
      </c>
      <c r="BK228" s="229">
        <f>ROUND(I228*H228,1)</f>
        <v>0</v>
      </c>
      <c r="BL228" s="14" t="s">
        <v>202</v>
      </c>
      <c r="BM228" s="228" t="s">
        <v>472</v>
      </c>
    </row>
    <row r="229" spans="1:65" s="2" customFormat="1" ht="24.15" customHeight="1">
      <c r="A229" s="35"/>
      <c r="B229" s="36"/>
      <c r="C229" s="216" t="s">
        <v>469</v>
      </c>
      <c r="D229" s="216" t="s">
        <v>139</v>
      </c>
      <c r="E229" s="217" t="s">
        <v>474</v>
      </c>
      <c r="F229" s="218" t="s">
        <v>475</v>
      </c>
      <c r="G229" s="219" t="s">
        <v>216</v>
      </c>
      <c r="H229" s="220">
        <v>0.35</v>
      </c>
      <c r="I229" s="221"/>
      <c r="J229" s="222">
        <f>ROUND(I229*H229,1)</f>
        <v>0</v>
      </c>
      <c r="K229" s="223"/>
      <c r="L229" s="41"/>
      <c r="M229" s="224" t="s">
        <v>1</v>
      </c>
      <c r="N229" s="225" t="s">
        <v>41</v>
      </c>
      <c r="O229" s="88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8" t="s">
        <v>202</v>
      </c>
      <c r="AT229" s="228" t="s">
        <v>139</v>
      </c>
      <c r="AU229" s="228" t="s">
        <v>85</v>
      </c>
      <c r="AY229" s="14" t="s">
        <v>136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4" t="s">
        <v>33</v>
      </c>
      <c r="BK229" s="229">
        <f>ROUND(I229*H229,1)</f>
        <v>0</v>
      </c>
      <c r="BL229" s="14" t="s">
        <v>202</v>
      </c>
      <c r="BM229" s="228" t="s">
        <v>476</v>
      </c>
    </row>
    <row r="230" spans="1:63" s="12" customFormat="1" ht="22.8" customHeight="1">
      <c r="A230" s="12"/>
      <c r="B230" s="200"/>
      <c r="C230" s="201"/>
      <c r="D230" s="202" t="s">
        <v>75</v>
      </c>
      <c r="E230" s="214" t="s">
        <v>477</v>
      </c>
      <c r="F230" s="214" t="s">
        <v>478</v>
      </c>
      <c r="G230" s="201"/>
      <c r="H230" s="201"/>
      <c r="I230" s="204"/>
      <c r="J230" s="215">
        <f>BK230</f>
        <v>0</v>
      </c>
      <c r="K230" s="201"/>
      <c r="L230" s="206"/>
      <c r="M230" s="207"/>
      <c r="N230" s="208"/>
      <c r="O230" s="208"/>
      <c r="P230" s="209">
        <f>SUM(P231:P237)</f>
        <v>0</v>
      </c>
      <c r="Q230" s="208"/>
      <c r="R230" s="209">
        <f>SUM(R231:R237)</f>
        <v>0.041400000000000006</v>
      </c>
      <c r="S230" s="208"/>
      <c r="T230" s="210">
        <f>SUM(T231:T237)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1" t="s">
        <v>85</v>
      </c>
      <c r="AT230" s="212" t="s">
        <v>75</v>
      </c>
      <c r="AU230" s="212" t="s">
        <v>33</v>
      </c>
      <c r="AY230" s="211" t="s">
        <v>136</v>
      </c>
      <c r="BK230" s="213">
        <f>SUM(BK231:BK237)</f>
        <v>0</v>
      </c>
    </row>
    <row r="231" spans="1:65" s="2" customFormat="1" ht="24.15" customHeight="1">
      <c r="A231" s="35"/>
      <c r="B231" s="36"/>
      <c r="C231" s="216" t="s">
        <v>473</v>
      </c>
      <c r="D231" s="216" t="s">
        <v>139</v>
      </c>
      <c r="E231" s="217" t="s">
        <v>480</v>
      </c>
      <c r="F231" s="218" t="s">
        <v>481</v>
      </c>
      <c r="G231" s="219" t="s">
        <v>209</v>
      </c>
      <c r="H231" s="220">
        <v>4</v>
      </c>
      <c r="I231" s="221"/>
      <c r="J231" s="222">
        <f>ROUND(I231*H231,1)</f>
        <v>0</v>
      </c>
      <c r="K231" s="223"/>
      <c r="L231" s="41"/>
      <c r="M231" s="224" t="s">
        <v>1</v>
      </c>
      <c r="N231" s="225" t="s">
        <v>41</v>
      </c>
      <c r="O231" s="88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8" t="s">
        <v>202</v>
      </c>
      <c r="AT231" s="228" t="s">
        <v>139</v>
      </c>
      <c r="AU231" s="228" t="s">
        <v>85</v>
      </c>
      <c r="AY231" s="14" t="s">
        <v>136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4" t="s">
        <v>33</v>
      </c>
      <c r="BK231" s="229">
        <f>ROUND(I231*H231,1)</f>
        <v>0</v>
      </c>
      <c r="BL231" s="14" t="s">
        <v>202</v>
      </c>
      <c r="BM231" s="228" t="s">
        <v>482</v>
      </c>
    </row>
    <row r="232" spans="1:65" s="2" customFormat="1" ht="37.8" customHeight="1">
      <c r="A232" s="35"/>
      <c r="B232" s="36"/>
      <c r="C232" s="230" t="s">
        <v>479</v>
      </c>
      <c r="D232" s="230" t="s">
        <v>353</v>
      </c>
      <c r="E232" s="231" t="s">
        <v>484</v>
      </c>
      <c r="F232" s="232" t="s">
        <v>485</v>
      </c>
      <c r="G232" s="233" t="s">
        <v>166</v>
      </c>
      <c r="H232" s="234">
        <v>4</v>
      </c>
      <c r="I232" s="235"/>
      <c r="J232" s="236">
        <f>ROUND(I232*H232,1)</f>
        <v>0</v>
      </c>
      <c r="K232" s="237"/>
      <c r="L232" s="238"/>
      <c r="M232" s="239" t="s">
        <v>1</v>
      </c>
      <c r="N232" s="240" t="s">
        <v>41</v>
      </c>
      <c r="O232" s="88"/>
      <c r="P232" s="226">
        <f>O232*H232</f>
        <v>0</v>
      </c>
      <c r="Q232" s="226">
        <v>0.0087</v>
      </c>
      <c r="R232" s="226">
        <f>Q232*H232</f>
        <v>0.0348</v>
      </c>
      <c r="S232" s="226">
        <v>0</v>
      </c>
      <c r="T232" s="22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8" t="s">
        <v>277</v>
      </c>
      <c r="AT232" s="228" t="s">
        <v>353</v>
      </c>
      <c r="AU232" s="228" t="s">
        <v>85</v>
      </c>
      <c r="AY232" s="14" t="s">
        <v>136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4" t="s">
        <v>33</v>
      </c>
      <c r="BK232" s="229">
        <f>ROUND(I232*H232,1)</f>
        <v>0</v>
      </c>
      <c r="BL232" s="14" t="s">
        <v>202</v>
      </c>
      <c r="BM232" s="228" t="s">
        <v>486</v>
      </c>
    </row>
    <row r="233" spans="1:65" s="2" customFormat="1" ht="16.5" customHeight="1">
      <c r="A233" s="35"/>
      <c r="B233" s="36"/>
      <c r="C233" s="216" t="s">
        <v>483</v>
      </c>
      <c r="D233" s="216" t="s">
        <v>139</v>
      </c>
      <c r="E233" s="217" t="s">
        <v>488</v>
      </c>
      <c r="F233" s="218" t="s">
        <v>489</v>
      </c>
      <c r="G233" s="219" t="s">
        <v>209</v>
      </c>
      <c r="H233" s="220">
        <v>4</v>
      </c>
      <c r="I233" s="221"/>
      <c r="J233" s="222">
        <f>ROUND(I233*H233,1)</f>
        <v>0</v>
      </c>
      <c r="K233" s="223"/>
      <c r="L233" s="41"/>
      <c r="M233" s="224" t="s">
        <v>1</v>
      </c>
      <c r="N233" s="225" t="s">
        <v>41</v>
      </c>
      <c r="O233" s="88"/>
      <c r="P233" s="226">
        <f>O233*H233</f>
        <v>0</v>
      </c>
      <c r="Q233" s="226">
        <v>0.00015</v>
      </c>
      <c r="R233" s="226">
        <f>Q233*H233</f>
        <v>0.0006</v>
      </c>
      <c r="S233" s="226">
        <v>0</v>
      </c>
      <c r="T233" s="22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8" t="s">
        <v>202</v>
      </c>
      <c r="AT233" s="228" t="s">
        <v>139</v>
      </c>
      <c r="AU233" s="228" t="s">
        <v>85</v>
      </c>
      <c r="AY233" s="14" t="s">
        <v>136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4" t="s">
        <v>33</v>
      </c>
      <c r="BK233" s="229">
        <f>ROUND(I233*H233,1)</f>
        <v>0</v>
      </c>
      <c r="BL233" s="14" t="s">
        <v>202</v>
      </c>
      <c r="BM233" s="228" t="s">
        <v>490</v>
      </c>
    </row>
    <row r="234" spans="1:65" s="2" customFormat="1" ht="16.5" customHeight="1">
      <c r="A234" s="35"/>
      <c r="B234" s="36"/>
      <c r="C234" s="216" t="s">
        <v>487</v>
      </c>
      <c r="D234" s="216" t="s">
        <v>139</v>
      </c>
      <c r="E234" s="217" t="s">
        <v>492</v>
      </c>
      <c r="F234" s="218" t="s">
        <v>493</v>
      </c>
      <c r="G234" s="219" t="s">
        <v>209</v>
      </c>
      <c r="H234" s="220">
        <v>4</v>
      </c>
      <c r="I234" s="221"/>
      <c r="J234" s="222">
        <f>ROUND(I234*H234,1)</f>
        <v>0</v>
      </c>
      <c r="K234" s="223"/>
      <c r="L234" s="41"/>
      <c r="M234" s="224" t="s">
        <v>1</v>
      </c>
      <c r="N234" s="225" t="s">
        <v>41</v>
      </c>
      <c r="O234" s="88"/>
      <c r="P234" s="226">
        <f>O234*H234</f>
        <v>0</v>
      </c>
      <c r="Q234" s="226">
        <v>0.0005</v>
      </c>
      <c r="R234" s="226">
        <f>Q234*H234</f>
        <v>0.002</v>
      </c>
      <c r="S234" s="226">
        <v>0</v>
      </c>
      <c r="T234" s="22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8" t="s">
        <v>202</v>
      </c>
      <c r="AT234" s="228" t="s">
        <v>139</v>
      </c>
      <c r="AU234" s="228" t="s">
        <v>85</v>
      </c>
      <c r="AY234" s="14" t="s">
        <v>136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4" t="s">
        <v>33</v>
      </c>
      <c r="BK234" s="229">
        <f>ROUND(I234*H234,1)</f>
        <v>0</v>
      </c>
      <c r="BL234" s="14" t="s">
        <v>202</v>
      </c>
      <c r="BM234" s="228" t="s">
        <v>494</v>
      </c>
    </row>
    <row r="235" spans="1:65" s="2" customFormat="1" ht="24.15" customHeight="1">
      <c r="A235" s="35"/>
      <c r="B235" s="36"/>
      <c r="C235" s="216" t="s">
        <v>491</v>
      </c>
      <c r="D235" s="216" t="s">
        <v>139</v>
      </c>
      <c r="E235" s="217" t="s">
        <v>496</v>
      </c>
      <c r="F235" s="218" t="s">
        <v>497</v>
      </c>
      <c r="G235" s="219" t="s">
        <v>209</v>
      </c>
      <c r="H235" s="220">
        <v>4</v>
      </c>
      <c r="I235" s="221"/>
      <c r="J235" s="222">
        <f>ROUND(I235*H235,1)</f>
        <v>0</v>
      </c>
      <c r="K235" s="223"/>
      <c r="L235" s="41"/>
      <c r="M235" s="224" t="s">
        <v>1</v>
      </c>
      <c r="N235" s="225" t="s">
        <v>41</v>
      </c>
      <c r="O235" s="88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8" t="s">
        <v>202</v>
      </c>
      <c r="AT235" s="228" t="s">
        <v>139</v>
      </c>
      <c r="AU235" s="228" t="s">
        <v>85</v>
      </c>
      <c r="AY235" s="14" t="s">
        <v>136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4" t="s">
        <v>33</v>
      </c>
      <c r="BK235" s="229">
        <f>ROUND(I235*H235,1)</f>
        <v>0</v>
      </c>
      <c r="BL235" s="14" t="s">
        <v>202</v>
      </c>
      <c r="BM235" s="228" t="s">
        <v>498</v>
      </c>
    </row>
    <row r="236" spans="1:65" s="2" customFormat="1" ht="24.15" customHeight="1">
      <c r="A236" s="35"/>
      <c r="B236" s="36"/>
      <c r="C236" s="230" t="s">
        <v>495</v>
      </c>
      <c r="D236" s="230" t="s">
        <v>353</v>
      </c>
      <c r="E236" s="231" t="s">
        <v>500</v>
      </c>
      <c r="F236" s="232" t="s">
        <v>501</v>
      </c>
      <c r="G236" s="233" t="s">
        <v>166</v>
      </c>
      <c r="H236" s="234">
        <v>4</v>
      </c>
      <c r="I236" s="235"/>
      <c r="J236" s="236">
        <f>ROUND(I236*H236,1)</f>
        <v>0</v>
      </c>
      <c r="K236" s="237"/>
      <c r="L236" s="238"/>
      <c r="M236" s="239" t="s">
        <v>1</v>
      </c>
      <c r="N236" s="240" t="s">
        <v>41</v>
      </c>
      <c r="O236" s="88"/>
      <c r="P236" s="226">
        <f>O236*H236</f>
        <v>0</v>
      </c>
      <c r="Q236" s="226">
        <v>0.001</v>
      </c>
      <c r="R236" s="226">
        <f>Q236*H236</f>
        <v>0.004</v>
      </c>
      <c r="S236" s="226">
        <v>0</v>
      </c>
      <c r="T236" s="22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8" t="s">
        <v>277</v>
      </c>
      <c r="AT236" s="228" t="s">
        <v>353</v>
      </c>
      <c r="AU236" s="228" t="s">
        <v>85</v>
      </c>
      <c r="AY236" s="14" t="s">
        <v>136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4" t="s">
        <v>33</v>
      </c>
      <c r="BK236" s="229">
        <f>ROUND(I236*H236,1)</f>
        <v>0</v>
      </c>
      <c r="BL236" s="14" t="s">
        <v>202</v>
      </c>
      <c r="BM236" s="228" t="s">
        <v>502</v>
      </c>
    </row>
    <row r="237" spans="1:65" s="2" customFormat="1" ht="24.15" customHeight="1">
      <c r="A237" s="35"/>
      <c r="B237" s="36"/>
      <c r="C237" s="216" t="s">
        <v>499</v>
      </c>
      <c r="D237" s="216" t="s">
        <v>139</v>
      </c>
      <c r="E237" s="217" t="s">
        <v>504</v>
      </c>
      <c r="F237" s="218" t="s">
        <v>505</v>
      </c>
      <c r="G237" s="219" t="s">
        <v>216</v>
      </c>
      <c r="H237" s="220">
        <v>0.041</v>
      </c>
      <c r="I237" s="221"/>
      <c r="J237" s="222">
        <f>ROUND(I237*H237,1)</f>
        <v>0</v>
      </c>
      <c r="K237" s="223"/>
      <c r="L237" s="41"/>
      <c r="M237" s="224" t="s">
        <v>1</v>
      </c>
      <c r="N237" s="225" t="s">
        <v>41</v>
      </c>
      <c r="O237" s="88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8" t="s">
        <v>202</v>
      </c>
      <c r="AT237" s="228" t="s">
        <v>139</v>
      </c>
      <c r="AU237" s="228" t="s">
        <v>85</v>
      </c>
      <c r="AY237" s="14" t="s">
        <v>136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4" t="s">
        <v>33</v>
      </c>
      <c r="BK237" s="229">
        <f>ROUND(I237*H237,1)</f>
        <v>0</v>
      </c>
      <c r="BL237" s="14" t="s">
        <v>202</v>
      </c>
      <c r="BM237" s="228" t="s">
        <v>506</v>
      </c>
    </row>
    <row r="238" spans="1:63" s="12" customFormat="1" ht="22.8" customHeight="1">
      <c r="A238" s="12"/>
      <c r="B238" s="200"/>
      <c r="C238" s="201"/>
      <c r="D238" s="202" t="s">
        <v>75</v>
      </c>
      <c r="E238" s="214" t="s">
        <v>507</v>
      </c>
      <c r="F238" s="214" t="s">
        <v>508</v>
      </c>
      <c r="G238" s="201"/>
      <c r="H238" s="201"/>
      <c r="I238" s="204"/>
      <c r="J238" s="215">
        <f>BK238</f>
        <v>0</v>
      </c>
      <c r="K238" s="201"/>
      <c r="L238" s="206"/>
      <c r="M238" s="207"/>
      <c r="N238" s="208"/>
      <c r="O238" s="208"/>
      <c r="P238" s="209">
        <f>SUM(P239:P241)</f>
        <v>0</v>
      </c>
      <c r="Q238" s="208"/>
      <c r="R238" s="209">
        <f>SUM(R239:R241)</f>
        <v>0.00016</v>
      </c>
      <c r="S238" s="208"/>
      <c r="T238" s="210">
        <f>SUM(T239:T241)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1" t="s">
        <v>85</v>
      </c>
      <c r="AT238" s="212" t="s">
        <v>75</v>
      </c>
      <c r="AU238" s="212" t="s">
        <v>33</v>
      </c>
      <c r="AY238" s="211" t="s">
        <v>136</v>
      </c>
      <c r="BK238" s="213">
        <f>SUM(BK239:BK241)</f>
        <v>0</v>
      </c>
    </row>
    <row r="239" spans="1:65" s="2" customFormat="1" ht="24.15" customHeight="1">
      <c r="A239" s="35"/>
      <c r="B239" s="36"/>
      <c r="C239" s="216" t="s">
        <v>503</v>
      </c>
      <c r="D239" s="216" t="s">
        <v>139</v>
      </c>
      <c r="E239" s="217" t="s">
        <v>510</v>
      </c>
      <c r="F239" s="218" t="s">
        <v>511</v>
      </c>
      <c r="G239" s="219" t="s">
        <v>166</v>
      </c>
      <c r="H239" s="220">
        <v>2</v>
      </c>
      <c r="I239" s="221"/>
      <c r="J239" s="222">
        <f>ROUND(I239*H239,1)</f>
        <v>0</v>
      </c>
      <c r="K239" s="223"/>
      <c r="L239" s="41"/>
      <c r="M239" s="224" t="s">
        <v>1</v>
      </c>
      <c r="N239" s="225" t="s">
        <v>41</v>
      </c>
      <c r="O239" s="88"/>
      <c r="P239" s="226">
        <f>O239*H239</f>
        <v>0</v>
      </c>
      <c r="Q239" s="226">
        <v>8E-05</v>
      </c>
      <c r="R239" s="226">
        <f>Q239*H239</f>
        <v>0.00016</v>
      </c>
      <c r="S239" s="226">
        <v>0</v>
      </c>
      <c r="T239" s="22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8" t="s">
        <v>202</v>
      </c>
      <c r="AT239" s="228" t="s">
        <v>139</v>
      </c>
      <c r="AU239" s="228" t="s">
        <v>85</v>
      </c>
      <c r="AY239" s="14" t="s">
        <v>136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4" t="s">
        <v>33</v>
      </c>
      <c r="BK239" s="229">
        <f>ROUND(I239*H239,1)</f>
        <v>0</v>
      </c>
      <c r="BL239" s="14" t="s">
        <v>202</v>
      </c>
      <c r="BM239" s="228" t="s">
        <v>512</v>
      </c>
    </row>
    <row r="240" spans="1:65" s="2" customFormat="1" ht="24.15" customHeight="1">
      <c r="A240" s="35"/>
      <c r="B240" s="36"/>
      <c r="C240" s="216" t="s">
        <v>509</v>
      </c>
      <c r="D240" s="216" t="s">
        <v>139</v>
      </c>
      <c r="E240" s="217" t="s">
        <v>514</v>
      </c>
      <c r="F240" s="218" t="s">
        <v>515</v>
      </c>
      <c r="G240" s="219" t="s">
        <v>166</v>
      </c>
      <c r="H240" s="220">
        <v>2</v>
      </c>
      <c r="I240" s="221"/>
      <c r="J240" s="222">
        <f>ROUND(I240*H240,1)</f>
        <v>0</v>
      </c>
      <c r="K240" s="223"/>
      <c r="L240" s="41"/>
      <c r="M240" s="224" t="s">
        <v>1</v>
      </c>
      <c r="N240" s="225" t="s">
        <v>41</v>
      </c>
      <c r="O240" s="88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8" t="s">
        <v>202</v>
      </c>
      <c r="AT240" s="228" t="s">
        <v>139</v>
      </c>
      <c r="AU240" s="228" t="s">
        <v>85</v>
      </c>
      <c r="AY240" s="14" t="s">
        <v>136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4" t="s">
        <v>33</v>
      </c>
      <c r="BK240" s="229">
        <f>ROUND(I240*H240,1)</f>
        <v>0</v>
      </c>
      <c r="BL240" s="14" t="s">
        <v>202</v>
      </c>
      <c r="BM240" s="228" t="s">
        <v>516</v>
      </c>
    </row>
    <row r="241" spans="1:65" s="2" customFormat="1" ht="16.5" customHeight="1">
      <c r="A241" s="35"/>
      <c r="B241" s="36"/>
      <c r="C241" s="216" t="s">
        <v>513</v>
      </c>
      <c r="D241" s="216" t="s">
        <v>139</v>
      </c>
      <c r="E241" s="217" t="s">
        <v>518</v>
      </c>
      <c r="F241" s="218" t="s">
        <v>519</v>
      </c>
      <c r="G241" s="219" t="s">
        <v>142</v>
      </c>
      <c r="H241" s="220">
        <v>2.88</v>
      </c>
      <c r="I241" s="221"/>
      <c r="J241" s="222">
        <f>ROUND(I241*H241,1)</f>
        <v>0</v>
      </c>
      <c r="K241" s="223"/>
      <c r="L241" s="41"/>
      <c r="M241" s="224" t="s">
        <v>1</v>
      </c>
      <c r="N241" s="225" t="s">
        <v>41</v>
      </c>
      <c r="O241" s="88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8" t="s">
        <v>202</v>
      </c>
      <c r="AT241" s="228" t="s">
        <v>139</v>
      </c>
      <c r="AU241" s="228" t="s">
        <v>85</v>
      </c>
      <c r="AY241" s="14" t="s">
        <v>136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4" t="s">
        <v>33</v>
      </c>
      <c r="BK241" s="229">
        <f>ROUND(I241*H241,1)</f>
        <v>0</v>
      </c>
      <c r="BL241" s="14" t="s">
        <v>202</v>
      </c>
      <c r="BM241" s="228" t="s">
        <v>520</v>
      </c>
    </row>
    <row r="242" spans="1:63" s="12" customFormat="1" ht="22.8" customHeight="1">
      <c r="A242" s="12"/>
      <c r="B242" s="200"/>
      <c r="C242" s="201"/>
      <c r="D242" s="202" t="s">
        <v>75</v>
      </c>
      <c r="E242" s="214" t="s">
        <v>521</v>
      </c>
      <c r="F242" s="214" t="s">
        <v>522</v>
      </c>
      <c r="G242" s="201"/>
      <c r="H242" s="201"/>
      <c r="I242" s="204"/>
      <c r="J242" s="215">
        <f>BK242</f>
        <v>0</v>
      </c>
      <c r="K242" s="201"/>
      <c r="L242" s="206"/>
      <c r="M242" s="207"/>
      <c r="N242" s="208"/>
      <c r="O242" s="208"/>
      <c r="P242" s="209">
        <f>SUM(P243:P244)</f>
        <v>0</v>
      </c>
      <c r="Q242" s="208"/>
      <c r="R242" s="209">
        <f>SUM(R243:R244)</f>
        <v>0</v>
      </c>
      <c r="S242" s="208"/>
      <c r="T242" s="210">
        <f>SUM(T243:T244)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1" t="s">
        <v>85</v>
      </c>
      <c r="AT242" s="212" t="s">
        <v>75</v>
      </c>
      <c r="AU242" s="212" t="s">
        <v>33</v>
      </c>
      <c r="AY242" s="211" t="s">
        <v>136</v>
      </c>
      <c r="BK242" s="213">
        <f>SUM(BK243:BK244)</f>
        <v>0</v>
      </c>
    </row>
    <row r="243" spans="1:65" s="2" customFormat="1" ht="37.8" customHeight="1">
      <c r="A243" s="35"/>
      <c r="B243" s="36"/>
      <c r="C243" s="216" t="s">
        <v>517</v>
      </c>
      <c r="D243" s="216" t="s">
        <v>139</v>
      </c>
      <c r="E243" s="217" t="s">
        <v>524</v>
      </c>
      <c r="F243" s="218" t="s">
        <v>525</v>
      </c>
      <c r="G243" s="219" t="s">
        <v>166</v>
      </c>
      <c r="H243" s="220">
        <v>2</v>
      </c>
      <c r="I243" s="221"/>
      <c r="J243" s="222">
        <f>ROUND(I243*H243,1)</f>
        <v>0</v>
      </c>
      <c r="K243" s="223"/>
      <c r="L243" s="41"/>
      <c r="M243" s="224" t="s">
        <v>1</v>
      </c>
      <c r="N243" s="225" t="s">
        <v>41</v>
      </c>
      <c r="O243" s="88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8" t="s">
        <v>202</v>
      </c>
      <c r="AT243" s="228" t="s">
        <v>139</v>
      </c>
      <c r="AU243" s="228" t="s">
        <v>85</v>
      </c>
      <c r="AY243" s="14" t="s">
        <v>136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4" t="s">
        <v>33</v>
      </c>
      <c r="BK243" s="229">
        <f>ROUND(I243*H243,1)</f>
        <v>0</v>
      </c>
      <c r="BL243" s="14" t="s">
        <v>202</v>
      </c>
      <c r="BM243" s="228" t="s">
        <v>526</v>
      </c>
    </row>
    <row r="244" spans="1:65" s="2" customFormat="1" ht="37.8" customHeight="1">
      <c r="A244" s="35"/>
      <c r="B244" s="36"/>
      <c r="C244" s="216" t="s">
        <v>523</v>
      </c>
      <c r="D244" s="216" t="s">
        <v>139</v>
      </c>
      <c r="E244" s="217" t="s">
        <v>528</v>
      </c>
      <c r="F244" s="218" t="s">
        <v>529</v>
      </c>
      <c r="G244" s="219" t="s">
        <v>166</v>
      </c>
      <c r="H244" s="220">
        <v>2</v>
      </c>
      <c r="I244" s="221"/>
      <c r="J244" s="222">
        <f>ROUND(I244*H244,1)</f>
        <v>0</v>
      </c>
      <c r="K244" s="223"/>
      <c r="L244" s="41"/>
      <c r="M244" s="224" t="s">
        <v>1</v>
      </c>
      <c r="N244" s="225" t="s">
        <v>41</v>
      </c>
      <c r="O244" s="88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8" t="s">
        <v>202</v>
      </c>
      <c r="AT244" s="228" t="s">
        <v>139</v>
      </c>
      <c r="AU244" s="228" t="s">
        <v>85</v>
      </c>
      <c r="AY244" s="14" t="s">
        <v>136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4" t="s">
        <v>33</v>
      </c>
      <c r="BK244" s="229">
        <f>ROUND(I244*H244,1)</f>
        <v>0</v>
      </c>
      <c r="BL244" s="14" t="s">
        <v>202</v>
      </c>
      <c r="BM244" s="228" t="s">
        <v>530</v>
      </c>
    </row>
    <row r="245" spans="1:63" s="12" customFormat="1" ht="22.8" customHeight="1">
      <c r="A245" s="12"/>
      <c r="B245" s="200"/>
      <c r="C245" s="201"/>
      <c r="D245" s="202" t="s">
        <v>75</v>
      </c>
      <c r="E245" s="214" t="s">
        <v>531</v>
      </c>
      <c r="F245" s="214" t="s">
        <v>532</v>
      </c>
      <c r="G245" s="201"/>
      <c r="H245" s="201"/>
      <c r="I245" s="204"/>
      <c r="J245" s="215">
        <f>BK245</f>
        <v>0</v>
      </c>
      <c r="K245" s="201"/>
      <c r="L245" s="206"/>
      <c r="M245" s="207"/>
      <c r="N245" s="208"/>
      <c r="O245" s="208"/>
      <c r="P245" s="209">
        <f>SUM(P246:P247)</f>
        <v>0</v>
      </c>
      <c r="Q245" s="208"/>
      <c r="R245" s="209">
        <f>SUM(R246:R247)</f>
        <v>0.0058104</v>
      </c>
      <c r="S245" s="208"/>
      <c r="T245" s="210">
        <f>SUM(T246:T247)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1" t="s">
        <v>85</v>
      </c>
      <c r="AT245" s="212" t="s">
        <v>75</v>
      </c>
      <c r="AU245" s="212" t="s">
        <v>33</v>
      </c>
      <c r="AY245" s="211" t="s">
        <v>136</v>
      </c>
      <c r="BK245" s="213">
        <f>SUM(BK246:BK247)</f>
        <v>0</v>
      </c>
    </row>
    <row r="246" spans="1:65" s="2" customFormat="1" ht="24.15" customHeight="1">
      <c r="A246" s="35"/>
      <c r="B246" s="36"/>
      <c r="C246" s="216" t="s">
        <v>527</v>
      </c>
      <c r="D246" s="216" t="s">
        <v>139</v>
      </c>
      <c r="E246" s="217" t="s">
        <v>534</v>
      </c>
      <c r="F246" s="218" t="s">
        <v>535</v>
      </c>
      <c r="G246" s="219" t="s">
        <v>142</v>
      </c>
      <c r="H246" s="220">
        <v>0.36</v>
      </c>
      <c r="I246" s="221"/>
      <c r="J246" s="222">
        <f>ROUND(I246*H246,1)</f>
        <v>0</v>
      </c>
      <c r="K246" s="223"/>
      <c r="L246" s="41"/>
      <c r="M246" s="224" t="s">
        <v>1</v>
      </c>
      <c r="N246" s="225" t="s">
        <v>41</v>
      </c>
      <c r="O246" s="88"/>
      <c r="P246" s="226">
        <f>O246*H246</f>
        <v>0</v>
      </c>
      <c r="Q246" s="226">
        <v>0.01614</v>
      </c>
      <c r="R246" s="226">
        <f>Q246*H246</f>
        <v>0.0058104</v>
      </c>
      <c r="S246" s="226">
        <v>0</v>
      </c>
      <c r="T246" s="22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28" t="s">
        <v>202</v>
      </c>
      <c r="AT246" s="228" t="s">
        <v>139</v>
      </c>
      <c r="AU246" s="228" t="s">
        <v>85</v>
      </c>
      <c r="AY246" s="14" t="s">
        <v>136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4" t="s">
        <v>33</v>
      </c>
      <c r="BK246" s="229">
        <f>ROUND(I246*H246,1)</f>
        <v>0</v>
      </c>
      <c r="BL246" s="14" t="s">
        <v>202</v>
      </c>
      <c r="BM246" s="228" t="s">
        <v>536</v>
      </c>
    </row>
    <row r="247" spans="1:65" s="2" customFormat="1" ht="24.15" customHeight="1">
      <c r="A247" s="35"/>
      <c r="B247" s="36"/>
      <c r="C247" s="216" t="s">
        <v>533</v>
      </c>
      <c r="D247" s="216" t="s">
        <v>139</v>
      </c>
      <c r="E247" s="217" t="s">
        <v>538</v>
      </c>
      <c r="F247" s="218" t="s">
        <v>539</v>
      </c>
      <c r="G247" s="219" t="s">
        <v>216</v>
      </c>
      <c r="H247" s="220">
        <v>0.006</v>
      </c>
      <c r="I247" s="221"/>
      <c r="J247" s="222">
        <f>ROUND(I247*H247,1)</f>
        <v>0</v>
      </c>
      <c r="K247" s="223"/>
      <c r="L247" s="41"/>
      <c r="M247" s="224" t="s">
        <v>1</v>
      </c>
      <c r="N247" s="225" t="s">
        <v>41</v>
      </c>
      <c r="O247" s="88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28" t="s">
        <v>202</v>
      </c>
      <c r="AT247" s="228" t="s">
        <v>139</v>
      </c>
      <c r="AU247" s="228" t="s">
        <v>85</v>
      </c>
      <c r="AY247" s="14" t="s">
        <v>136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4" t="s">
        <v>33</v>
      </c>
      <c r="BK247" s="229">
        <f>ROUND(I247*H247,1)</f>
        <v>0</v>
      </c>
      <c r="BL247" s="14" t="s">
        <v>202</v>
      </c>
      <c r="BM247" s="228" t="s">
        <v>540</v>
      </c>
    </row>
    <row r="248" spans="1:63" s="12" customFormat="1" ht="22.8" customHeight="1">
      <c r="A248" s="12"/>
      <c r="B248" s="200"/>
      <c r="C248" s="201"/>
      <c r="D248" s="202" t="s">
        <v>75</v>
      </c>
      <c r="E248" s="214" t="s">
        <v>541</v>
      </c>
      <c r="F248" s="214" t="s">
        <v>542</v>
      </c>
      <c r="G248" s="201"/>
      <c r="H248" s="201"/>
      <c r="I248" s="204"/>
      <c r="J248" s="215">
        <f>BK248</f>
        <v>0</v>
      </c>
      <c r="K248" s="201"/>
      <c r="L248" s="206"/>
      <c r="M248" s="207"/>
      <c r="N248" s="208"/>
      <c r="O248" s="208"/>
      <c r="P248" s="209">
        <f>SUM(P249:P254)</f>
        <v>0</v>
      </c>
      <c r="Q248" s="208"/>
      <c r="R248" s="209">
        <f>SUM(R249:R254)</f>
        <v>0.1190956</v>
      </c>
      <c r="S248" s="208"/>
      <c r="T248" s="210">
        <f>SUM(T249:T254)</f>
        <v>0.1361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1" t="s">
        <v>85</v>
      </c>
      <c r="AT248" s="212" t="s">
        <v>75</v>
      </c>
      <c r="AU248" s="212" t="s">
        <v>33</v>
      </c>
      <c r="AY248" s="211" t="s">
        <v>136</v>
      </c>
      <c r="BK248" s="213">
        <f>SUM(BK249:BK254)</f>
        <v>0</v>
      </c>
    </row>
    <row r="249" spans="1:65" s="2" customFormat="1" ht="24.15" customHeight="1">
      <c r="A249" s="35"/>
      <c r="B249" s="36"/>
      <c r="C249" s="216" t="s">
        <v>537</v>
      </c>
      <c r="D249" s="216" t="s">
        <v>139</v>
      </c>
      <c r="E249" s="217" t="s">
        <v>544</v>
      </c>
      <c r="F249" s="218" t="s">
        <v>804</v>
      </c>
      <c r="G249" s="219" t="s">
        <v>209</v>
      </c>
      <c r="H249" s="220">
        <v>1</v>
      </c>
      <c r="I249" s="221"/>
      <c r="J249" s="222">
        <f>ROUND(I249*H249,1)</f>
        <v>0</v>
      </c>
      <c r="K249" s="223"/>
      <c r="L249" s="41"/>
      <c r="M249" s="224" t="s">
        <v>1</v>
      </c>
      <c r="N249" s="225" t="s">
        <v>41</v>
      </c>
      <c r="O249" s="88"/>
      <c r="P249" s="226">
        <f>O249*H249</f>
        <v>0</v>
      </c>
      <c r="Q249" s="226">
        <v>0.036</v>
      </c>
      <c r="R249" s="226">
        <f>Q249*H249</f>
        <v>0.036</v>
      </c>
      <c r="S249" s="226">
        <v>0</v>
      </c>
      <c r="T249" s="22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28" t="s">
        <v>202</v>
      </c>
      <c r="AT249" s="228" t="s">
        <v>139</v>
      </c>
      <c r="AU249" s="228" t="s">
        <v>85</v>
      </c>
      <c r="AY249" s="14" t="s">
        <v>136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4" t="s">
        <v>33</v>
      </c>
      <c r="BK249" s="229">
        <f>ROUND(I249*H249,1)</f>
        <v>0</v>
      </c>
      <c r="BL249" s="14" t="s">
        <v>202</v>
      </c>
      <c r="BM249" s="228" t="s">
        <v>546</v>
      </c>
    </row>
    <row r="250" spans="1:65" s="2" customFormat="1" ht="24.15" customHeight="1">
      <c r="A250" s="35"/>
      <c r="B250" s="36"/>
      <c r="C250" s="216" t="s">
        <v>543</v>
      </c>
      <c r="D250" s="216" t="s">
        <v>139</v>
      </c>
      <c r="E250" s="217" t="s">
        <v>548</v>
      </c>
      <c r="F250" s="218" t="s">
        <v>549</v>
      </c>
      <c r="G250" s="219" t="s">
        <v>166</v>
      </c>
      <c r="H250" s="220">
        <v>2</v>
      </c>
      <c r="I250" s="221"/>
      <c r="J250" s="222">
        <f>ROUND(I250*H250,1)</f>
        <v>0</v>
      </c>
      <c r="K250" s="223"/>
      <c r="L250" s="41"/>
      <c r="M250" s="224" t="s">
        <v>1</v>
      </c>
      <c r="N250" s="225" t="s">
        <v>41</v>
      </c>
      <c r="O250" s="88"/>
      <c r="P250" s="226">
        <f>O250*H250</f>
        <v>0</v>
      </c>
      <c r="Q250" s="226">
        <v>0</v>
      </c>
      <c r="R250" s="226">
        <f>Q250*H250</f>
        <v>0</v>
      </c>
      <c r="S250" s="226">
        <v>0.024</v>
      </c>
      <c r="T250" s="227">
        <f>S250*H250</f>
        <v>0.048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28" t="s">
        <v>202</v>
      </c>
      <c r="AT250" s="228" t="s">
        <v>139</v>
      </c>
      <c r="AU250" s="228" t="s">
        <v>85</v>
      </c>
      <c r="AY250" s="14" t="s">
        <v>136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4" t="s">
        <v>33</v>
      </c>
      <c r="BK250" s="229">
        <f>ROUND(I250*H250,1)</f>
        <v>0</v>
      </c>
      <c r="BL250" s="14" t="s">
        <v>202</v>
      </c>
      <c r="BM250" s="228" t="s">
        <v>550</v>
      </c>
    </row>
    <row r="251" spans="1:65" s="2" customFormat="1" ht="24.15" customHeight="1">
      <c r="A251" s="35"/>
      <c r="B251" s="36"/>
      <c r="C251" s="216" t="s">
        <v>547</v>
      </c>
      <c r="D251" s="216" t="s">
        <v>139</v>
      </c>
      <c r="E251" s="217" t="s">
        <v>552</v>
      </c>
      <c r="F251" s="218" t="s">
        <v>553</v>
      </c>
      <c r="G251" s="219" t="s">
        <v>142</v>
      </c>
      <c r="H251" s="220">
        <v>4.024</v>
      </c>
      <c r="I251" s="221"/>
      <c r="J251" s="222">
        <f>ROUND(I251*H251,1)</f>
        <v>0</v>
      </c>
      <c r="K251" s="223"/>
      <c r="L251" s="41"/>
      <c r="M251" s="224" t="s">
        <v>1</v>
      </c>
      <c r="N251" s="225" t="s">
        <v>41</v>
      </c>
      <c r="O251" s="88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8" t="s">
        <v>202</v>
      </c>
      <c r="AT251" s="228" t="s">
        <v>139</v>
      </c>
      <c r="AU251" s="228" t="s">
        <v>85</v>
      </c>
      <c r="AY251" s="14" t="s">
        <v>136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4" t="s">
        <v>33</v>
      </c>
      <c r="BK251" s="229">
        <f>ROUND(I251*H251,1)</f>
        <v>0</v>
      </c>
      <c r="BL251" s="14" t="s">
        <v>202</v>
      </c>
      <c r="BM251" s="228" t="s">
        <v>554</v>
      </c>
    </row>
    <row r="252" spans="1:65" s="2" customFormat="1" ht="24.15" customHeight="1">
      <c r="A252" s="35"/>
      <c r="B252" s="36"/>
      <c r="C252" s="230" t="s">
        <v>551</v>
      </c>
      <c r="D252" s="230" t="s">
        <v>353</v>
      </c>
      <c r="E252" s="231" t="s">
        <v>556</v>
      </c>
      <c r="F252" s="232" t="s">
        <v>557</v>
      </c>
      <c r="G252" s="233" t="s">
        <v>142</v>
      </c>
      <c r="H252" s="234">
        <v>5.03</v>
      </c>
      <c r="I252" s="235"/>
      <c r="J252" s="236">
        <f>ROUND(I252*H252,1)</f>
        <v>0</v>
      </c>
      <c r="K252" s="237"/>
      <c r="L252" s="238"/>
      <c r="M252" s="239" t="s">
        <v>1</v>
      </c>
      <c r="N252" s="240" t="s">
        <v>41</v>
      </c>
      <c r="O252" s="88"/>
      <c r="P252" s="226">
        <f>O252*H252</f>
        <v>0</v>
      </c>
      <c r="Q252" s="226">
        <v>0.01652</v>
      </c>
      <c r="R252" s="226">
        <f>Q252*H252</f>
        <v>0.0830956</v>
      </c>
      <c r="S252" s="226">
        <v>0</v>
      </c>
      <c r="T252" s="22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28" t="s">
        <v>277</v>
      </c>
      <c r="AT252" s="228" t="s">
        <v>353</v>
      </c>
      <c r="AU252" s="228" t="s">
        <v>85</v>
      </c>
      <c r="AY252" s="14" t="s">
        <v>136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4" t="s">
        <v>33</v>
      </c>
      <c r="BK252" s="229">
        <f>ROUND(I252*H252,1)</f>
        <v>0</v>
      </c>
      <c r="BL252" s="14" t="s">
        <v>202</v>
      </c>
      <c r="BM252" s="228" t="s">
        <v>558</v>
      </c>
    </row>
    <row r="253" spans="1:65" s="2" customFormat="1" ht="16.5" customHeight="1">
      <c r="A253" s="35"/>
      <c r="B253" s="36"/>
      <c r="C253" s="216" t="s">
        <v>555</v>
      </c>
      <c r="D253" s="216" t="s">
        <v>139</v>
      </c>
      <c r="E253" s="217" t="s">
        <v>560</v>
      </c>
      <c r="F253" s="218" t="s">
        <v>561</v>
      </c>
      <c r="G253" s="219" t="s">
        <v>209</v>
      </c>
      <c r="H253" s="220">
        <v>1</v>
      </c>
      <c r="I253" s="221"/>
      <c r="J253" s="222">
        <f>ROUND(I253*H253,1)</f>
        <v>0</v>
      </c>
      <c r="K253" s="223"/>
      <c r="L253" s="41"/>
      <c r="M253" s="224" t="s">
        <v>1</v>
      </c>
      <c r="N253" s="225" t="s">
        <v>41</v>
      </c>
      <c r="O253" s="88"/>
      <c r="P253" s="226">
        <f>O253*H253</f>
        <v>0</v>
      </c>
      <c r="Q253" s="226">
        <v>0</v>
      </c>
      <c r="R253" s="226">
        <f>Q253*H253</f>
        <v>0</v>
      </c>
      <c r="S253" s="226">
        <v>0.0881</v>
      </c>
      <c r="T253" s="227">
        <f>S253*H253</f>
        <v>0.0881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28" t="s">
        <v>202</v>
      </c>
      <c r="AT253" s="228" t="s">
        <v>139</v>
      </c>
      <c r="AU253" s="228" t="s">
        <v>85</v>
      </c>
      <c r="AY253" s="14" t="s">
        <v>136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4" t="s">
        <v>33</v>
      </c>
      <c r="BK253" s="229">
        <f>ROUND(I253*H253,1)</f>
        <v>0</v>
      </c>
      <c r="BL253" s="14" t="s">
        <v>202</v>
      </c>
      <c r="BM253" s="228" t="s">
        <v>562</v>
      </c>
    </row>
    <row r="254" spans="1:65" s="2" customFormat="1" ht="24.15" customHeight="1">
      <c r="A254" s="35"/>
      <c r="B254" s="36"/>
      <c r="C254" s="216" t="s">
        <v>559</v>
      </c>
      <c r="D254" s="216" t="s">
        <v>139</v>
      </c>
      <c r="E254" s="217" t="s">
        <v>564</v>
      </c>
      <c r="F254" s="218" t="s">
        <v>565</v>
      </c>
      <c r="G254" s="219" t="s">
        <v>216</v>
      </c>
      <c r="H254" s="220">
        <v>0.119</v>
      </c>
      <c r="I254" s="221"/>
      <c r="J254" s="222">
        <f>ROUND(I254*H254,1)</f>
        <v>0</v>
      </c>
      <c r="K254" s="223"/>
      <c r="L254" s="41"/>
      <c r="M254" s="224" t="s">
        <v>1</v>
      </c>
      <c r="N254" s="225" t="s">
        <v>41</v>
      </c>
      <c r="O254" s="88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28" t="s">
        <v>202</v>
      </c>
      <c r="AT254" s="228" t="s">
        <v>139</v>
      </c>
      <c r="AU254" s="228" t="s">
        <v>85</v>
      </c>
      <c r="AY254" s="14" t="s">
        <v>136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4" t="s">
        <v>33</v>
      </c>
      <c r="BK254" s="229">
        <f>ROUND(I254*H254,1)</f>
        <v>0</v>
      </c>
      <c r="BL254" s="14" t="s">
        <v>202</v>
      </c>
      <c r="BM254" s="228" t="s">
        <v>566</v>
      </c>
    </row>
    <row r="255" spans="1:63" s="12" customFormat="1" ht="22.8" customHeight="1">
      <c r="A255" s="12"/>
      <c r="B255" s="200"/>
      <c r="C255" s="201"/>
      <c r="D255" s="202" t="s">
        <v>75</v>
      </c>
      <c r="E255" s="214" t="s">
        <v>567</v>
      </c>
      <c r="F255" s="214" t="s">
        <v>568</v>
      </c>
      <c r="G255" s="201"/>
      <c r="H255" s="201"/>
      <c r="I255" s="204"/>
      <c r="J255" s="215">
        <f>BK255</f>
        <v>0</v>
      </c>
      <c r="K255" s="201"/>
      <c r="L255" s="206"/>
      <c r="M255" s="207"/>
      <c r="N255" s="208"/>
      <c r="O255" s="208"/>
      <c r="P255" s="209">
        <f>SUM(P256:P264)</f>
        <v>0</v>
      </c>
      <c r="Q255" s="208"/>
      <c r="R255" s="209">
        <f>SUM(R256:R264)</f>
        <v>0.26580186000000006</v>
      </c>
      <c r="S255" s="208"/>
      <c r="T255" s="210">
        <f>SUM(T256:T264)</f>
        <v>0.8592373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1" t="s">
        <v>85</v>
      </c>
      <c r="AT255" s="212" t="s">
        <v>75</v>
      </c>
      <c r="AU255" s="212" t="s">
        <v>33</v>
      </c>
      <c r="AY255" s="211" t="s">
        <v>136</v>
      </c>
      <c r="BK255" s="213">
        <f>SUM(BK256:BK264)</f>
        <v>0</v>
      </c>
    </row>
    <row r="256" spans="1:65" s="2" customFormat="1" ht="16.5" customHeight="1">
      <c r="A256" s="35"/>
      <c r="B256" s="36"/>
      <c r="C256" s="216" t="s">
        <v>563</v>
      </c>
      <c r="D256" s="216" t="s">
        <v>139</v>
      </c>
      <c r="E256" s="217" t="s">
        <v>570</v>
      </c>
      <c r="F256" s="218" t="s">
        <v>571</v>
      </c>
      <c r="G256" s="219" t="s">
        <v>142</v>
      </c>
      <c r="H256" s="220">
        <v>24.184</v>
      </c>
      <c r="I256" s="221"/>
      <c r="J256" s="222">
        <f>ROUND(I256*H256,1)</f>
        <v>0</v>
      </c>
      <c r="K256" s="223"/>
      <c r="L256" s="41"/>
      <c r="M256" s="224" t="s">
        <v>1</v>
      </c>
      <c r="N256" s="225" t="s">
        <v>41</v>
      </c>
      <c r="O256" s="88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28" t="s">
        <v>202</v>
      </c>
      <c r="AT256" s="228" t="s">
        <v>139</v>
      </c>
      <c r="AU256" s="228" t="s">
        <v>85</v>
      </c>
      <c r="AY256" s="14" t="s">
        <v>136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4" t="s">
        <v>33</v>
      </c>
      <c r="BK256" s="229">
        <f>ROUND(I256*H256,1)</f>
        <v>0</v>
      </c>
      <c r="BL256" s="14" t="s">
        <v>202</v>
      </c>
      <c r="BM256" s="228" t="s">
        <v>572</v>
      </c>
    </row>
    <row r="257" spans="1:65" s="2" customFormat="1" ht="16.5" customHeight="1">
      <c r="A257" s="35"/>
      <c r="B257" s="36"/>
      <c r="C257" s="216" t="s">
        <v>569</v>
      </c>
      <c r="D257" s="216" t="s">
        <v>139</v>
      </c>
      <c r="E257" s="217" t="s">
        <v>574</v>
      </c>
      <c r="F257" s="218" t="s">
        <v>575</v>
      </c>
      <c r="G257" s="219" t="s">
        <v>142</v>
      </c>
      <c r="H257" s="220">
        <v>24.184</v>
      </c>
      <c r="I257" s="221"/>
      <c r="J257" s="222">
        <f>ROUND(I257*H257,1)</f>
        <v>0</v>
      </c>
      <c r="K257" s="223"/>
      <c r="L257" s="41"/>
      <c r="M257" s="224" t="s">
        <v>1</v>
      </c>
      <c r="N257" s="225" t="s">
        <v>41</v>
      </c>
      <c r="O257" s="88"/>
      <c r="P257" s="226">
        <f>O257*H257</f>
        <v>0</v>
      </c>
      <c r="Q257" s="226">
        <v>0.0003</v>
      </c>
      <c r="R257" s="226">
        <f>Q257*H257</f>
        <v>0.0072552</v>
      </c>
      <c r="S257" s="226">
        <v>0</v>
      </c>
      <c r="T257" s="22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28" t="s">
        <v>202</v>
      </c>
      <c r="AT257" s="228" t="s">
        <v>139</v>
      </c>
      <c r="AU257" s="228" t="s">
        <v>85</v>
      </c>
      <c r="AY257" s="14" t="s">
        <v>136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4" t="s">
        <v>33</v>
      </c>
      <c r="BK257" s="229">
        <f>ROUND(I257*H257,1)</f>
        <v>0</v>
      </c>
      <c r="BL257" s="14" t="s">
        <v>202</v>
      </c>
      <c r="BM257" s="228" t="s">
        <v>576</v>
      </c>
    </row>
    <row r="258" spans="1:65" s="2" customFormat="1" ht="33" customHeight="1">
      <c r="A258" s="35"/>
      <c r="B258" s="36"/>
      <c r="C258" s="216" t="s">
        <v>573</v>
      </c>
      <c r="D258" s="216" t="s">
        <v>139</v>
      </c>
      <c r="E258" s="217" t="s">
        <v>578</v>
      </c>
      <c r="F258" s="218" t="s">
        <v>579</v>
      </c>
      <c r="G258" s="219" t="s">
        <v>192</v>
      </c>
      <c r="H258" s="220">
        <v>5.67</v>
      </c>
      <c r="I258" s="221"/>
      <c r="J258" s="222">
        <f>ROUND(I258*H258,1)</f>
        <v>0</v>
      </c>
      <c r="K258" s="223"/>
      <c r="L258" s="41"/>
      <c r="M258" s="224" t="s">
        <v>1</v>
      </c>
      <c r="N258" s="225" t="s">
        <v>41</v>
      </c>
      <c r="O258" s="88"/>
      <c r="P258" s="226">
        <f>O258*H258</f>
        <v>0</v>
      </c>
      <c r="Q258" s="226">
        <v>0.00043</v>
      </c>
      <c r="R258" s="226">
        <f>Q258*H258</f>
        <v>0.0024381</v>
      </c>
      <c r="S258" s="226">
        <v>0</v>
      </c>
      <c r="T258" s="22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28" t="s">
        <v>202</v>
      </c>
      <c r="AT258" s="228" t="s">
        <v>139</v>
      </c>
      <c r="AU258" s="228" t="s">
        <v>85</v>
      </c>
      <c r="AY258" s="14" t="s">
        <v>136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4" t="s">
        <v>33</v>
      </c>
      <c r="BK258" s="229">
        <f>ROUND(I258*H258,1)</f>
        <v>0</v>
      </c>
      <c r="BL258" s="14" t="s">
        <v>202</v>
      </c>
      <c r="BM258" s="228" t="s">
        <v>580</v>
      </c>
    </row>
    <row r="259" spans="1:65" s="2" customFormat="1" ht="24.15" customHeight="1">
      <c r="A259" s="35"/>
      <c r="B259" s="36"/>
      <c r="C259" s="230" t="s">
        <v>577</v>
      </c>
      <c r="D259" s="230" t="s">
        <v>353</v>
      </c>
      <c r="E259" s="231" t="s">
        <v>582</v>
      </c>
      <c r="F259" s="232" t="s">
        <v>583</v>
      </c>
      <c r="G259" s="233" t="s">
        <v>142</v>
      </c>
      <c r="H259" s="234">
        <v>0.9</v>
      </c>
      <c r="I259" s="235"/>
      <c r="J259" s="236">
        <f>ROUND(I259*H259,1)</f>
        <v>0</v>
      </c>
      <c r="K259" s="237"/>
      <c r="L259" s="238"/>
      <c r="M259" s="239" t="s">
        <v>1</v>
      </c>
      <c r="N259" s="240" t="s">
        <v>41</v>
      </c>
      <c r="O259" s="88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28" t="s">
        <v>277</v>
      </c>
      <c r="AT259" s="228" t="s">
        <v>353</v>
      </c>
      <c r="AU259" s="228" t="s">
        <v>85</v>
      </c>
      <c r="AY259" s="14" t="s">
        <v>136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4" t="s">
        <v>33</v>
      </c>
      <c r="BK259" s="229">
        <f>ROUND(I259*H259,1)</f>
        <v>0</v>
      </c>
      <c r="BL259" s="14" t="s">
        <v>202</v>
      </c>
      <c r="BM259" s="228" t="s">
        <v>584</v>
      </c>
    </row>
    <row r="260" spans="1:65" s="2" customFormat="1" ht="16.5" customHeight="1">
      <c r="A260" s="35"/>
      <c r="B260" s="36"/>
      <c r="C260" s="216" t="s">
        <v>581</v>
      </c>
      <c r="D260" s="216" t="s">
        <v>139</v>
      </c>
      <c r="E260" s="217" t="s">
        <v>586</v>
      </c>
      <c r="F260" s="218" t="s">
        <v>587</v>
      </c>
      <c r="G260" s="219" t="s">
        <v>142</v>
      </c>
      <c r="H260" s="220">
        <v>24.341</v>
      </c>
      <c r="I260" s="221"/>
      <c r="J260" s="222">
        <f>ROUND(I260*H260,1)</f>
        <v>0</v>
      </c>
      <c r="K260" s="223"/>
      <c r="L260" s="41"/>
      <c r="M260" s="224" t="s">
        <v>1</v>
      </c>
      <c r="N260" s="225" t="s">
        <v>41</v>
      </c>
      <c r="O260" s="88"/>
      <c r="P260" s="226">
        <f>O260*H260</f>
        <v>0</v>
      </c>
      <c r="Q260" s="226">
        <v>0</v>
      </c>
      <c r="R260" s="226">
        <f>Q260*H260</f>
        <v>0</v>
      </c>
      <c r="S260" s="226">
        <v>0.0353</v>
      </c>
      <c r="T260" s="227">
        <f>S260*H260</f>
        <v>0.8592373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28" t="s">
        <v>202</v>
      </c>
      <c r="AT260" s="228" t="s">
        <v>139</v>
      </c>
      <c r="AU260" s="228" t="s">
        <v>85</v>
      </c>
      <c r="AY260" s="14" t="s">
        <v>136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4" t="s">
        <v>33</v>
      </c>
      <c r="BK260" s="229">
        <f>ROUND(I260*H260,1)</f>
        <v>0</v>
      </c>
      <c r="BL260" s="14" t="s">
        <v>202</v>
      </c>
      <c r="BM260" s="228" t="s">
        <v>588</v>
      </c>
    </row>
    <row r="261" spans="1:65" s="2" customFormat="1" ht="33" customHeight="1">
      <c r="A261" s="35"/>
      <c r="B261" s="36"/>
      <c r="C261" s="216" t="s">
        <v>585</v>
      </c>
      <c r="D261" s="216" t="s">
        <v>139</v>
      </c>
      <c r="E261" s="217" t="s">
        <v>590</v>
      </c>
      <c r="F261" s="218" t="s">
        <v>591</v>
      </c>
      <c r="G261" s="219" t="s">
        <v>142</v>
      </c>
      <c r="H261" s="220">
        <v>24.184</v>
      </c>
      <c r="I261" s="221"/>
      <c r="J261" s="222">
        <f>ROUND(I261*H261,1)</f>
        <v>0</v>
      </c>
      <c r="K261" s="223"/>
      <c r="L261" s="41"/>
      <c r="M261" s="224" t="s">
        <v>1</v>
      </c>
      <c r="N261" s="225" t="s">
        <v>41</v>
      </c>
      <c r="O261" s="88"/>
      <c r="P261" s="226">
        <f>O261*H261</f>
        <v>0</v>
      </c>
      <c r="Q261" s="226">
        <v>0.00909</v>
      </c>
      <c r="R261" s="226">
        <f>Q261*H261</f>
        <v>0.21983256000000004</v>
      </c>
      <c r="S261" s="226">
        <v>0</v>
      </c>
      <c r="T261" s="22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28" t="s">
        <v>202</v>
      </c>
      <c r="AT261" s="228" t="s">
        <v>139</v>
      </c>
      <c r="AU261" s="228" t="s">
        <v>85</v>
      </c>
      <c r="AY261" s="14" t="s">
        <v>136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4" t="s">
        <v>33</v>
      </c>
      <c r="BK261" s="229">
        <f>ROUND(I261*H261,1)</f>
        <v>0</v>
      </c>
      <c r="BL261" s="14" t="s">
        <v>202</v>
      </c>
      <c r="BM261" s="228" t="s">
        <v>592</v>
      </c>
    </row>
    <row r="262" spans="1:65" s="2" customFormat="1" ht="24.15" customHeight="1">
      <c r="A262" s="35"/>
      <c r="B262" s="36"/>
      <c r="C262" s="230" t="s">
        <v>589</v>
      </c>
      <c r="D262" s="230" t="s">
        <v>353</v>
      </c>
      <c r="E262" s="231" t="s">
        <v>582</v>
      </c>
      <c r="F262" s="232" t="s">
        <v>583</v>
      </c>
      <c r="G262" s="233" t="s">
        <v>142</v>
      </c>
      <c r="H262" s="234">
        <v>29.021</v>
      </c>
      <c r="I262" s="235"/>
      <c r="J262" s="236">
        <f>ROUND(I262*H262,1)</f>
        <v>0</v>
      </c>
      <c r="K262" s="237"/>
      <c r="L262" s="238"/>
      <c r="M262" s="239" t="s">
        <v>1</v>
      </c>
      <c r="N262" s="240" t="s">
        <v>41</v>
      </c>
      <c r="O262" s="88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28" t="s">
        <v>277</v>
      </c>
      <c r="AT262" s="228" t="s">
        <v>353</v>
      </c>
      <c r="AU262" s="228" t="s">
        <v>85</v>
      </c>
      <c r="AY262" s="14" t="s">
        <v>136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4" t="s">
        <v>33</v>
      </c>
      <c r="BK262" s="229">
        <f>ROUND(I262*H262,1)</f>
        <v>0</v>
      </c>
      <c r="BL262" s="14" t="s">
        <v>202</v>
      </c>
      <c r="BM262" s="228" t="s">
        <v>594</v>
      </c>
    </row>
    <row r="263" spans="1:65" s="2" customFormat="1" ht="24.15" customHeight="1">
      <c r="A263" s="35"/>
      <c r="B263" s="36"/>
      <c r="C263" s="216" t="s">
        <v>593</v>
      </c>
      <c r="D263" s="216" t="s">
        <v>139</v>
      </c>
      <c r="E263" s="217" t="s">
        <v>596</v>
      </c>
      <c r="F263" s="218" t="s">
        <v>597</v>
      </c>
      <c r="G263" s="219" t="s">
        <v>142</v>
      </c>
      <c r="H263" s="220">
        <v>24.184</v>
      </c>
      <c r="I263" s="221"/>
      <c r="J263" s="222">
        <f>ROUND(I263*H263,1)</f>
        <v>0</v>
      </c>
      <c r="K263" s="223"/>
      <c r="L263" s="41"/>
      <c r="M263" s="224" t="s">
        <v>1</v>
      </c>
      <c r="N263" s="225" t="s">
        <v>41</v>
      </c>
      <c r="O263" s="88"/>
      <c r="P263" s="226">
        <f>O263*H263</f>
        <v>0</v>
      </c>
      <c r="Q263" s="226">
        <v>0.0015</v>
      </c>
      <c r="R263" s="226">
        <f>Q263*H263</f>
        <v>0.036276</v>
      </c>
      <c r="S263" s="226">
        <v>0</v>
      </c>
      <c r="T263" s="22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28" t="s">
        <v>202</v>
      </c>
      <c r="AT263" s="228" t="s">
        <v>139</v>
      </c>
      <c r="AU263" s="228" t="s">
        <v>85</v>
      </c>
      <c r="AY263" s="14" t="s">
        <v>136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4" t="s">
        <v>33</v>
      </c>
      <c r="BK263" s="229">
        <f>ROUND(I263*H263,1)</f>
        <v>0</v>
      </c>
      <c r="BL263" s="14" t="s">
        <v>202</v>
      </c>
      <c r="BM263" s="228" t="s">
        <v>598</v>
      </c>
    </row>
    <row r="264" spans="1:65" s="2" customFormat="1" ht="24.15" customHeight="1">
      <c r="A264" s="35"/>
      <c r="B264" s="36"/>
      <c r="C264" s="216" t="s">
        <v>595</v>
      </c>
      <c r="D264" s="216" t="s">
        <v>139</v>
      </c>
      <c r="E264" s="217" t="s">
        <v>600</v>
      </c>
      <c r="F264" s="218" t="s">
        <v>601</v>
      </c>
      <c r="G264" s="219" t="s">
        <v>216</v>
      </c>
      <c r="H264" s="220">
        <v>0.266</v>
      </c>
      <c r="I264" s="221"/>
      <c r="J264" s="222">
        <f>ROUND(I264*H264,1)</f>
        <v>0</v>
      </c>
      <c r="K264" s="223"/>
      <c r="L264" s="41"/>
      <c r="M264" s="224" t="s">
        <v>1</v>
      </c>
      <c r="N264" s="225" t="s">
        <v>41</v>
      </c>
      <c r="O264" s="88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28" t="s">
        <v>202</v>
      </c>
      <c r="AT264" s="228" t="s">
        <v>139</v>
      </c>
      <c r="AU264" s="228" t="s">
        <v>85</v>
      </c>
      <c r="AY264" s="14" t="s">
        <v>136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4" t="s">
        <v>33</v>
      </c>
      <c r="BK264" s="229">
        <f>ROUND(I264*H264,1)</f>
        <v>0</v>
      </c>
      <c r="BL264" s="14" t="s">
        <v>202</v>
      </c>
      <c r="BM264" s="228" t="s">
        <v>602</v>
      </c>
    </row>
    <row r="265" spans="1:63" s="12" customFormat="1" ht="22.8" customHeight="1">
      <c r="A265" s="12"/>
      <c r="B265" s="200"/>
      <c r="C265" s="201"/>
      <c r="D265" s="202" t="s">
        <v>75</v>
      </c>
      <c r="E265" s="214" t="s">
        <v>603</v>
      </c>
      <c r="F265" s="214" t="s">
        <v>604</v>
      </c>
      <c r="G265" s="201"/>
      <c r="H265" s="201"/>
      <c r="I265" s="204"/>
      <c r="J265" s="215">
        <f>BK265</f>
        <v>0</v>
      </c>
      <c r="K265" s="201"/>
      <c r="L265" s="206"/>
      <c r="M265" s="207"/>
      <c r="N265" s="208"/>
      <c r="O265" s="208"/>
      <c r="P265" s="209">
        <f>SUM(P266:P290)</f>
        <v>0</v>
      </c>
      <c r="Q265" s="208"/>
      <c r="R265" s="209">
        <f>SUM(R266:R290)</f>
        <v>1.8564784</v>
      </c>
      <c r="S265" s="208"/>
      <c r="T265" s="210">
        <f>SUM(T266:T290)</f>
        <v>1.1996559999999998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1" t="s">
        <v>85</v>
      </c>
      <c r="AT265" s="212" t="s">
        <v>75</v>
      </c>
      <c r="AU265" s="212" t="s">
        <v>33</v>
      </c>
      <c r="AY265" s="211" t="s">
        <v>136</v>
      </c>
      <c r="BK265" s="213">
        <f>SUM(BK266:BK290)</f>
        <v>0</v>
      </c>
    </row>
    <row r="266" spans="1:65" s="2" customFormat="1" ht="16.5" customHeight="1">
      <c r="A266" s="35"/>
      <c r="B266" s="36"/>
      <c r="C266" s="216" t="s">
        <v>599</v>
      </c>
      <c r="D266" s="216" t="s">
        <v>139</v>
      </c>
      <c r="E266" s="217" t="s">
        <v>606</v>
      </c>
      <c r="F266" s="218" t="s">
        <v>607</v>
      </c>
      <c r="G266" s="219" t="s">
        <v>142</v>
      </c>
      <c r="H266" s="220">
        <v>52.91</v>
      </c>
      <c r="I266" s="221"/>
      <c r="J266" s="222">
        <f>ROUND(I266*H266,1)</f>
        <v>0</v>
      </c>
      <c r="K266" s="223"/>
      <c r="L266" s="41"/>
      <c r="M266" s="224" t="s">
        <v>1</v>
      </c>
      <c r="N266" s="225" t="s">
        <v>41</v>
      </c>
      <c r="O266" s="88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28" t="s">
        <v>202</v>
      </c>
      <c r="AT266" s="228" t="s">
        <v>139</v>
      </c>
      <c r="AU266" s="228" t="s">
        <v>85</v>
      </c>
      <c r="AY266" s="14" t="s">
        <v>136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4" t="s">
        <v>33</v>
      </c>
      <c r="BK266" s="229">
        <f>ROUND(I266*H266,1)</f>
        <v>0</v>
      </c>
      <c r="BL266" s="14" t="s">
        <v>202</v>
      </c>
      <c r="BM266" s="228" t="s">
        <v>608</v>
      </c>
    </row>
    <row r="267" spans="1:65" s="2" customFormat="1" ht="16.5" customHeight="1">
      <c r="A267" s="35"/>
      <c r="B267" s="36"/>
      <c r="C267" s="216" t="s">
        <v>605</v>
      </c>
      <c r="D267" s="216" t="s">
        <v>139</v>
      </c>
      <c r="E267" s="217" t="s">
        <v>610</v>
      </c>
      <c r="F267" s="218" t="s">
        <v>611</v>
      </c>
      <c r="G267" s="219" t="s">
        <v>142</v>
      </c>
      <c r="H267" s="220">
        <v>52.91</v>
      </c>
      <c r="I267" s="221"/>
      <c r="J267" s="222">
        <f>ROUND(I267*H267,1)</f>
        <v>0</v>
      </c>
      <c r="K267" s="223"/>
      <c r="L267" s="41"/>
      <c r="M267" s="224" t="s">
        <v>1</v>
      </c>
      <c r="N267" s="225" t="s">
        <v>41</v>
      </c>
      <c r="O267" s="88"/>
      <c r="P267" s="226">
        <f>O267*H267</f>
        <v>0</v>
      </c>
      <c r="Q267" s="226">
        <v>0.0003</v>
      </c>
      <c r="R267" s="226">
        <f>Q267*H267</f>
        <v>0.015872999999999998</v>
      </c>
      <c r="S267" s="226">
        <v>0</v>
      </c>
      <c r="T267" s="22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28" t="s">
        <v>202</v>
      </c>
      <c r="AT267" s="228" t="s">
        <v>139</v>
      </c>
      <c r="AU267" s="228" t="s">
        <v>85</v>
      </c>
      <c r="AY267" s="14" t="s">
        <v>136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4" t="s">
        <v>33</v>
      </c>
      <c r="BK267" s="229">
        <f>ROUND(I267*H267,1)</f>
        <v>0</v>
      </c>
      <c r="BL267" s="14" t="s">
        <v>202</v>
      </c>
      <c r="BM267" s="228" t="s">
        <v>612</v>
      </c>
    </row>
    <row r="268" spans="1:65" s="2" customFormat="1" ht="24.15" customHeight="1">
      <c r="A268" s="35"/>
      <c r="B268" s="36"/>
      <c r="C268" s="216" t="s">
        <v>609</v>
      </c>
      <c r="D268" s="216" t="s">
        <v>139</v>
      </c>
      <c r="E268" s="217" t="s">
        <v>614</v>
      </c>
      <c r="F268" s="218" t="s">
        <v>615</v>
      </c>
      <c r="G268" s="219" t="s">
        <v>142</v>
      </c>
      <c r="H268" s="220">
        <v>7.89</v>
      </c>
      <c r="I268" s="221"/>
      <c r="J268" s="222">
        <f>ROUND(I268*H268,1)</f>
        <v>0</v>
      </c>
      <c r="K268" s="223"/>
      <c r="L268" s="41"/>
      <c r="M268" s="224" t="s">
        <v>1</v>
      </c>
      <c r="N268" s="225" t="s">
        <v>41</v>
      </c>
      <c r="O268" s="88"/>
      <c r="P268" s="226">
        <f>O268*H268</f>
        <v>0</v>
      </c>
      <c r="Q268" s="226">
        <v>0.0015</v>
      </c>
      <c r="R268" s="226">
        <f>Q268*H268</f>
        <v>0.011835</v>
      </c>
      <c r="S268" s="226">
        <v>0</v>
      </c>
      <c r="T268" s="22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28" t="s">
        <v>202</v>
      </c>
      <c r="AT268" s="228" t="s">
        <v>139</v>
      </c>
      <c r="AU268" s="228" t="s">
        <v>85</v>
      </c>
      <c r="AY268" s="14" t="s">
        <v>136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4" t="s">
        <v>33</v>
      </c>
      <c r="BK268" s="229">
        <f>ROUND(I268*H268,1)</f>
        <v>0</v>
      </c>
      <c r="BL268" s="14" t="s">
        <v>202</v>
      </c>
      <c r="BM268" s="228" t="s">
        <v>616</v>
      </c>
    </row>
    <row r="269" spans="1:65" s="2" customFormat="1" ht="16.5" customHeight="1">
      <c r="A269" s="35"/>
      <c r="B269" s="36"/>
      <c r="C269" s="216" t="s">
        <v>613</v>
      </c>
      <c r="D269" s="216" t="s">
        <v>139</v>
      </c>
      <c r="E269" s="217" t="s">
        <v>618</v>
      </c>
      <c r="F269" s="218" t="s">
        <v>619</v>
      </c>
      <c r="G269" s="219" t="s">
        <v>142</v>
      </c>
      <c r="H269" s="220">
        <v>52.91</v>
      </c>
      <c r="I269" s="221"/>
      <c r="J269" s="222">
        <f>ROUND(I269*H269,1)</f>
        <v>0</v>
      </c>
      <c r="K269" s="223"/>
      <c r="L269" s="41"/>
      <c r="M269" s="224" t="s">
        <v>1</v>
      </c>
      <c r="N269" s="225" t="s">
        <v>41</v>
      </c>
      <c r="O269" s="88"/>
      <c r="P269" s="226">
        <f>O269*H269</f>
        <v>0</v>
      </c>
      <c r="Q269" s="226">
        <v>0.0045</v>
      </c>
      <c r="R269" s="226">
        <f>Q269*H269</f>
        <v>0.23809499999999997</v>
      </c>
      <c r="S269" s="226">
        <v>0</v>
      </c>
      <c r="T269" s="227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28" t="s">
        <v>202</v>
      </c>
      <c r="AT269" s="228" t="s">
        <v>139</v>
      </c>
      <c r="AU269" s="228" t="s">
        <v>85</v>
      </c>
      <c r="AY269" s="14" t="s">
        <v>136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4" t="s">
        <v>33</v>
      </c>
      <c r="BK269" s="229">
        <f>ROUND(I269*H269,1)</f>
        <v>0</v>
      </c>
      <c r="BL269" s="14" t="s">
        <v>202</v>
      </c>
      <c r="BM269" s="228" t="s">
        <v>620</v>
      </c>
    </row>
    <row r="270" spans="1:65" s="2" customFormat="1" ht="24.15" customHeight="1">
      <c r="A270" s="35"/>
      <c r="B270" s="36"/>
      <c r="C270" s="216" t="s">
        <v>617</v>
      </c>
      <c r="D270" s="216" t="s">
        <v>139</v>
      </c>
      <c r="E270" s="217" t="s">
        <v>622</v>
      </c>
      <c r="F270" s="218" t="s">
        <v>623</v>
      </c>
      <c r="G270" s="219" t="s">
        <v>142</v>
      </c>
      <c r="H270" s="220">
        <v>52.91</v>
      </c>
      <c r="I270" s="221"/>
      <c r="J270" s="222">
        <f>ROUND(I270*H270,1)</f>
        <v>0</v>
      </c>
      <c r="K270" s="223"/>
      <c r="L270" s="41"/>
      <c r="M270" s="224" t="s">
        <v>1</v>
      </c>
      <c r="N270" s="225" t="s">
        <v>41</v>
      </c>
      <c r="O270" s="88"/>
      <c r="P270" s="226">
        <f>O270*H270</f>
        <v>0</v>
      </c>
      <c r="Q270" s="226">
        <v>0</v>
      </c>
      <c r="R270" s="226">
        <f>Q270*H270</f>
        <v>0</v>
      </c>
      <c r="S270" s="226">
        <v>0</v>
      </c>
      <c r="T270" s="227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28" t="s">
        <v>202</v>
      </c>
      <c r="AT270" s="228" t="s">
        <v>139</v>
      </c>
      <c r="AU270" s="228" t="s">
        <v>85</v>
      </c>
      <c r="AY270" s="14" t="s">
        <v>136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4" t="s">
        <v>33</v>
      </c>
      <c r="BK270" s="229">
        <f>ROUND(I270*H270,1)</f>
        <v>0</v>
      </c>
      <c r="BL270" s="14" t="s">
        <v>202</v>
      </c>
      <c r="BM270" s="228" t="s">
        <v>805</v>
      </c>
    </row>
    <row r="271" spans="1:65" s="2" customFormat="1" ht="33" customHeight="1">
      <c r="A271" s="35"/>
      <c r="B271" s="36"/>
      <c r="C271" s="216" t="s">
        <v>621</v>
      </c>
      <c r="D271" s="216" t="s">
        <v>139</v>
      </c>
      <c r="E271" s="217" t="s">
        <v>626</v>
      </c>
      <c r="F271" s="218" t="s">
        <v>627</v>
      </c>
      <c r="G271" s="219" t="s">
        <v>142</v>
      </c>
      <c r="H271" s="220">
        <v>14.03</v>
      </c>
      <c r="I271" s="221"/>
      <c r="J271" s="222">
        <f>ROUND(I271*H271,1)</f>
        <v>0</v>
      </c>
      <c r="K271" s="223"/>
      <c r="L271" s="41"/>
      <c r="M271" s="224" t="s">
        <v>1</v>
      </c>
      <c r="N271" s="225" t="s">
        <v>41</v>
      </c>
      <c r="O271" s="88"/>
      <c r="P271" s="226">
        <f>O271*H271</f>
        <v>0</v>
      </c>
      <c r="Q271" s="226">
        <v>0.00538</v>
      </c>
      <c r="R271" s="226">
        <f>Q271*H271</f>
        <v>0.0754814</v>
      </c>
      <c r="S271" s="226">
        <v>0</v>
      </c>
      <c r="T271" s="22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28" t="s">
        <v>202</v>
      </c>
      <c r="AT271" s="228" t="s">
        <v>139</v>
      </c>
      <c r="AU271" s="228" t="s">
        <v>85</v>
      </c>
      <c r="AY271" s="14" t="s">
        <v>136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4" t="s">
        <v>33</v>
      </c>
      <c r="BK271" s="229">
        <f>ROUND(I271*H271,1)</f>
        <v>0</v>
      </c>
      <c r="BL271" s="14" t="s">
        <v>202</v>
      </c>
      <c r="BM271" s="228" t="s">
        <v>628</v>
      </c>
    </row>
    <row r="272" spans="1:65" s="2" customFormat="1" ht="24.15" customHeight="1">
      <c r="A272" s="35"/>
      <c r="B272" s="36"/>
      <c r="C272" s="230" t="s">
        <v>625</v>
      </c>
      <c r="D272" s="230" t="s">
        <v>353</v>
      </c>
      <c r="E272" s="231" t="s">
        <v>630</v>
      </c>
      <c r="F272" s="232" t="s">
        <v>631</v>
      </c>
      <c r="G272" s="233" t="s">
        <v>142</v>
      </c>
      <c r="H272" s="234">
        <v>1</v>
      </c>
      <c r="I272" s="235"/>
      <c r="J272" s="236">
        <f>ROUND(I272*H272,1)</f>
        <v>0</v>
      </c>
      <c r="K272" s="237"/>
      <c r="L272" s="238"/>
      <c r="M272" s="239" t="s">
        <v>1</v>
      </c>
      <c r="N272" s="240" t="s">
        <v>41</v>
      </c>
      <c r="O272" s="88"/>
      <c r="P272" s="226">
        <f>O272*H272</f>
        <v>0</v>
      </c>
      <c r="Q272" s="226">
        <v>0.0155</v>
      </c>
      <c r="R272" s="226">
        <f>Q272*H272</f>
        <v>0.0155</v>
      </c>
      <c r="S272" s="226">
        <v>0</v>
      </c>
      <c r="T272" s="22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28" t="s">
        <v>277</v>
      </c>
      <c r="AT272" s="228" t="s">
        <v>353</v>
      </c>
      <c r="AU272" s="228" t="s">
        <v>85</v>
      </c>
      <c r="AY272" s="14" t="s">
        <v>136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4" t="s">
        <v>33</v>
      </c>
      <c r="BK272" s="229">
        <f>ROUND(I272*H272,1)</f>
        <v>0</v>
      </c>
      <c r="BL272" s="14" t="s">
        <v>202</v>
      </c>
      <c r="BM272" s="228" t="s">
        <v>632</v>
      </c>
    </row>
    <row r="273" spans="1:65" s="2" customFormat="1" ht="24.15" customHeight="1">
      <c r="A273" s="35"/>
      <c r="B273" s="36"/>
      <c r="C273" s="230" t="s">
        <v>629</v>
      </c>
      <c r="D273" s="230" t="s">
        <v>353</v>
      </c>
      <c r="E273" s="231" t="s">
        <v>634</v>
      </c>
      <c r="F273" s="232" t="s">
        <v>635</v>
      </c>
      <c r="G273" s="233" t="s">
        <v>142</v>
      </c>
      <c r="H273" s="234">
        <v>1</v>
      </c>
      <c r="I273" s="235"/>
      <c r="J273" s="236">
        <f>ROUND(I273*H273,1)</f>
        <v>0</v>
      </c>
      <c r="K273" s="237"/>
      <c r="L273" s="238"/>
      <c r="M273" s="239" t="s">
        <v>1</v>
      </c>
      <c r="N273" s="240" t="s">
        <v>41</v>
      </c>
      <c r="O273" s="88"/>
      <c r="P273" s="226">
        <f>O273*H273</f>
        <v>0</v>
      </c>
      <c r="Q273" s="226">
        <v>0.0155</v>
      </c>
      <c r="R273" s="226">
        <f>Q273*H273</f>
        <v>0.0155</v>
      </c>
      <c r="S273" s="226">
        <v>0</v>
      </c>
      <c r="T273" s="22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28" t="s">
        <v>277</v>
      </c>
      <c r="AT273" s="228" t="s">
        <v>353</v>
      </c>
      <c r="AU273" s="228" t="s">
        <v>85</v>
      </c>
      <c r="AY273" s="14" t="s">
        <v>136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4" t="s">
        <v>33</v>
      </c>
      <c r="BK273" s="229">
        <f>ROUND(I273*H273,1)</f>
        <v>0</v>
      </c>
      <c r="BL273" s="14" t="s">
        <v>202</v>
      </c>
      <c r="BM273" s="228" t="s">
        <v>636</v>
      </c>
    </row>
    <row r="274" spans="1:65" s="2" customFormat="1" ht="24.15" customHeight="1">
      <c r="A274" s="35"/>
      <c r="B274" s="36"/>
      <c r="C274" s="230" t="s">
        <v>633</v>
      </c>
      <c r="D274" s="230" t="s">
        <v>353</v>
      </c>
      <c r="E274" s="231" t="s">
        <v>638</v>
      </c>
      <c r="F274" s="232" t="s">
        <v>639</v>
      </c>
      <c r="G274" s="233" t="s">
        <v>142</v>
      </c>
      <c r="H274" s="234">
        <v>2</v>
      </c>
      <c r="I274" s="235"/>
      <c r="J274" s="236">
        <f>ROUND(I274*H274,1)</f>
        <v>0</v>
      </c>
      <c r="K274" s="237"/>
      <c r="L274" s="238"/>
      <c r="M274" s="239" t="s">
        <v>1</v>
      </c>
      <c r="N274" s="240" t="s">
        <v>41</v>
      </c>
      <c r="O274" s="88"/>
      <c r="P274" s="226">
        <f>O274*H274</f>
        <v>0</v>
      </c>
      <c r="Q274" s="226">
        <v>0.0155</v>
      </c>
      <c r="R274" s="226">
        <f>Q274*H274</f>
        <v>0.031</v>
      </c>
      <c r="S274" s="226">
        <v>0</v>
      </c>
      <c r="T274" s="22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28" t="s">
        <v>277</v>
      </c>
      <c r="AT274" s="228" t="s">
        <v>353</v>
      </c>
      <c r="AU274" s="228" t="s">
        <v>85</v>
      </c>
      <c r="AY274" s="14" t="s">
        <v>136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4" t="s">
        <v>33</v>
      </c>
      <c r="BK274" s="229">
        <f>ROUND(I274*H274,1)</f>
        <v>0</v>
      </c>
      <c r="BL274" s="14" t="s">
        <v>202</v>
      </c>
      <c r="BM274" s="228" t="s">
        <v>640</v>
      </c>
    </row>
    <row r="275" spans="1:65" s="2" customFormat="1" ht="24.15" customHeight="1">
      <c r="A275" s="35"/>
      <c r="B275" s="36"/>
      <c r="C275" s="230" t="s">
        <v>637</v>
      </c>
      <c r="D275" s="230" t="s">
        <v>353</v>
      </c>
      <c r="E275" s="231" t="s">
        <v>642</v>
      </c>
      <c r="F275" s="232" t="s">
        <v>643</v>
      </c>
      <c r="G275" s="233" t="s">
        <v>142</v>
      </c>
      <c r="H275" s="234">
        <v>1</v>
      </c>
      <c r="I275" s="235"/>
      <c r="J275" s="236">
        <f>ROUND(I275*H275,1)</f>
        <v>0</v>
      </c>
      <c r="K275" s="237"/>
      <c r="L275" s="238"/>
      <c r="M275" s="239" t="s">
        <v>1</v>
      </c>
      <c r="N275" s="240" t="s">
        <v>41</v>
      </c>
      <c r="O275" s="88"/>
      <c r="P275" s="226">
        <f>O275*H275</f>
        <v>0</v>
      </c>
      <c r="Q275" s="226">
        <v>0.0155</v>
      </c>
      <c r="R275" s="226">
        <f>Q275*H275</f>
        <v>0.0155</v>
      </c>
      <c r="S275" s="226">
        <v>0</v>
      </c>
      <c r="T275" s="22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28" t="s">
        <v>277</v>
      </c>
      <c r="AT275" s="228" t="s">
        <v>353</v>
      </c>
      <c r="AU275" s="228" t="s">
        <v>85</v>
      </c>
      <c r="AY275" s="14" t="s">
        <v>136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4" t="s">
        <v>33</v>
      </c>
      <c r="BK275" s="229">
        <f>ROUND(I275*H275,1)</f>
        <v>0</v>
      </c>
      <c r="BL275" s="14" t="s">
        <v>202</v>
      </c>
      <c r="BM275" s="228" t="s">
        <v>644</v>
      </c>
    </row>
    <row r="276" spans="1:65" s="2" customFormat="1" ht="24.15" customHeight="1">
      <c r="A276" s="35"/>
      <c r="B276" s="36"/>
      <c r="C276" s="230" t="s">
        <v>641</v>
      </c>
      <c r="D276" s="230" t="s">
        <v>353</v>
      </c>
      <c r="E276" s="231" t="s">
        <v>646</v>
      </c>
      <c r="F276" s="232" t="s">
        <v>647</v>
      </c>
      <c r="G276" s="233" t="s">
        <v>142</v>
      </c>
      <c r="H276" s="234">
        <v>1</v>
      </c>
      <c r="I276" s="235"/>
      <c r="J276" s="236">
        <f>ROUND(I276*H276,1)</f>
        <v>0</v>
      </c>
      <c r="K276" s="237"/>
      <c r="L276" s="238"/>
      <c r="M276" s="239" t="s">
        <v>1</v>
      </c>
      <c r="N276" s="240" t="s">
        <v>41</v>
      </c>
      <c r="O276" s="88"/>
      <c r="P276" s="226">
        <f>O276*H276</f>
        <v>0</v>
      </c>
      <c r="Q276" s="226">
        <v>0.0155</v>
      </c>
      <c r="R276" s="226">
        <f>Q276*H276</f>
        <v>0.0155</v>
      </c>
      <c r="S276" s="226">
        <v>0</v>
      </c>
      <c r="T276" s="227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28" t="s">
        <v>277</v>
      </c>
      <c r="AT276" s="228" t="s">
        <v>353</v>
      </c>
      <c r="AU276" s="228" t="s">
        <v>85</v>
      </c>
      <c r="AY276" s="14" t="s">
        <v>136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4" t="s">
        <v>33</v>
      </c>
      <c r="BK276" s="229">
        <f>ROUND(I276*H276,1)</f>
        <v>0</v>
      </c>
      <c r="BL276" s="14" t="s">
        <v>202</v>
      </c>
      <c r="BM276" s="228" t="s">
        <v>648</v>
      </c>
    </row>
    <row r="277" spans="1:65" s="2" customFormat="1" ht="24.15" customHeight="1">
      <c r="A277" s="35"/>
      <c r="B277" s="36"/>
      <c r="C277" s="230" t="s">
        <v>645</v>
      </c>
      <c r="D277" s="230" t="s">
        <v>353</v>
      </c>
      <c r="E277" s="231" t="s">
        <v>650</v>
      </c>
      <c r="F277" s="232" t="s">
        <v>651</v>
      </c>
      <c r="G277" s="233" t="s">
        <v>142</v>
      </c>
      <c r="H277" s="234">
        <v>1</v>
      </c>
      <c r="I277" s="235"/>
      <c r="J277" s="236">
        <f>ROUND(I277*H277,1)</f>
        <v>0</v>
      </c>
      <c r="K277" s="237"/>
      <c r="L277" s="238"/>
      <c r="M277" s="239" t="s">
        <v>1</v>
      </c>
      <c r="N277" s="240" t="s">
        <v>41</v>
      </c>
      <c r="O277" s="88"/>
      <c r="P277" s="226">
        <f>O277*H277</f>
        <v>0</v>
      </c>
      <c r="Q277" s="226">
        <v>0.0155</v>
      </c>
      <c r="R277" s="226">
        <f>Q277*H277</f>
        <v>0.0155</v>
      </c>
      <c r="S277" s="226">
        <v>0</v>
      </c>
      <c r="T277" s="22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28" t="s">
        <v>277</v>
      </c>
      <c r="AT277" s="228" t="s">
        <v>353</v>
      </c>
      <c r="AU277" s="228" t="s">
        <v>85</v>
      </c>
      <c r="AY277" s="14" t="s">
        <v>136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4" t="s">
        <v>33</v>
      </c>
      <c r="BK277" s="229">
        <f>ROUND(I277*H277,1)</f>
        <v>0</v>
      </c>
      <c r="BL277" s="14" t="s">
        <v>202</v>
      </c>
      <c r="BM277" s="228" t="s">
        <v>652</v>
      </c>
    </row>
    <row r="278" spans="1:65" s="2" customFormat="1" ht="24.15" customHeight="1">
      <c r="A278" s="35"/>
      <c r="B278" s="36"/>
      <c r="C278" s="230" t="s">
        <v>649</v>
      </c>
      <c r="D278" s="230" t="s">
        <v>353</v>
      </c>
      <c r="E278" s="231" t="s">
        <v>654</v>
      </c>
      <c r="F278" s="232" t="s">
        <v>655</v>
      </c>
      <c r="G278" s="233" t="s">
        <v>142</v>
      </c>
      <c r="H278" s="234">
        <v>9</v>
      </c>
      <c r="I278" s="235"/>
      <c r="J278" s="236">
        <f>ROUND(I278*H278,1)</f>
        <v>0</v>
      </c>
      <c r="K278" s="237"/>
      <c r="L278" s="238"/>
      <c r="M278" s="239" t="s">
        <v>1</v>
      </c>
      <c r="N278" s="240" t="s">
        <v>41</v>
      </c>
      <c r="O278" s="88"/>
      <c r="P278" s="226">
        <f>O278*H278</f>
        <v>0</v>
      </c>
      <c r="Q278" s="226">
        <v>0.0155</v>
      </c>
      <c r="R278" s="226">
        <f>Q278*H278</f>
        <v>0.1395</v>
      </c>
      <c r="S278" s="226">
        <v>0</v>
      </c>
      <c r="T278" s="22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28" t="s">
        <v>277</v>
      </c>
      <c r="AT278" s="228" t="s">
        <v>353</v>
      </c>
      <c r="AU278" s="228" t="s">
        <v>85</v>
      </c>
      <c r="AY278" s="14" t="s">
        <v>136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4" t="s">
        <v>33</v>
      </c>
      <c r="BK278" s="229">
        <f>ROUND(I278*H278,1)</f>
        <v>0</v>
      </c>
      <c r="BL278" s="14" t="s">
        <v>202</v>
      </c>
      <c r="BM278" s="228" t="s">
        <v>656</v>
      </c>
    </row>
    <row r="279" spans="1:65" s="2" customFormat="1" ht="24.15" customHeight="1">
      <c r="A279" s="35"/>
      <c r="B279" s="36"/>
      <c r="C279" s="216" t="s">
        <v>653</v>
      </c>
      <c r="D279" s="216" t="s">
        <v>139</v>
      </c>
      <c r="E279" s="217" t="s">
        <v>658</v>
      </c>
      <c r="F279" s="218" t="s">
        <v>659</v>
      </c>
      <c r="G279" s="219" t="s">
        <v>142</v>
      </c>
      <c r="H279" s="220">
        <v>44.105</v>
      </c>
      <c r="I279" s="221"/>
      <c r="J279" s="222">
        <f>ROUND(I279*H279,1)</f>
        <v>0</v>
      </c>
      <c r="K279" s="223"/>
      <c r="L279" s="41"/>
      <c r="M279" s="224" t="s">
        <v>1</v>
      </c>
      <c r="N279" s="225" t="s">
        <v>41</v>
      </c>
      <c r="O279" s="88"/>
      <c r="P279" s="226">
        <f>O279*H279</f>
        <v>0</v>
      </c>
      <c r="Q279" s="226">
        <v>0</v>
      </c>
      <c r="R279" s="226">
        <f>Q279*H279</f>
        <v>0</v>
      </c>
      <c r="S279" s="226">
        <v>0.0272</v>
      </c>
      <c r="T279" s="227">
        <f>S279*H279</f>
        <v>1.1996559999999998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28" t="s">
        <v>202</v>
      </c>
      <c r="AT279" s="228" t="s">
        <v>139</v>
      </c>
      <c r="AU279" s="228" t="s">
        <v>85</v>
      </c>
      <c r="AY279" s="14" t="s">
        <v>136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4" t="s">
        <v>33</v>
      </c>
      <c r="BK279" s="229">
        <f>ROUND(I279*H279,1)</f>
        <v>0</v>
      </c>
      <c r="BL279" s="14" t="s">
        <v>202</v>
      </c>
      <c r="BM279" s="228" t="s">
        <v>660</v>
      </c>
    </row>
    <row r="280" spans="1:65" s="2" customFormat="1" ht="37.8" customHeight="1">
      <c r="A280" s="35"/>
      <c r="B280" s="36"/>
      <c r="C280" s="216" t="s">
        <v>657</v>
      </c>
      <c r="D280" s="216" t="s">
        <v>139</v>
      </c>
      <c r="E280" s="217" t="s">
        <v>662</v>
      </c>
      <c r="F280" s="218" t="s">
        <v>663</v>
      </c>
      <c r="G280" s="219" t="s">
        <v>142</v>
      </c>
      <c r="H280" s="220">
        <v>38.88</v>
      </c>
      <c r="I280" s="221"/>
      <c r="J280" s="222">
        <f>ROUND(I280*H280,1)</f>
        <v>0</v>
      </c>
      <c r="K280" s="223"/>
      <c r="L280" s="41"/>
      <c r="M280" s="224" t="s">
        <v>1</v>
      </c>
      <c r="N280" s="225" t="s">
        <v>41</v>
      </c>
      <c r="O280" s="88"/>
      <c r="P280" s="226">
        <f>O280*H280</f>
        <v>0</v>
      </c>
      <c r="Q280" s="226">
        <v>0.009</v>
      </c>
      <c r="R280" s="226">
        <f>Q280*H280</f>
        <v>0.34992</v>
      </c>
      <c r="S280" s="226">
        <v>0</v>
      </c>
      <c r="T280" s="227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28" t="s">
        <v>202</v>
      </c>
      <c r="AT280" s="228" t="s">
        <v>139</v>
      </c>
      <c r="AU280" s="228" t="s">
        <v>85</v>
      </c>
      <c r="AY280" s="14" t="s">
        <v>136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4" t="s">
        <v>33</v>
      </c>
      <c r="BK280" s="229">
        <f>ROUND(I280*H280,1)</f>
        <v>0</v>
      </c>
      <c r="BL280" s="14" t="s">
        <v>202</v>
      </c>
      <c r="BM280" s="228" t="s">
        <v>664</v>
      </c>
    </row>
    <row r="281" spans="1:65" s="2" customFormat="1" ht="21.75" customHeight="1">
      <c r="A281" s="35"/>
      <c r="B281" s="36"/>
      <c r="C281" s="230" t="s">
        <v>661</v>
      </c>
      <c r="D281" s="230" t="s">
        <v>353</v>
      </c>
      <c r="E281" s="231" t="s">
        <v>666</v>
      </c>
      <c r="F281" s="232" t="s">
        <v>667</v>
      </c>
      <c r="G281" s="233" t="s">
        <v>142</v>
      </c>
      <c r="H281" s="234">
        <v>29.808</v>
      </c>
      <c r="I281" s="235"/>
      <c r="J281" s="236">
        <f>ROUND(I281*H281,1)</f>
        <v>0</v>
      </c>
      <c r="K281" s="237"/>
      <c r="L281" s="238"/>
      <c r="M281" s="239" t="s">
        <v>1</v>
      </c>
      <c r="N281" s="240" t="s">
        <v>41</v>
      </c>
      <c r="O281" s="88"/>
      <c r="P281" s="226">
        <f>O281*H281</f>
        <v>0</v>
      </c>
      <c r="Q281" s="226">
        <v>0.02</v>
      </c>
      <c r="R281" s="226">
        <f>Q281*H281</f>
        <v>0.59616</v>
      </c>
      <c r="S281" s="226">
        <v>0</v>
      </c>
      <c r="T281" s="227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28" t="s">
        <v>277</v>
      </c>
      <c r="AT281" s="228" t="s">
        <v>353</v>
      </c>
      <c r="AU281" s="228" t="s">
        <v>85</v>
      </c>
      <c r="AY281" s="14" t="s">
        <v>136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4" t="s">
        <v>33</v>
      </c>
      <c r="BK281" s="229">
        <f>ROUND(I281*H281,1)</f>
        <v>0</v>
      </c>
      <c r="BL281" s="14" t="s">
        <v>202</v>
      </c>
      <c r="BM281" s="228" t="s">
        <v>668</v>
      </c>
    </row>
    <row r="282" spans="1:65" s="2" customFormat="1" ht="21.75" customHeight="1">
      <c r="A282" s="35"/>
      <c r="B282" s="36"/>
      <c r="C282" s="230" t="s">
        <v>665</v>
      </c>
      <c r="D282" s="230" t="s">
        <v>353</v>
      </c>
      <c r="E282" s="231" t="s">
        <v>670</v>
      </c>
      <c r="F282" s="232" t="s">
        <v>671</v>
      </c>
      <c r="G282" s="233" t="s">
        <v>142</v>
      </c>
      <c r="H282" s="234">
        <v>14.904</v>
      </c>
      <c r="I282" s="235"/>
      <c r="J282" s="236">
        <f>ROUND(I282*H282,1)</f>
        <v>0</v>
      </c>
      <c r="K282" s="237"/>
      <c r="L282" s="238"/>
      <c r="M282" s="239" t="s">
        <v>1</v>
      </c>
      <c r="N282" s="240" t="s">
        <v>41</v>
      </c>
      <c r="O282" s="88"/>
      <c r="P282" s="226">
        <f>O282*H282</f>
        <v>0</v>
      </c>
      <c r="Q282" s="226">
        <v>0.02</v>
      </c>
      <c r="R282" s="226">
        <f>Q282*H282</f>
        <v>0.29808</v>
      </c>
      <c r="S282" s="226">
        <v>0</v>
      </c>
      <c r="T282" s="227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28" t="s">
        <v>277</v>
      </c>
      <c r="AT282" s="228" t="s">
        <v>353</v>
      </c>
      <c r="AU282" s="228" t="s">
        <v>85</v>
      </c>
      <c r="AY282" s="14" t="s">
        <v>136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4" t="s">
        <v>33</v>
      </c>
      <c r="BK282" s="229">
        <f>ROUND(I282*H282,1)</f>
        <v>0</v>
      </c>
      <c r="BL282" s="14" t="s">
        <v>202</v>
      </c>
      <c r="BM282" s="228" t="s">
        <v>672</v>
      </c>
    </row>
    <row r="283" spans="1:65" s="2" customFormat="1" ht="24.15" customHeight="1">
      <c r="A283" s="35"/>
      <c r="B283" s="36"/>
      <c r="C283" s="216" t="s">
        <v>669</v>
      </c>
      <c r="D283" s="216" t="s">
        <v>139</v>
      </c>
      <c r="E283" s="217" t="s">
        <v>674</v>
      </c>
      <c r="F283" s="218" t="s">
        <v>675</v>
      </c>
      <c r="G283" s="219" t="s">
        <v>142</v>
      </c>
      <c r="H283" s="220">
        <v>0.8</v>
      </c>
      <c r="I283" s="221"/>
      <c r="J283" s="222">
        <f>ROUND(I283*H283,1)</f>
        <v>0</v>
      </c>
      <c r="K283" s="223"/>
      <c r="L283" s="41"/>
      <c r="M283" s="224" t="s">
        <v>1</v>
      </c>
      <c r="N283" s="225" t="s">
        <v>41</v>
      </c>
      <c r="O283" s="88"/>
      <c r="P283" s="226">
        <f>O283*H283</f>
        <v>0</v>
      </c>
      <c r="Q283" s="226">
        <v>0.00063</v>
      </c>
      <c r="R283" s="226">
        <f>Q283*H283</f>
        <v>0.000504</v>
      </c>
      <c r="S283" s="226">
        <v>0</v>
      </c>
      <c r="T283" s="227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28" t="s">
        <v>202</v>
      </c>
      <c r="AT283" s="228" t="s">
        <v>139</v>
      </c>
      <c r="AU283" s="228" t="s">
        <v>85</v>
      </c>
      <c r="AY283" s="14" t="s">
        <v>136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4" t="s">
        <v>33</v>
      </c>
      <c r="BK283" s="229">
        <f>ROUND(I283*H283,1)</f>
        <v>0</v>
      </c>
      <c r="BL283" s="14" t="s">
        <v>202</v>
      </c>
      <c r="BM283" s="228" t="s">
        <v>676</v>
      </c>
    </row>
    <row r="284" spans="1:65" s="2" customFormat="1" ht="24.15" customHeight="1">
      <c r="A284" s="35"/>
      <c r="B284" s="36"/>
      <c r="C284" s="230" t="s">
        <v>673</v>
      </c>
      <c r="D284" s="230" t="s">
        <v>353</v>
      </c>
      <c r="E284" s="231" t="s">
        <v>678</v>
      </c>
      <c r="F284" s="232" t="s">
        <v>679</v>
      </c>
      <c r="G284" s="233" t="s">
        <v>142</v>
      </c>
      <c r="H284" s="234">
        <v>0.24</v>
      </c>
      <c r="I284" s="235"/>
      <c r="J284" s="236">
        <f>ROUND(I284*H284,1)</f>
        <v>0</v>
      </c>
      <c r="K284" s="237"/>
      <c r="L284" s="238"/>
      <c r="M284" s="239" t="s">
        <v>1</v>
      </c>
      <c r="N284" s="240" t="s">
        <v>41</v>
      </c>
      <c r="O284" s="88"/>
      <c r="P284" s="226">
        <f>O284*H284</f>
        <v>0</v>
      </c>
      <c r="Q284" s="226">
        <v>0.01</v>
      </c>
      <c r="R284" s="226">
        <f>Q284*H284</f>
        <v>0.0024</v>
      </c>
      <c r="S284" s="226">
        <v>0</v>
      </c>
      <c r="T284" s="22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28" t="s">
        <v>277</v>
      </c>
      <c r="AT284" s="228" t="s">
        <v>353</v>
      </c>
      <c r="AU284" s="228" t="s">
        <v>85</v>
      </c>
      <c r="AY284" s="14" t="s">
        <v>136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4" t="s">
        <v>33</v>
      </c>
      <c r="BK284" s="229">
        <f>ROUND(I284*H284,1)</f>
        <v>0</v>
      </c>
      <c r="BL284" s="14" t="s">
        <v>202</v>
      </c>
      <c r="BM284" s="228" t="s">
        <v>680</v>
      </c>
    </row>
    <row r="285" spans="1:65" s="2" customFormat="1" ht="24.15" customHeight="1">
      <c r="A285" s="35"/>
      <c r="B285" s="36"/>
      <c r="C285" s="230" t="s">
        <v>677</v>
      </c>
      <c r="D285" s="230" t="s">
        <v>353</v>
      </c>
      <c r="E285" s="231" t="s">
        <v>678</v>
      </c>
      <c r="F285" s="232" t="s">
        <v>679</v>
      </c>
      <c r="G285" s="233" t="s">
        <v>142</v>
      </c>
      <c r="H285" s="234">
        <v>0.72</v>
      </c>
      <c r="I285" s="235"/>
      <c r="J285" s="236">
        <f>ROUND(I285*H285,1)</f>
        <v>0</v>
      </c>
      <c r="K285" s="237"/>
      <c r="L285" s="238"/>
      <c r="M285" s="239" t="s">
        <v>1</v>
      </c>
      <c r="N285" s="240" t="s">
        <v>41</v>
      </c>
      <c r="O285" s="88"/>
      <c r="P285" s="226">
        <f>O285*H285</f>
        <v>0</v>
      </c>
      <c r="Q285" s="226">
        <v>0.01</v>
      </c>
      <c r="R285" s="226">
        <f>Q285*H285</f>
        <v>0.0072</v>
      </c>
      <c r="S285" s="226">
        <v>0</v>
      </c>
      <c r="T285" s="227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28" t="s">
        <v>277</v>
      </c>
      <c r="AT285" s="228" t="s">
        <v>353</v>
      </c>
      <c r="AU285" s="228" t="s">
        <v>85</v>
      </c>
      <c r="AY285" s="14" t="s">
        <v>136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4" t="s">
        <v>33</v>
      </c>
      <c r="BK285" s="229">
        <f>ROUND(I285*H285,1)</f>
        <v>0</v>
      </c>
      <c r="BL285" s="14" t="s">
        <v>202</v>
      </c>
      <c r="BM285" s="228" t="s">
        <v>682</v>
      </c>
    </row>
    <row r="286" spans="1:65" s="2" customFormat="1" ht="24.15" customHeight="1">
      <c r="A286" s="35"/>
      <c r="B286" s="36"/>
      <c r="C286" s="216" t="s">
        <v>681</v>
      </c>
      <c r="D286" s="216" t="s">
        <v>139</v>
      </c>
      <c r="E286" s="217" t="s">
        <v>684</v>
      </c>
      <c r="F286" s="218" t="s">
        <v>685</v>
      </c>
      <c r="G286" s="219" t="s">
        <v>192</v>
      </c>
      <c r="H286" s="220">
        <v>22.5</v>
      </c>
      <c r="I286" s="221"/>
      <c r="J286" s="222">
        <f>ROUND(I286*H286,1)</f>
        <v>0</v>
      </c>
      <c r="K286" s="223"/>
      <c r="L286" s="41"/>
      <c r="M286" s="224" t="s">
        <v>1</v>
      </c>
      <c r="N286" s="225" t="s">
        <v>41</v>
      </c>
      <c r="O286" s="88"/>
      <c r="P286" s="226">
        <f>O286*H286</f>
        <v>0</v>
      </c>
      <c r="Q286" s="226">
        <v>0.0002</v>
      </c>
      <c r="R286" s="226">
        <f>Q286*H286</f>
        <v>0.0045000000000000005</v>
      </c>
      <c r="S286" s="226">
        <v>0</v>
      </c>
      <c r="T286" s="22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28" t="s">
        <v>202</v>
      </c>
      <c r="AT286" s="228" t="s">
        <v>139</v>
      </c>
      <c r="AU286" s="228" t="s">
        <v>85</v>
      </c>
      <c r="AY286" s="14" t="s">
        <v>136</v>
      </c>
      <c r="BE286" s="229">
        <f>IF(N286="základní",J286,0)</f>
        <v>0</v>
      </c>
      <c r="BF286" s="229">
        <f>IF(N286="snížená",J286,0)</f>
        <v>0</v>
      </c>
      <c r="BG286" s="229">
        <f>IF(N286="zákl. přenesená",J286,0)</f>
        <v>0</v>
      </c>
      <c r="BH286" s="229">
        <f>IF(N286="sníž. přenesená",J286,0)</f>
        <v>0</v>
      </c>
      <c r="BI286" s="229">
        <f>IF(N286="nulová",J286,0)</f>
        <v>0</v>
      </c>
      <c r="BJ286" s="14" t="s">
        <v>33</v>
      </c>
      <c r="BK286" s="229">
        <f>ROUND(I286*H286,1)</f>
        <v>0</v>
      </c>
      <c r="BL286" s="14" t="s">
        <v>202</v>
      </c>
      <c r="BM286" s="228" t="s">
        <v>806</v>
      </c>
    </row>
    <row r="287" spans="1:65" s="2" customFormat="1" ht="16.5" customHeight="1">
      <c r="A287" s="35"/>
      <c r="B287" s="36"/>
      <c r="C287" s="230" t="s">
        <v>683</v>
      </c>
      <c r="D287" s="230" t="s">
        <v>353</v>
      </c>
      <c r="E287" s="231" t="s">
        <v>688</v>
      </c>
      <c r="F287" s="232" t="s">
        <v>689</v>
      </c>
      <c r="G287" s="233" t="s">
        <v>192</v>
      </c>
      <c r="H287" s="234">
        <v>24.75</v>
      </c>
      <c r="I287" s="235"/>
      <c r="J287" s="236">
        <f>ROUND(I287*H287,1)</f>
        <v>0</v>
      </c>
      <c r="K287" s="237"/>
      <c r="L287" s="238"/>
      <c r="M287" s="239" t="s">
        <v>1</v>
      </c>
      <c r="N287" s="240" t="s">
        <v>41</v>
      </c>
      <c r="O287" s="88"/>
      <c r="P287" s="226">
        <f>O287*H287</f>
        <v>0</v>
      </c>
      <c r="Q287" s="226">
        <v>0.00032</v>
      </c>
      <c r="R287" s="226">
        <f>Q287*H287</f>
        <v>0.00792</v>
      </c>
      <c r="S287" s="226">
        <v>0</v>
      </c>
      <c r="T287" s="227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28" t="s">
        <v>277</v>
      </c>
      <c r="AT287" s="228" t="s">
        <v>353</v>
      </c>
      <c r="AU287" s="228" t="s">
        <v>85</v>
      </c>
      <c r="AY287" s="14" t="s">
        <v>136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4" t="s">
        <v>33</v>
      </c>
      <c r="BK287" s="229">
        <f>ROUND(I287*H287,1)</f>
        <v>0</v>
      </c>
      <c r="BL287" s="14" t="s">
        <v>202</v>
      </c>
      <c r="BM287" s="228" t="s">
        <v>807</v>
      </c>
    </row>
    <row r="288" spans="1:65" s="2" customFormat="1" ht="16.5" customHeight="1">
      <c r="A288" s="35"/>
      <c r="B288" s="36"/>
      <c r="C288" s="216" t="s">
        <v>687</v>
      </c>
      <c r="D288" s="216" t="s">
        <v>139</v>
      </c>
      <c r="E288" s="217" t="s">
        <v>692</v>
      </c>
      <c r="F288" s="218" t="s">
        <v>693</v>
      </c>
      <c r="G288" s="219" t="s">
        <v>166</v>
      </c>
      <c r="H288" s="220">
        <v>1</v>
      </c>
      <c r="I288" s="221"/>
      <c r="J288" s="222">
        <f>ROUND(I288*H288,1)</f>
        <v>0</v>
      </c>
      <c r="K288" s="223"/>
      <c r="L288" s="41"/>
      <c r="M288" s="224" t="s">
        <v>1</v>
      </c>
      <c r="N288" s="225" t="s">
        <v>41</v>
      </c>
      <c r="O288" s="88"/>
      <c r="P288" s="226">
        <f>O288*H288</f>
        <v>0</v>
      </c>
      <c r="Q288" s="226">
        <v>0.0002</v>
      </c>
      <c r="R288" s="226">
        <f>Q288*H288</f>
        <v>0.0002</v>
      </c>
      <c r="S288" s="226">
        <v>0</v>
      </c>
      <c r="T288" s="227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28" t="s">
        <v>202</v>
      </c>
      <c r="AT288" s="228" t="s">
        <v>139</v>
      </c>
      <c r="AU288" s="228" t="s">
        <v>85</v>
      </c>
      <c r="AY288" s="14" t="s">
        <v>136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4" t="s">
        <v>33</v>
      </c>
      <c r="BK288" s="229">
        <f>ROUND(I288*H288,1)</f>
        <v>0</v>
      </c>
      <c r="BL288" s="14" t="s">
        <v>202</v>
      </c>
      <c r="BM288" s="228" t="s">
        <v>694</v>
      </c>
    </row>
    <row r="289" spans="1:65" s="2" customFormat="1" ht="16.5" customHeight="1">
      <c r="A289" s="35"/>
      <c r="B289" s="36"/>
      <c r="C289" s="230" t="s">
        <v>691</v>
      </c>
      <c r="D289" s="230" t="s">
        <v>353</v>
      </c>
      <c r="E289" s="231" t="s">
        <v>696</v>
      </c>
      <c r="F289" s="232" t="s">
        <v>697</v>
      </c>
      <c r="G289" s="233" t="s">
        <v>166</v>
      </c>
      <c r="H289" s="234">
        <v>1</v>
      </c>
      <c r="I289" s="235"/>
      <c r="J289" s="236">
        <f>ROUND(I289*H289,1)</f>
        <v>0</v>
      </c>
      <c r="K289" s="237"/>
      <c r="L289" s="238"/>
      <c r="M289" s="239" t="s">
        <v>1</v>
      </c>
      <c r="N289" s="240" t="s">
        <v>41</v>
      </c>
      <c r="O289" s="88"/>
      <c r="P289" s="226">
        <f>O289*H289</f>
        <v>0</v>
      </c>
      <c r="Q289" s="226">
        <v>0.00031</v>
      </c>
      <c r="R289" s="226">
        <f>Q289*H289</f>
        <v>0.00031</v>
      </c>
      <c r="S289" s="226">
        <v>0</v>
      </c>
      <c r="T289" s="22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28" t="s">
        <v>277</v>
      </c>
      <c r="AT289" s="228" t="s">
        <v>353</v>
      </c>
      <c r="AU289" s="228" t="s">
        <v>85</v>
      </c>
      <c r="AY289" s="14" t="s">
        <v>136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4" t="s">
        <v>33</v>
      </c>
      <c r="BK289" s="229">
        <f>ROUND(I289*H289,1)</f>
        <v>0</v>
      </c>
      <c r="BL289" s="14" t="s">
        <v>202</v>
      </c>
      <c r="BM289" s="228" t="s">
        <v>698</v>
      </c>
    </row>
    <row r="290" spans="1:65" s="2" customFormat="1" ht="24.15" customHeight="1">
      <c r="A290" s="35"/>
      <c r="B290" s="36"/>
      <c r="C290" s="216" t="s">
        <v>695</v>
      </c>
      <c r="D290" s="216" t="s">
        <v>139</v>
      </c>
      <c r="E290" s="217" t="s">
        <v>700</v>
      </c>
      <c r="F290" s="218" t="s">
        <v>701</v>
      </c>
      <c r="G290" s="219" t="s">
        <v>216</v>
      </c>
      <c r="H290" s="220">
        <v>1.856</v>
      </c>
      <c r="I290" s="221"/>
      <c r="J290" s="222">
        <f>ROUND(I290*H290,1)</f>
        <v>0</v>
      </c>
      <c r="K290" s="223"/>
      <c r="L290" s="41"/>
      <c r="M290" s="224" t="s">
        <v>1</v>
      </c>
      <c r="N290" s="225" t="s">
        <v>41</v>
      </c>
      <c r="O290" s="88"/>
      <c r="P290" s="226">
        <f>O290*H290</f>
        <v>0</v>
      </c>
      <c r="Q290" s="226">
        <v>0</v>
      </c>
      <c r="R290" s="226">
        <f>Q290*H290</f>
        <v>0</v>
      </c>
      <c r="S290" s="226">
        <v>0</v>
      </c>
      <c r="T290" s="22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28" t="s">
        <v>202</v>
      </c>
      <c r="AT290" s="228" t="s">
        <v>139</v>
      </c>
      <c r="AU290" s="228" t="s">
        <v>85</v>
      </c>
      <c r="AY290" s="14" t="s">
        <v>136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4" t="s">
        <v>33</v>
      </c>
      <c r="BK290" s="229">
        <f>ROUND(I290*H290,1)</f>
        <v>0</v>
      </c>
      <c r="BL290" s="14" t="s">
        <v>202</v>
      </c>
      <c r="BM290" s="228" t="s">
        <v>702</v>
      </c>
    </row>
    <row r="291" spans="1:63" s="12" customFormat="1" ht="22.8" customHeight="1">
      <c r="A291" s="12"/>
      <c r="B291" s="200"/>
      <c r="C291" s="201"/>
      <c r="D291" s="202" t="s">
        <v>75</v>
      </c>
      <c r="E291" s="214" t="s">
        <v>703</v>
      </c>
      <c r="F291" s="214" t="s">
        <v>704</v>
      </c>
      <c r="G291" s="201"/>
      <c r="H291" s="201"/>
      <c r="I291" s="204"/>
      <c r="J291" s="215">
        <f>BK291</f>
        <v>0</v>
      </c>
      <c r="K291" s="201"/>
      <c r="L291" s="206"/>
      <c r="M291" s="207"/>
      <c r="N291" s="208"/>
      <c r="O291" s="208"/>
      <c r="P291" s="209">
        <f>SUM(P292:P305)</f>
        <v>0</v>
      </c>
      <c r="Q291" s="208"/>
      <c r="R291" s="209">
        <f>SUM(R292:R305)</f>
        <v>0.02773362</v>
      </c>
      <c r="S291" s="208"/>
      <c r="T291" s="210">
        <f>SUM(T292:T305)</f>
        <v>0.0044485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1" t="s">
        <v>85</v>
      </c>
      <c r="AT291" s="212" t="s">
        <v>75</v>
      </c>
      <c r="AU291" s="212" t="s">
        <v>33</v>
      </c>
      <c r="AY291" s="211" t="s">
        <v>136</v>
      </c>
      <c r="BK291" s="213">
        <f>SUM(BK292:BK305)</f>
        <v>0</v>
      </c>
    </row>
    <row r="292" spans="1:65" s="2" customFormat="1" ht="24.15" customHeight="1">
      <c r="A292" s="35"/>
      <c r="B292" s="36"/>
      <c r="C292" s="216" t="s">
        <v>699</v>
      </c>
      <c r="D292" s="216" t="s">
        <v>139</v>
      </c>
      <c r="E292" s="217" t="s">
        <v>706</v>
      </c>
      <c r="F292" s="218" t="s">
        <v>707</v>
      </c>
      <c r="G292" s="219" t="s">
        <v>142</v>
      </c>
      <c r="H292" s="220">
        <v>21.55</v>
      </c>
      <c r="I292" s="221"/>
      <c r="J292" s="222">
        <f>ROUND(I292*H292,1)</f>
        <v>0</v>
      </c>
      <c r="K292" s="223"/>
      <c r="L292" s="41"/>
      <c r="M292" s="224" t="s">
        <v>1</v>
      </c>
      <c r="N292" s="225" t="s">
        <v>41</v>
      </c>
      <c r="O292" s="88"/>
      <c r="P292" s="226">
        <f>O292*H292</f>
        <v>0</v>
      </c>
      <c r="Q292" s="226">
        <v>0</v>
      </c>
      <c r="R292" s="226">
        <f>Q292*H292</f>
        <v>0</v>
      </c>
      <c r="S292" s="226">
        <v>0</v>
      </c>
      <c r="T292" s="22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28" t="s">
        <v>202</v>
      </c>
      <c r="AT292" s="228" t="s">
        <v>139</v>
      </c>
      <c r="AU292" s="228" t="s">
        <v>85</v>
      </c>
      <c r="AY292" s="14" t="s">
        <v>136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14" t="s">
        <v>33</v>
      </c>
      <c r="BK292" s="229">
        <f>ROUND(I292*H292,1)</f>
        <v>0</v>
      </c>
      <c r="BL292" s="14" t="s">
        <v>202</v>
      </c>
      <c r="BM292" s="228" t="s">
        <v>708</v>
      </c>
    </row>
    <row r="293" spans="1:65" s="2" customFormat="1" ht="16.5" customHeight="1">
      <c r="A293" s="35"/>
      <c r="B293" s="36"/>
      <c r="C293" s="216" t="s">
        <v>705</v>
      </c>
      <c r="D293" s="216" t="s">
        <v>139</v>
      </c>
      <c r="E293" s="217" t="s">
        <v>710</v>
      </c>
      <c r="F293" s="218" t="s">
        <v>711</v>
      </c>
      <c r="G293" s="219" t="s">
        <v>142</v>
      </c>
      <c r="H293" s="220">
        <v>14.35</v>
      </c>
      <c r="I293" s="221"/>
      <c r="J293" s="222">
        <f>ROUND(I293*H293,1)</f>
        <v>0</v>
      </c>
      <c r="K293" s="223"/>
      <c r="L293" s="41"/>
      <c r="M293" s="224" t="s">
        <v>1</v>
      </c>
      <c r="N293" s="225" t="s">
        <v>41</v>
      </c>
      <c r="O293" s="88"/>
      <c r="P293" s="226">
        <f>O293*H293</f>
        <v>0</v>
      </c>
      <c r="Q293" s="226">
        <v>0.001</v>
      </c>
      <c r="R293" s="226">
        <f>Q293*H293</f>
        <v>0.01435</v>
      </c>
      <c r="S293" s="226">
        <v>0.00031</v>
      </c>
      <c r="T293" s="227">
        <f>S293*H293</f>
        <v>0.0044485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28" t="s">
        <v>202</v>
      </c>
      <c r="AT293" s="228" t="s">
        <v>139</v>
      </c>
      <c r="AU293" s="228" t="s">
        <v>85</v>
      </c>
      <c r="AY293" s="14" t="s">
        <v>136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4" t="s">
        <v>33</v>
      </c>
      <c r="BK293" s="229">
        <f>ROUND(I293*H293,1)</f>
        <v>0</v>
      </c>
      <c r="BL293" s="14" t="s">
        <v>202</v>
      </c>
      <c r="BM293" s="228" t="s">
        <v>712</v>
      </c>
    </row>
    <row r="294" spans="1:65" s="2" customFormat="1" ht="24.15" customHeight="1">
      <c r="A294" s="35"/>
      <c r="B294" s="36"/>
      <c r="C294" s="216" t="s">
        <v>709</v>
      </c>
      <c r="D294" s="216" t="s">
        <v>139</v>
      </c>
      <c r="E294" s="217" t="s">
        <v>714</v>
      </c>
      <c r="F294" s="218" t="s">
        <v>715</v>
      </c>
      <c r="G294" s="219" t="s">
        <v>142</v>
      </c>
      <c r="H294" s="220">
        <v>14.35</v>
      </c>
      <c r="I294" s="221"/>
      <c r="J294" s="222">
        <f>ROUND(I294*H294,1)</f>
        <v>0</v>
      </c>
      <c r="K294" s="223"/>
      <c r="L294" s="41"/>
      <c r="M294" s="224" t="s">
        <v>1</v>
      </c>
      <c r="N294" s="225" t="s">
        <v>41</v>
      </c>
      <c r="O294" s="88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28" t="s">
        <v>202</v>
      </c>
      <c r="AT294" s="228" t="s">
        <v>139</v>
      </c>
      <c r="AU294" s="228" t="s">
        <v>85</v>
      </c>
      <c r="AY294" s="14" t="s">
        <v>136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4" t="s">
        <v>33</v>
      </c>
      <c r="BK294" s="229">
        <f>ROUND(I294*H294,1)</f>
        <v>0</v>
      </c>
      <c r="BL294" s="14" t="s">
        <v>202</v>
      </c>
      <c r="BM294" s="228" t="s">
        <v>716</v>
      </c>
    </row>
    <row r="295" spans="1:65" s="2" customFormat="1" ht="24.15" customHeight="1">
      <c r="A295" s="35"/>
      <c r="B295" s="36"/>
      <c r="C295" s="216" t="s">
        <v>713</v>
      </c>
      <c r="D295" s="216" t="s">
        <v>139</v>
      </c>
      <c r="E295" s="217" t="s">
        <v>718</v>
      </c>
      <c r="F295" s="218" t="s">
        <v>719</v>
      </c>
      <c r="G295" s="219" t="s">
        <v>166</v>
      </c>
      <c r="H295" s="220">
        <v>3</v>
      </c>
      <c r="I295" s="221"/>
      <c r="J295" s="222">
        <f>ROUND(I295*H295,1)</f>
        <v>0</v>
      </c>
      <c r="K295" s="223"/>
      <c r="L295" s="41"/>
      <c r="M295" s="224" t="s">
        <v>1</v>
      </c>
      <c r="N295" s="225" t="s">
        <v>41</v>
      </c>
      <c r="O295" s="88"/>
      <c r="P295" s="226">
        <f>O295*H295</f>
        <v>0</v>
      </c>
      <c r="Q295" s="226">
        <v>0.00048</v>
      </c>
      <c r="R295" s="226">
        <f>Q295*H295</f>
        <v>0.00144</v>
      </c>
      <c r="S295" s="226">
        <v>0</v>
      </c>
      <c r="T295" s="227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28" t="s">
        <v>202</v>
      </c>
      <c r="AT295" s="228" t="s">
        <v>139</v>
      </c>
      <c r="AU295" s="228" t="s">
        <v>85</v>
      </c>
      <c r="AY295" s="14" t="s">
        <v>136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14" t="s">
        <v>33</v>
      </c>
      <c r="BK295" s="229">
        <f>ROUND(I295*H295,1)</f>
        <v>0</v>
      </c>
      <c r="BL295" s="14" t="s">
        <v>202</v>
      </c>
      <c r="BM295" s="228" t="s">
        <v>720</v>
      </c>
    </row>
    <row r="296" spans="1:65" s="2" customFormat="1" ht="16.5" customHeight="1">
      <c r="A296" s="35"/>
      <c r="B296" s="36"/>
      <c r="C296" s="216" t="s">
        <v>717</v>
      </c>
      <c r="D296" s="216" t="s">
        <v>139</v>
      </c>
      <c r="E296" s="217" t="s">
        <v>722</v>
      </c>
      <c r="F296" s="218" t="s">
        <v>723</v>
      </c>
      <c r="G296" s="219" t="s">
        <v>142</v>
      </c>
      <c r="H296" s="220">
        <v>22.112</v>
      </c>
      <c r="I296" s="221"/>
      <c r="J296" s="222">
        <f>ROUND(I296*H296,1)</f>
        <v>0</v>
      </c>
      <c r="K296" s="223"/>
      <c r="L296" s="41"/>
      <c r="M296" s="224" t="s">
        <v>1</v>
      </c>
      <c r="N296" s="225" t="s">
        <v>41</v>
      </c>
      <c r="O296" s="88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28" t="s">
        <v>202</v>
      </c>
      <c r="AT296" s="228" t="s">
        <v>139</v>
      </c>
      <c r="AU296" s="228" t="s">
        <v>85</v>
      </c>
      <c r="AY296" s="14" t="s">
        <v>136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4" t="s">
        <v>33</v>
      </c>
      <c r="BK296" s="229">
        <f>ROUND(I296*H296,1)</f>
        <v>0</v>
      </c>
      <c r="BL296" s="14" t="s">
        <v>202</v>
      </c>
      <c r="BM296" s="228" t="s">
        <v>724</v>
      </c>
    </row>
    <row r="297" spans="1:65" s="2" customFormat="1" ht="16.5" customHeight="1">
      <c r="A297" s="35"/>
      <c r="B297" s="36"/>
      <c r="C297" s="230" t="s">
        <v>721</v>
      </c>
      <c r="D297" s="230" t="s">
        <v>353</v>
      </c>
      <c r="E297" s="231" t="s">
        <v>726</v>
      </c>
      <c r="F297" s="232" t="s">
        <v>727</v>
      </c>
      <c r="G297" s="233" t="s">
        <v>142</v>
      </c>
      <c r="H297" s="234">
        <v>23.218</v>
      </c>
      <c r="I297" s="235"/>
      <c r="J297" s="236">
        <f>ROUND(I297*H297,1)</f>
        <v>0</v>
      </c>
      <c r="K297" s="237"/>
      <c r="L297" s="238"/>
      <c r="M297" s="239" t="s">
        <v>1</v>
      </c>
      <c r="N297" s="240" t="s">
        <v>41</v>
      </c>
      <c r="O297" s="88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28" t="s">
        <v>277</v>
      </c>
      <c r="AT297" s="228" t="s">
        <v>353</v>
      </c>
      <c r="AU297" s="228" t="s">
        <v>85</v>
      </c>
      <c r="AY297" s="14" t="s">
        <v>136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4" t="s">
        <v>33</v>
      </c>
      <c r="BK297" s="229">
        <f>ROUND(I297*H297,1)</f>
        <v>0</v>
      </c>
      <c r="BL297" s="14" t="s">
        <v>202</v>
      </c>
      <c r="BM297" s="228" t="s">
        <v>728</v>
      </c>
    </row>
    <row r="298" spans="1:65" s="2" customFormat="1" ht="21.75" customHeight="1">
      <c r="A298" s="35"/>
      <c r="B298" s="36"/>
      <c r="C298" s="216" t="s">
        <v>725</v>
      </c>
      <c r="D298" s="216" t="s">
        <v>139</v>
      </c>
      <c r="E298" s="217" t="s">
        <v>730</v>
      </c>
      <c r="F298" s="218" t="s">
        <v>731</v>
      </c>
      <c r="G298" s="219" t="s">
        <v>142</v>
      </c>
      <c r="H298" s="220">
        <v>7.2</v>
      </c>
      <c r="I298" s="221"/>
      <c r="J298" s="222">
        <f>ROUND(I298*H298,1)</f>
        <v>0</v>
      </c>
      <c r="K298" s="223"/>
      <c r="L298" s="41"/>
      <c r="M298" s="224" t="s">
        <v>1</v>
      </c>
      <c r="N298" s="225" t="s">
        <v>41</v>
      </c>
      <c r="O298" s="88"/>
      <c r="P298" s="226">
        <f>O298*H298</f>
        <v>0</v>
      </c>
      <c r="Q298" s="226">
        <v>0</v>
      </c>
      <c r="R298" s="226">
        <f>Q298*H298</f>
        <v>0</v>
      </c>
      <c r="S298" s="226">
        <v>0</v>
      </c>
      <c r="T298" s="227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28" t="s">
        <v>202</v>
      </c>
      <c r="AT298" s="228" t="s">
        <v>139</v>
      </c>
      <c r="AU298" s="228" t="s">
        <v>85</v>
      </c>
      <c r="AY298" s="14" t="s">
        <v>136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4" t="s">
        <v>33</v>
      </c>
      <c r="BK298" s="229">
        <f>ROUND(I298*H298,1)</f>
        <v>0</v>
      </c>
      <c r="BL298" s="14" t="s">
        <v>202</v>
      </c>
      <c r="BM298" s="228" t="s">
        <v>732</v>
      </c>
    </row>
    <row r="299" spans="1:65" s="2" customFormat="1" ht="24.15" customHeight="1">
      <c r="A299" s="35"/>
      <c r="B299" s="36"/>
      <c r="C299" s="230" t="s">
        <v>729</v>
      </c>
      <c r="D299" s="230" t="s">
        <v>353</v>
      </c>
      <c r="E299" s="231" t="s">
        <v>734</v>
      </c>
      <c r="F299" s="232" t="s">
        <v>735</v>
      </c>
      <c r="G299" s="233" t="s">
        <v>192</v>
      </c>
      <c r="H299" s="234">
        <v>33</v>
      </c>
      <c r="I299" s="235"/>
      <c r="J299" s="236">
        <f>ROUND(I299*H299,1)</f>
        <v>0</v>
      </c>
      <c r="K299" s="237"/>
      <c r="L299" s="238"/>
      <c r="M299" s="239" t="s">
        <v>1</v>
      </c>
      <c r="N299" s="240" t="s">
        <v>41</v>
      </c>
      <c r="O299" s="88"/>
      <c r="P299" s="226">
        <f>O299*H299</f>
        <v>0</v>
      </c>
      <c r="Q299" s="226">
        <v>2E-05</v>
      </c>
      <c r="R299" s="226">
        <f>Q299*H299</f>
        <v>0.0006600000000000001</v>
      </c>
      <c r="S299" s="226">
        <v>0</v>
      </c>
      <c r="T299" s="227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28" t="s">
        <v>277</v>
      </c>
      <c r="AT299" s="228" t="s">
        <v>353</v>
      </c>
      <c r="AU299" s="228" t="s">
        <v>85</v>
      </c>
      <c r="AY299" s="14" t="s">
        <v>136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4" t="s">
        <v>33</v>
      </c>
      <c r="BK299" s="229">
        <f>ROUND(I299*H299,1)</f>
        <v>0</v>
      </c>
      <c r="BL299" s="14" t="s">
        <v>202</v>
      </c>
      <c r="BM299" s="228" t="s">
        <v>736</v>
      </c>
    </row>
    <row r="300" spans="1:65" s="2" customFormat="1" ht="24.15" customHeight="1">
      <c r="A300" s="35"/>
      <c r="B300" s="36"/>
      <c r="C300" s="216" t="s">
        <v>733</v>
      </c>
      <c r="D300" s="216" t="s">
        <v>139</v>
      </c>
      <c r="E300" s="217" t="s">
        <v>738</v>
      </c>
      <c r="F300" s="218" t="s">
        <v>739</v>
      </c>
      <c r="G300" s="219" t="s">
        <v>142</v>
      </c>
      <c r="H300" s="220">
        <v>21.55</v>
      </c>
      <c r="I300" s="221"/>
      <c r="J300" s="222">
        <f>ROUND(I300*H300,1)</f>
        <v>0</v>
      </c>
      <c r="K300" s="223"/>
      <c r="L300" s="41"/>
      <c r="M300" s="224" t="s">
        <v>1</v>
      </c>
      <c r="N300" s="225" t="s">
        <v>41</v>
      </c>
      <c r="O300" s="88"/>
      <c r="P300" s="226">
        <f>O300*H300</f>
        <v>0</v>
      </c>
      <c r="Q300" s="226">
        <v>0.0002</v>
      </c>
      <c r="R300" s="226">
        <f>Q300*H300</f>
        <v>0.0043100000000000005</v>
      </c>
      <c r="S300" s="226">
        <v>0</v>
      </c>
      <c r="T300" s="227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28" t="s">
        <v>202</v>
      </c>
      <c r="AT300" s="228" t="s">
        <v>139</v>
      </c>
      <c r="AU300" s="228" t="s">
        <v>85</v>
      </c>
      <c r="AY300" s="14" t="s">
        <v>136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4" t="s">
        <v>33</v>
      </c>
      <c r="BK300" s="229">
        <f>ROUND(I300*H300,1)</f>
        <v>0</v>
      </c>
      <c r="BL300" s="14" t="s">
        <v>202</v>
      </c>
      <c r="BM300" s="228" t="s">
        <v>740</v>
      </c>
    </row>
    <row r="301" spans="1:65" s="2" customFormat="1" ht="33" customHeight="1">
      <c r="A301" s="35"/>
      <c r="B301" s="36"/>
      <c r="C301" s="216" t="s">
        <v>737</v>
      </c>
      <c r="D301" s="216" t="s">
        <v>139</v>
      </c>
      <c r="E301" s="217" t="s">
        <v>742</v>
      </c>
      <c r="F301" s="218" t="s">
        <v>743</v>
      </c>
      <c r="G301" s="219" t="s">
        <v>142</v>
      </c>
      <c r="H301" s="220">
        <v>3.6</v>
      </c>
      <c r="I301" s="221"/>
      <c r="J301" s="222">
        <f>ROUND(I301*H301,1)</f>
        <v>0</v>
      </c>
      <c r="K301" s="223"/>
      <c r="L301" s="41"/>
      <c r="M301" s="224" t="s">
        <v>1</v>
      </c>
      <c r="N301" s="225" t="s">
        <v>41</v>
      </c>
      <c r="O301" s="88"/>
      <c r="P301" s="226">
        <f>O301*H301</f>
        <v>0</v>
      </c>
      <c r="Q301" s="226">
        <v>1E-05</v>
      </c>
      <c r="R301" s="226">
        <f>Q301*H301</f>
        <v>3.6E-05</v>
      </c>
      <c r="S301" s="226">
        <v>0</v>
      </c>
      <c r="T301" s="227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28" t="s">
        <v>202</v>
      </c>
      <c r="AT301" s="228" t="s">
        <v>139</v>
      </c>
      <c r="AU301" s="228" t="s">
        <v>85</v>
      </c>
      <c r="AY301" s="14" t="s">
        <v>136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14" t="s">
        <v>33</v>
      </c>
      <c r="BK301" s="229">
        <f>ROUND(I301*H301,1)</f>
        <v>0</v>
      </c>
      <c r="BL301" s="14" t="s">
        <v>202</v>
      </c>
      <c r="BM301" s="228" t="s">
        <v>744</v>
      </c>
    </row>
    <row r="302" spans="1:65" s="2" customFormat="1" ht="24.15" customHeight="1">
      <c r="A302" s="35"/>
      <c r="B302" s="36"/>
      <c r="C302" s="216" t="s">
        <v>741</v>
      </c>
      <c r="D302" s="216" t="s">
        <v>139</v>
      </c>
      <c r="E302" s="217" t="s">
        <v>746</v>
      </c>
      <c r="F302" s="218" t="s">
        <v>747</v>
      </c>
      <c r="G302" s="219" t="s">
        <v>142</v>
      </c>
      <c r="H302" s="220">
        <v>3.6</v>
      </c>
      <c r="I302" s="221"/>
      <c r="J302" s="222">
        <f>ROUND(I302*H302,1)</f>
        <v>0</v>
      </c>
      <c r="K302" s="223"/>
      <c r="L302" s="41"/>
      <c r="M302" s="224" t="s">
        <v>1</v>
      </c>
      <c r="N302" s="225" t="s">
        <v>41</v>
      </c>
      <c r="O302" s="88"/>
      <c r="P302" s="226">
        <f>O302*H302</f>
        <v>0</v>
      </c>
      <c r="Q302" s="226">
        <v>1E-05</v>
      </c>
      <c r="R302" s="226">
        <f>Q302*H302</f>
        <v>3.6E-05</v>
      </c>
      <c r="S302" s="226">
        <v>0</v>
      </c>
      <c r="T302" s="227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28" t="s">
        <v>202</v>
      </c>
      <c r="AT302" s="228" t="s">
        <v>139</v>
      </c>
      <c r="AU302" s="228" t="s">
        <v>85</v>
      </c>
      <c r="AY302" s="14" t="s">
        <v>136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4" t="s">
        <v>33</v>
      </c>
      <c r="BK302" s="229">
        <f>ROUND(I302*H302,1)</f>
        <v>0</v>
      </c>
      <c r="BL302" s="14" t="s">
        <v>202</v>
      </c>
      <c r="BM302" s="228" t="s">
        <v>748</v>
      </c>
    </row>
    <row r="303" spans="1:65" s="2" customFormat="1" ht="24.15" customHeight="1">
      <c r="A303" s="35"/>
      <c r="B303" s="36"/>
      <c r="C303" s="216" t="s">
        <v>745</v>
      </c>
      <c r="D303" s="216" t="s">
        <v>139</v>
      </c>
      <c r="E303" s="217" t="s">
        <v>750</v>
      </c>
      <c r="F303" s="218" t="s">
        <v>751</v>
      </c>
      <c r="G303" s="219" t="s">
        <v>142</v>
      </c>
      <c r="H303" s="220">
        <v>22.112</v>
      </c>
      <c r="I303" s="221"/>
      <c r="J303" s="222">
        <f>ROUND(I303*H303,1)</f>
        <v>0</v>
      </c>
      <c r="K303" s="223"/>
      <c r="L303" s="41"/>
      <c r="M303" s="224" t="s">
        <v>1</v>
      </c>
      <c r="N303" s="225" t="s">
        <v>41</v>
      </c>
      <c r="O303" s="88"/>
      <c r="P303" s="226">
        <f>O303*H303</f>
        <v>0</v>
      </c>
      <c r="Q303" s="226">
        <v>1E-05</v>
      </c>
      <c r="R303" s="226">
        <f>Q303*H303</f>
        <v>0.00022112</v>
      </c>
      <c r="S303" s="226">
        <v>0</v>
      </c>
      <c r="T303" s="227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28" t="s">
        <v>202</v>
      </c>
      <c r="AT303" s="228" t="s">
        <v>139</v>
      </c>
      <c r="AU303" s="228" t="s">
        <v>85</v>
      </c>
      <c r="AY303" s="14" t="s">
        <v>136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14" t="s">
        <v>33</v>
      </c>
      <c r="BK303" s="229">
        <f>ROUND(I303*H303,1)</f>
        <v>0</v>
      </c>
      <c r="BL303" s="14" t="s">
        <v>202</v>
      </c>
      <c r="BM303" s="228" t="s">
        <v>752</v>
      </c>
    </row>
    <row r="304" spans="1:65" s="2" customFormat="1" ht="33" customHeight="1">
      <c r="A304" s="35"/>
      <c r="B304" s="36"/>
      <c r="C304" s="216" t="s">
        <v>749</v>
      </c>
      <c r="D304" s="216" t="s">
        <v>139</v>
      </c>
      <c r="E304" s="217" t="s">
        <v>754</v>
      </c>
      <c r="F304" s="218" t="s">
        <v>755</v>
      </c>
      <c r="G304" s="219" t="s">
        <v>142</v>
      </c>
      <c r="H304" s="220">
        <v>21.55</v>
      </c>
      <c r="I304" s="221"/>
      <c r="J304" s="222">
        <f>ROUND(I304*H304,1)</f>
        <v>0</v>
      </c>
      <c r="K304" s="223"/>
      <c r="L304" s="41"/>
      <c r="M304" s="224" t="s">
        <v>1</v>
      </c>
      <c r="N304" s="225" t="s">
        <v>41</v>
      </c>
      <c r="O304" s="88"/>
      <c r="P304" s="226">
        <f>O304*H304</f>
        <v>0</v>
      </c>
      <c r="Q304" s="226">
        <v>0.00028</v>
      </c>
      <c r="R304" s="226">
        <f>Q304*H304</f>
        <v>0.006033999999999999</v>
      </c>
      <c r="S304" s="226">
        <v>0</v>
      </c>
      <c r="T304" s="227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28" t="s">
        <v>202</v>
      </c>
      <c r="AT304" s="228" t="s">
        <v>139</v>
      </c>
      <c r="AU304" s="228" t="s">
        <v>85</v>
      </c>
      <c r="AY304" s="14" t="s">
        <v>136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4" t="s">
        <v>33</v>
      </c>
      <c r="BK304" s="229">
        <f>ROUND(I304*H304,1)</f>
        <v>0</v>
      </c>
      <c r="BL304" s="14" t="s">
        <v>202</v>
      </c>
      <c r="BM304" s="228" t="s">
        <v>756</v>
      </c>
    </row>
    <row r="305" spans="1:65" s="2" customFormat="1" ht="33" customHeight="1">
      <c r="A305" s="35"/>
      <c r="B305" s="36"/>
      <c r="C305" s="216" t="s">
        <v>753</v>
      </c>
      <c r="D305" s="216" t="s">
        <v>139</v>
      </c>
      <c r="E305" s="217" t="s">
        <v>758</v>
      </c>
      <c r="F305" s="218" t="s">
        <v>759</v>
      </c>
      <c r="G305" s="219" t="s">
        <v>142</v>
      </c>
      <c r="H305" s="220">
        <v>21.55</v>
      </c>
      <c r="I305" s="221"/>
      <c r="J305" s="222">
        <f>ROUND(I305*H305,1)</f>
        <v>0</v>
      </c>
      <c r="K305" s="223"/>
      <c r="L305" s="41"/>
      <c r="M305" s="224" t="s">
        <v>1</v>
      </c>
      <c r="N305" s="225" t="s">
        <v>41</v>
      </c>
      <c r="O305" s="88"/>
      <c r="P305" s="226">
        <f>O305*H305</f>
        <v>0</v>
      </c>
      <c r="Q305" s="226">
        <v>3E-05</v>
      </c>
      <c r="R305" s="226">
        <f>Q305*H305</f>
        <v>0.0006465</v>
      </c>
      <c r="S305" s="226">
        <v>0</v>
      </c>
      <c r="T305" s="227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28" t="s">
        <v>202</v>
      </c>
      <c r="AT305" s="228" t="s">
        <v>139</v>
      </c>
      <c r="AU305" s="228" t="s">
        <v>85</v>
      </c>
      <c r="AY305" s="14" t="s">
        <v>136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4" t="s">
        <v>33</v>
      </c>
      <c r="BK305" s="229">
        <f>ROUND(I305*H305,1)</f>
        <v>0</v>
      </c>
      <c r="BL305" s="14" t="s">
        <v>202</v>
      </c>
      <c r="BM305" s="228" t="s">
        <v>760</v>
      </c>
    </row>
    <row r="306" spans="1:63" s="12" customFormat="1" ht="25.9" customHeight="1">
      <c r="A306" s="12"/>
      <c r="B306" s="200"/>
      <c r="C306" s="201"/>
      <c r="D306" s="202" t="s">
        <v>75</v>
      </c>
      <c r="E306" s="203" t="s">
        <v>761</v>
      </c>
      <c r="F306" s="203" t="s">
        <v>762</v>
      </c>
      <c r="G306" s="201"/>
      <c r="H306" s="201"/>
      <c r="I306" s="204"/>
      <c r="J306" s="205">
        <f>BK306</f>
        <v>0</v>
      </c>
      <c r="K306" s="201"/>
      <c r="L306" s="206"/>
      <c r="M306" s="207"/>
      <c r="N306" s="208"/>
      <c r="O306" s="208"/>
      <c r="P306" s="209">
        <f>P307+P310+P312+P315+P317</f>
        <v>0</v>
      </c>
      <c r="Q306" s="208"/>
      <c r="R306" s="209">
        <f>R307+R310+R312+R315+R317</f>
        <v>0</v>
      </c>
      <c r="S306" s="208"/>
      <c r="T306" s="210">
        <f>T307+T310+T312+T315+T317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1" t="s">
        <v>156</v>
      </c>
      <c r="AT306" s="212" t="s">
        <v>75</v>
      </c>
      <c r="AU306" s="212" t="s">
        <v>76</v>
      </c>
      <c r="AY306" s="211" t="s">
        <v>136</v>
      </c>
      <c r="BK306" s="213">
        <f>BK307+BK310+BK312+BK315+BK317</f>
        <v>0</v>
      </c>
    </row>
    <row r="307" spans="1:63" s="12" customFormat="1" ht="22.8" customHeight="1">
      <c r="A307" s="12"/>
      <c r="B307" s="200"/>
      <c r="C307" s="201"/>
      <c r="D307" s="202" t="s">
        <v>75</v>
      </c>
      <c r="E307" s="214" t="s">
        <v>763</v>
      </c>
      <c r="F307" s="214" t="s">
        <v>764</v>
      </c>
      <c r="G307" s="201"/>
      <c r="H307" s="201"/>
      <c r="I307" s="204"/>
      <c r="J307" s="215">
        <f>BK307</f>
        <v>0</v>
      </c>
      <c r="K307" s="201"/>
      <c r="L307" s="206"/>
      <c r="M307" s="207"/>
      <c r="N307" s="208"/>
      <c r="O307" s="208"/>
      <c r="P307" s="209">
        <f>SUM(P308:P309)</f>
        <v>0</v>
      </c>
      <c r="Q307" s="208"/>
      <c r="R307" s="209">
        <f>SUM(R308:R309)</f>
        <v>0</v>
      </c>
      <c r="S307" s="208"/>
      <c r="T307" s="210">
        <f>SUM(T308:T309)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1" t="s">
        <v>156</v>
      </c>
      <c r="AT307" s="212" t="s">
        <v>75</v>
      </c>
      <c r="AU307" s="212" t="s">
        <v>33</v>
      </c>
      <c r="AY307" s="211" t="s">
        <v>136</v>
      </c>
      <c r="BK307" s="213">
        <f>SUM(BK308:BK309)</f>
        <v>0</v>
      </c>
    </row>
    <row r="308" spans="1:65" s="2" customFormat="1" ht="16.5" customHeight="1">
      <c r="A308" s="35"/>
      <c r="B308" s="36"/>
      <c r="C308" s="216" t="s">
        <v>757</v>
      </c>
      <c r="D308" s="216" t="s">
        <v>139</v>
      </c>
      <c r="E308" s="217" t="s">
        <v>766</v>
      </c>
      <c r="F308" s="218" t="s">
        <v>764</v>
      </c>
      <c r="G308" s="219" t="s">
        <v>767</v>
      </c>
      <c r="H308" s="220">
        <v>1</v>
      </c>
      <c r="I308" s="221"/>
      <c r="J308" s="222">
        <f>ROUND(I308*H308,1)</f>
        <v>0</v>
      </c>
      <c r="K308" s="223"/>
      <c r="L308" s="41"/>
      <c r="M308" s="224" t="s">
        <v>1</v>
      </c>
      <c r="N308" s="225" t="s">
        <v>41</v>
      </c>
      <c r="O308" s="88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28" t="s">
        <v>768</v>
      </c>
      <c r="AT308" s="228" t="s">
        <v>139</v>
      </c>
      <c r="AU308" s="228" t="s">
        <v>85</v>
      </c>
      <c r="AY308" s="14" t="s">
        <v>136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4" t="s">
        <v>33</v>
      </c>
      <c r="BK308" s="229">
        <f>ROUND(I308*H308,1)</f>
        <v>0</v>
      </c>
      <c r="BL308" s="14" t="s">
        <v>768</v>
      </c>
      <c r="BM308" s="228" t="s">
        <v>808</v>
      </c>
    </row>
    <row r="309" spans="1:65" s="2" customFormat="1" ht="24.15" customHeight="1">
      <c r="A309" s="35"/>
      <c r="B309" s="36"/>
      <c r="C309" s="216" t="s">
        <v>765</v>
      </c>
      <c r="D309" s="216" t="s">
        <v>139</v>
      </c>
      <c r="E309" s="217" t="s">
        <v>771</v>
      </c>
      <c r="F309" s="218" t="s">
        <v>772</v>
      </c>
      <c r="G309" s="219" t="s">
        <v>209</v>
      </c>
      <c r="H309" s="220">
        <v>1</v>
      </c>
      <c r="I309" s="221"/>
      <c r="J309" s="222">
        <f>ROUND(I309*H309,1)</f>
        <v>0</v>
      </c>
      <c r="K309" s="223"/>
      <c r="L309" s="41"/>
      <c r="M309" s="224" t="s">
        <v>1</v>
      </c>
      <c r="N309" s="225" t="s">
        <v>41</v>
      </c>
      <c r="O309" s="88"/>
      <c r="P309" s="226">
        <f>O309*H309</f>
        <v>0</v>
      </c>
      <c r="Q309" s="226">
        <v>0</v>
      </c>
      <c r="R309" s="226">
        <f>Q309*H309</f>
        <v>0</v>
      </c>
      <c r="S309" s="226">
        <v>0</v>
      </c>
      <c r="T309" s="227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28" t="s">
        <v>768</v>
      </c>
      <c r="AT309" s="228" t="s">
        <v>139</v>
      </c>
      <c r="AU309" s="228" t="s">
        <v>85</v>
      </c>
      <c r="AY309" s="14" t="s">
        <v>136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14" t="s">
        <v>33</v>
      </c>
      <c r="BK309" s="229">
        <f>ROUND(I309*H309,1)</f>
        <v>0</v>
      </c>
      <c r="BL309" s="14" t="s">
        <v>768</v>
      </c>
      <c r="BM309" s="228" t="s">
        <v>809</v>
      </c>
    </row>
    <row r="310" spans="1:63" s="12" customFormat="1" ht="22.8" customHeight="1">
      <c r="A310" s="12"/>
      <c r="B310" s="200"/>
      <c r="C310" s="201"/>
      <c r="D310" s="202" t="s">
        <v>75</v>
      </c>
      <c r="E310" s="214" t="s">
        <v>774</v>
      </c>
      <c r="F310" s="214" t="s">
        <v>775</v>
      </c>
      <c r="G310" s="201"/>
      <c r="H310" s="201"/>
      <c r="I310" s="204"/>
      <c r="J310" s="215">
        <f>BK310</f>
        <v>0</v>
      </c>
      <c r="K310" s="201"/>
      <c r="L310" s="206"/>
      <c r="M310" s="207"/>
      <c r="N310" s="208"/>
      <c r="O310" s="208"/>
      <c r="P310" s="209">
        <f>P311</f>
        <v>0</v>
      </c>
      <c r="Q310" s="208"/>
      <c r="R310" s="209">
        <f>R311</f>
        <v>0</v>
      </c>
      <c r="S310" s="208"/>
      <c r="T310" s="210">
        <f>T311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1" t="s">
        <v>156</v>
      </c>
      <c r="AT310" s="212" t="s">
        <v>75</v>
      </c>
      <c r="AU310" s="212" t="s">
        <v>33</v>
      </c>
      <c r="AY310" s="211" t="s">
        <v>136</v>
      </c>
      <c r="BK310" s="213">
        <f>BK311</f>
        <v>0</v>
      </c>
    </row>
    <row r="311" spans="1:65" s="2" customFormat="1" ht="16.5" customHeight="1">
      <c r="A311" s="35"/>
      <c r="B311" s="36"/>
      <c r="C311" s="216" t="s">
        <v>770</v>
      </c>
      <c r="D311" s="216" t="s">
        <v>139</v>
      </c>
      <c r="E311" s="217" t="s">
        <v>777</v>
      </c>
      <c r="F311" s="218" t="s">
        <v>775</v>
      </c>
      <c r="G311" s="219" t="s">
        <v>767</v>
      </c>
      <c r="H311" s="220">
        <v>1</v>
      </c>
      <c r="I311" s="221"/>
      <c r="J311" s="222">
        <f>ROUND(I311*H311,1)</f>
        <v>0</v>
      </c>
      <c r="K311" s="223"/>
      <c r="L311" s="41"/>
      <c r="M311" s="224" t="s">
        <v>1</v>
      </c>
      <c r="N311" s="225" t="s">
        <v>41</v>
      </c>
      <c r="O311" s="88"/>
      <c r="P311" s="226">
        <f>O311*H311</f>
        <v>0</v>
      </c>
      <c r="Q311" s="226">
        <v>0</v>
      </c>
      <c r="R311" s="226">
        <f>Q311*H311</f>
        <v>0</v>
      </c>
      <c r="S311" s="226">
        <v>0</v>
      </c>
      <c r="T311" s="227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28" t="s">
        <v>768</v>
      </c>
      <c r="AT311" s="228" t="s">
        <v>139</v>
      </c>
      <c r="AU311" s="228" t="s">
        <v>85</v>
      </c>
      <c r="AY311" s="14" t="s">
        <v>136</v>
      </c>
      <c r="BE311" s="229">
        <f>IF(N311="základní",J311,0)</f>
        <v>0</v>
      </c>
      <c r="BF311" s="229">
        <f>IF(N311="snížená",J311,0)</f>
        <v>0</v>
      </c>
      <c r="BG311" s="229">
        <f>IF(N311="zákl. přenesená",J311,0)</f>
        <v>0</v>
      </c>
      <c r="BH311" s="229">
        <f>IF(N311="sníž. přenesená",J311,0)</f>
        <v>0</v>
      </c>
      <c r="BI311" s="229">
        <f>IF(N311="nulová",J311,0)</f>
        <v>0</v>
      </c>
      <c r="BJ311" s="14" t="s">
        <v>33</v>
      </c>
      <c r="BK311" s="229">
        <f>ROUND(I311*H311,1)</f>
        <v>0</v>
      </c>
      <c r="BL311" s="14" t="s">
        <v>768</v>
      </c>
      <c r="BM311" s="228" t="s">
        <v>810</v>
      </c>
    </row>
    <row r="312" spans="1:63" s="12" customFormat="1" ht="22.8" customHeight="1">
      <c r="A312" s="12"/>
      <c r="B312" s="200"/>
      <c r="C312" s="201"/>
      <c r="D312" s="202" t="s">
        <v>75</v>
      </c>
      <c r="E312" s="214" t="s">
        <v>779</v>
      </c>
      <c r="F312" s="214" t="s">
        <v>780</v>
      </c>
      <c r="G312" s="201"/>
      <c r="H312" s="201"/>
      <c r="I312" s="204"/>
      <c r="J312" s="215">
        <f>BK312</f>
        <v>0</v>
      </c>
      <c r="K312" s="201"/>
      <c r="L312" s="206"/>
      <c r="M312" s="207"/>
      <c r="N312" s="208"/>
      <c r="O312" s="208"/>
      <c r="P312" s="209">
        <f>SUM(P313:P314)</f>
        <v>0</v>
      </c>
      <c r="Q312" s="208"/>
      <c r="R312" s="209">
        <f>SUM(R313:R314)</f>
        <v>0</v>
      </c>
      <c r="S312" s="208"/>
      <c r="T312" s="210">
        <f>SUM(T313:T314)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1" t="s">
        <v>156</v>
      </c>
      <c r="AT312" s="212" t="s">
        <v>75</v>
      </c>
      <c r="AU312" s="212" t="s">
        <v>33</v>
      </c>
      <c r="AY312" s="211" t="s">
        <v>136</v>
      </c>
      <c r="BK312" s="213">
        <f>SUM(BK313:BK314)</f>
        <v>0</v>
      </c>
    </row>
    <row r="313" spans="1:65" s="2" customFormat="1" ht="16.5" customHeight="1">
      <c r="A313" s="35"/>
      <c r="B313" s="36"/>
      <c r="C313" s="216" t="s">
        <v>776</v>
      </c>
      <c r="D313" s="216" t="s">
        <v>139</v>
      </c>
      <c r="E313" s="217" t="s">
        <v>782</v>
      </c>
      <c r="F313" s="218" t="s">
        <v>780</v>
      </c>
      <c r="G313" s="219" t="s">
        <v>767</v>
      </c>
      <c r="H313" s="220">
        <v>1</v>
      </c>
      <c r="I313" s="221"/>
      <c r="J313" s="222">
        <f>ROUND(I313*H313,1)</f>
        <v>0</v>
      </c>
      <c r="K313" s="223"/>
      <c r="L313" s="41"/>
      <c r="M313" s="224" t="s">
        <v>1</v>
      </c>
      <c r="N313" s="225" t="s">
        <v>41</v>
      </c>
      <c r="O313" s="88"/>
      <c r="P313" s="226">
        <f>O313*H313</f>
        <v>0</v>
      </c>
      <c r="Q313" s="226">
        <v>0</v>
      </c>
      <c r="R313" s="226">
        <f>Q313*H313</f>
        <v>0</v>
      </c>
      <c r="S313" s="226">
        <v>0</v>
      </c>
      <c r="T313" s="227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28" t="s">
        <v>768</v>
      </c>
      <c r="AT313" s="228" t="s">
        <v>139</v>
      </c>
      <c r="AU313" s="228" t="s">
        <v>85</v>
      </c>
      <c r="AY313" s="14" t="s">
        <v>136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14" t="s">
        <v>33</v>
      </c>
      <c r="BK313" s="229">
        <f>ROUND(I313*H313,1)</f>
        <v>0</v>
      </c>
      <c r="BL313" s="14" t="s">
        <v>768</v>
      </c>
      <c r="BM313" s="228" t="s">
        <v>811</v>
      </c>
    </row>
    <row r="314" spans="1:65" s="2" customFormat="1" ht="16.5" customHeight="1">
      <c r="A314" s="35"/>
      <c r="B314" s="36"/>
      <c r="C314" s="216" t="s">
        <v>781</v>
      </c>
      <c r="D314" s="216" t="s">
        <v>139</v>
      </c>
      <c r="E314" s="217" t="s">
        <v>785</v>
      </c>
      <c r="F314" s="218" t="s">
        <v>786</v>
      </c>
      <c r="G314" s="219" t="s">
        <v>767</v>
      </c>
      <c r="H314" s="220">
        <v>1</v>
      </c>
      <c r="I314" s="221"/>
      <c r="J314" s="222">
        <f>ROUND(I314*H314,1)</f>
        <v>0</v>
      </c>
      <c r="K314" s="223"/>
      <c r="L314" s="41"/>
      <c r="M314" s="224" t="s">
        <v>1</v>
      </c>
      <c r="N314" s="225" t="s">
        <v>41</v>
      </c>
      <c r="O314" s="88"/>
      <c r="P314" s="226">
        <f>O314*H314</f>
        <v>0</v>
      </c>
      <c r="Q314" s="226">
        <v>0</v>
      </c>
      <c r="R314" s="226">
        <f>Q314*H314</f>
        <v>0</v>
      </c>
      <c r="S314" s="226">
        <v>0</v>
      </c>
      <c r="T314" s="227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28" t="s">
        <v>768</v>
      </c>
      <c r="AT314" s="228" t="s">
        <v>139</v>
      </c>
      <c r="AU314" s="228" t="s">
        <v>85</v>
      </c>
      <c r="AY314" s="14" t="s">
        <v>136</v>
      </c>
      <c r="BE314" s="229">
        <f>IF(N314="základní",J314,0)</f>
        <v>0</v>
      </c>
      <c r="BF314" s="229">
        <f>IF(N314="snížená",J314,0)</f>
        <v>0</v>
      </c>
      <c r="BG314" s="229">
        <f>IF(N314="zákl. přenesená",J314,0)</f>
        <v>0</v>
      </c>
      <c r="BH314" s="229">
        <f>IF(N314="sníž. přenesená",J314,0)</f>
        <v>0</v>
      </c>
      <c r="BI314" s="229">
        <f>IF(N314="nulová",J314,0)</f>
        <v>0</v>
      </c>
      <c r="BJ314" s="14" t="s">
        <v>33</v>
      </c>
      <c r="BK314" s="229">
        <f>ROUND(I314*H314,1)</f>
        <v>0</v>
      </c>
      <c r="BL314" s="14" t="s">
        <v>768</v>
      </c>
      <c r="BM314" s="228" t="s">
        <v>812</v>
      </c>
    </row>
    <row r="315" spans="1:63" s="12" customFormat="1" ht="22.8" customHeight="1">
      <c r="A315" s="12"/>
      <c r="B315" s="200"/>
      <c r="C315" s="201"/>
      <c r="D315" s="202" t="s">
        <v>75</v>
      </c>
      <c r="E315" s="214" t="s">
        <v>788</v>
      </c>
      <c r="F315" s="214" t="s">
        <v>789</v>
      </c>
      <c r="G315" s="201"/>
      <c r="H315" s="201"/>
      <c r="I315" s="204"/>
      <c r="J315" s="215">
        <f>BK315</f>
        <v>0</v>
      </c>
      <c r="K315" s="201"/>
      <c r="L315" s="206"/>
      <c r="M315" s="207"/>
      <c r="N315" s="208"/>
      <c r="O315" s="208"/>
      <c r="P315" s="209">
        <f>P316</f>
        <v>0</v>
      </c>
      <c r="Q315" s="208"/>
      <c r="R315" s="209">
        <f>R316</f>
        <v>0</v>
      </c>
      <c r="S315" s="208"/>
      <c r="T315" s="210">
        <f>T316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1" t="s">
        <v>156</v>
      </c>
      <c r="AT315" s="212" t="s">
        <v>75</v>
      </c>
      <c r="AU315" s="212" t="s">
        <v>33</v>
      </c>
      <c r="AY315" s="211" t="s">
        <v>136</v>
      </c>
      <c r="BK315" s="213">
        <f>BK316</f>
        <v>0</v>
      </c>
    </row>
    <row r="316" spans="1:65" s="2" customFormat="1" ht="16.5" customHeight="1">
      <c r="A316" s="35"/>
      <c r="B316" s="36"/>
      <c r="C316" s="216" t="s">
        <v>784</v>
      </c>
      <c r="D316" s="216" t="s">
        <v>139</v>
      </c>
      <c r="E316" s="217" t="s">
        <v>791</v>
      </c>
      <c r="F316" s="218" t="s">
        <v>789</v>
      </c>
      <c r="G316" s="219" t="s">
        <v>767</v>
      </c>
      <c r="H316" s="220">
        <v>1</v>
      </c>
      <c r="I316" s="221"/>
      <c r="J316" s="222">
        <f>ROUND(I316*H316,1)</f>
        <v>0</v>
      </c>
      <c r="K316" s="223"/>
      <c r="L316" s="41"/>
      <c r="M316" s="224" t="s">
        <v>1</v>
      </c>
      <c r="N316" s="225" t="s">
        <v>41</v>
      </c>
      <c r="O316" s="88"/>
      <c r="P316" s="226">
        <f>O316*H316</f>
        <v>0</v>
      </c>
      <c r="Q316" s="226">
        <v>0</v>
      </c>
      <c r="R316" s="226">
        <f>Q316*H316</f>
        <v>0</v>
      </c>
      <c r="S316" s="226">
        <v>0</v>
      </c>
      <c r="T316" s="227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28" t="s">
        <v>768</v>
      </c>
      <c r="AT316" s="228" t="s">
        <v>139</v>
      </c>
      <c r="AU316" s="228" t="s">
        <v>85</v>
      </c>
      <c r="AY316" s="14" t="s">
        <v>136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4" t="s">
        <v>33</v>
      </c>
      <c r="BK316" s="229">
        <f>ROUND(I316*H316,1)</f>
        <v>0</v>
      </c>
      <c r="BL316" s="14" t="s">
        <v>768</v>
      </c>
      <c r="BM316" s="228" t="s">
        <v>813</v>
      </c>
    </row>
    <row r="317" spans="1:63" s="12" customFormat="1" ht="22.8" customHeight="1">
      <c r="A317" s="12"/>
      <c r="B317" s="200"/>
      <c r="C317" s="201"/>
      <c r="D317" s="202" t="s">
        <v>75</v>
      </c>
      <c r="E317" s="214" t="s">
        <v>793</v>
      </c>
      <c r="F317" s="214" t="s">
        <v>794</v>
      </c>
      <c r="G317" s="201"/>
      <c r="H317" s="201"/>
      <c r="I317" s="204"/>
      <c r="J317" s="215">
        <f>BK317</f>
        <v>0</v>
      </c>
      <c r="K317" s="201"/>
      <c r="L317" s="206"/>
      <c r="M317" s="207"/>
      <c r="N317" s="208"/>
      <c r="O317" s="208"/>
      <c r="P317" s="209">
        <f>P318</f>
        <v>0</v>
      </c>
      <c r="Q317" s="208"/>
      <c r="R317" s="209">
        <f>R318</f>
        <v>0</v>
      </c>
      <c r="S317" s="208"/>
      <c r="T317" s="210">
        <f>T318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11" t="s">
        <v>156</v>
      </c>
      <c r="AT317" s="212" t="s">
        <v>75</v>
      </c>
      <c r="AU317" s="212" t="s">
        <v>33</v>
      </c>
      <c r="AY317" s="211" t="s">
        <v>136</v>
      </c>
      <c r="BK317" s="213">
        <f>BK318</f>
        <v>0</v>
      </c>
    </row>
    <row r="318" spans="1:65" s="2" customFormat="1" ht="16.5" customHeight="1">
      <c r="A318" s="35"/>
      <c r="B318" s="36"/>
      <c r="C318" s="216" t="s">
        <v>790</v>
      </c>
      <c r="D318" s="216" t="s">
        <v>139</v>
      </c>
      <c r="E318" s="217" t="s">
        <v>796</v>
      </c>
      <c r="F318" s="218" t="s">
        <v>794</v>
      </c>
      <c r="G318" s="219" t="s">
        <v>767</v>
      </c>
      <c r="H318" s="220">
        <v>1</v>
      </c>
      <c r="I318" s="221"/>
      <c r="J318" s="222">
        <f>ROUND(I318*H318,1)</f>
        <v>0</v>
      </c>
      <c r="K318" s="223"/>
      <c r="L318" s="41"/>
      <c r="M318" s="241" t="s">
        <v>1</v>
      </c>
      <c r="N318" s="242" t="s">
        <v>41</v>
      </c>
      <c r="O318" s="243"/>
      <c r="P318" s="244">
        <f>O318*H318</f>
        <v>0</v>
      </c>
      <c r="Q318" s="244">
        <v>0</v>
      </c>
      <c r="R318" s="244">
        <f>Q318*H318</f>
        <v>0</v>
      </c>
      <c r="S318" s="244">
        <v>0</v>
      </c>
      <c r="T318" s="245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28" t="s">
        <v>768</v>
      </c>
      <c r="AT318" s="228" t="s">
        <v>139</v>
      </c>
      <c r="AU318" s="228" t="s">
        <v>85</v>
      </c>
      <c r="AY318" s="14" t="s">
        <v>136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14" t="s">
        <v>33</v>
      </c>
      <c r="BK318" s="229">
        <f>ROUND(I318*H318,1)</f>
        <v>0</v>
      </c>
      <c r="BL318" s="14" t="s">
        <v>768</v>
      </c>
      <c r="BM318" s="228" t="s">
        <v>814</v>
      </c>
    </row>
    <row r="319" spans="1:31" s="2" customFormat="1" ht="6.95" customHeight="1">
      <c r="A319" s="35"/>
      <c r="B319" s="63"/>
      <c r="C319" s="64"/>
      <c r="D319" s="64"/>
      <c r="E319" s="64"/>
      <c r="F319" s="64"/>
      <c r="G319" s="64"/>
      <c r="H319" s="64"/>
      <c r="I319" s="64"/>
      <c r="J319" s="64"/>
      <c r="K319" s="64"/>
      <c r="L319" s="41"/>
      <c r="M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</row>
  </sheetData>
  <sheetProtection password="CC35" sheet="1" objects="1" scenarios="1" formatColumns="0" formatRows="0" autoFilter="0"/>
  <autoFilter ref="C139:K318"/>
  <mergeCells count="9">
    <mergeCell ref="E7:H7"/>
    <mergeCell ref="E9:H9"/>
    <mergeCell ref="E18:H18"/>
    <mergeCell ref="E27:H27"/>
    <mergeCell ref="E85:H85"/>
    <mergeCell ref="E87:H87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DESKTOP-P668HID\SWHG NB</dc:creator>
  <cp:keywords/>
  <dc:description/>
  <cp:lastModifiedBy>DESKTOP-P668HID\SWHG NB</cp:lastModifiedBy>
  <dcterms:created xsi:type="dcterms:W3CDTF">2024-04-01T04:44:32Z</dcterms:created>
  <dcterms:modified xsi:type="dcterms:W3CDTF">2024-04-01T04:44:38Z</dcterms:modified>
  <cp:category/>
  <cp:version/>
  <cp:contentType/>
  <cp:contentStatus/>
</cp:coreProperties>
</file>