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Desktop\výtah\"/>
    </mc:Choice>
  </mc:AlternateContent>
  <bookViews>
    <workbookView xWindow="0" yWindow="0" windowWidth="0" windowHeight="0"/>
  </bookViews>
  <sheets>
    <sheet name="Rekapitulace stavby" sheetId="1" r:id="rId1"/>
    <sheet name="SO 01 - Bytový dům oprava..." sheetId="2" r:id="rId2"/>
    <sheet name="SO 02 - Bytový dům oprava..."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'SO 01 - Bytový dům oprava...'!$C$118:$K$140</definedName>
    <definedName name="_xlnm.Print_Area" localSheetId="1">'SO 01 - Bytový dům oprava...'!$C$4:$J$39,'SO 01 - Bytový dům oprava...'!$C$50:$J$76,'SO 01 - Bytový dům oprava...'!$C$82:$J$100,'SO 01 - Bytový dům oprava...'!$C$106:$K$140</definedName>
    <definedName name="_xlnm.Print_Titles" localSheetId="1">'SO 01 - Bytový dům oprava...'!$118:$118</definedName>
    <definedName name="_xlnm._FilterDatabase" localSheetId="2" hidden="1">'SO 02 - Bytový dům oprava...'!$C$118:$K$146</definedName>
    <definedName name="_xlnm.Print_Area" localSheetId="2">'SO 02 - Bytový dům oprava...'!$C$4:$J$39,'SO 02 - Bytový dům oprava...'!$C$50:$J$76,'SO 02 - Bytový dům oprava...'!$C$82:$J$100,'SO 02 - Bytový dům oprava...'!$C$106:$K$146</definedName>
    <definedName name="_xlnm.Print_Titles" localSheetId="2">'SO 02 - Bytový dům oprava...'!$118:$118</definedName>
  </definedNames>
  <calcPr/>
</workbook>
</file>

<file path=xl/calcChain.xml><?xml version="1.0" encoding="utf-8"?>
<calcChain xmlns="http://schemas.openxmlformats.org/spreadsheetml/2006/main">
  <c i="3" l="1" r="J37"/>
  <c r="J36"/>
  <c i="1" r="AY96"/>
  <c i="3" r="J35"/>
  <c i="1" r="AX96"/>
  <c i="3"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F113"/>
  <c r="E111"/>
  <c r="F89"/>
  <c r="E87"/>
  <c r="J24"/>
  <c r="E24"/>
  <c r="J116"/>
  <c r="J23"/>
  <c r="J21"/>
  <c r="E21"/>
  <c r="J115"/>
  <c r="J20"/>
  <c r="J18"/>
  <c r="E18"/>
  <c r="F92"/>
  <c r="J17"/>
  <c r="J15"/>
  <c r="E15"/>
  <c r="F115"/>
  <c r="J14"/>
  <c r="J12"/>
  <c r="J89"/>
  <c r="E7"/>
  <c r="E109"/>
  <c i="2" r="J37"/>
  <c r="J36"/>
  <c i="1" r="AY95"/>
  <c i="2" r="J35"/>
  <c i="1" r="AX95"/>
  <c i="2"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F113"/>
  <c r="E111"/>
  <c r="F89"/>
  <c r="E87"/>
  <c r="J24"/>
  <c r="E24"/>
  <c r="J116"/>
  <c r="J23"/>
  <c r="J21"/>
  <c r="E21"/>
  <c r="J115"/>
  <c r="J20"/>
  <c r="J18"/>
  <c r="E18"/>
  <c r="F116"/>
  <c r="J17"/>
  <c r="J15"/>
  <c r="E15"/>
  <c r="F115"/>
  <c r="J14"/>
  <c r="J12"/>
  <c r="J113"/>
  <c r="E7"/>
  <c r="E109"/>
  <c i="1" r="L90"/>
  <c r="AM90"/>
  <c r="AM89"/>
  <c r="L89"/>
  <c r="AM87"/>
  <c r="L87"/>
  <c r="L85"/>
  <c r="L84"/>
  <c i="2" r="BK137"/>
  <c r="J128"/>
  <c r="J126"/>
  <c i="1" r="AS94"/>
  <c i="2" r="BK131"/>
  <c r="BK139"/>
  <c i="3" r="J141"/>
  <c r="J138"/>
  <c r="BK135"/>
  <c r="BK131"/>
  <c r="BK123"/>
  <c r="J146"/>
  <c r="BK144"/>
  <c r="BK136"/>
  <c r="BK133"/>
  <c r="J127"/>
  <c r="BK122"/>
  <c r="BK138"/>
  <c i="2" r="J132"/>
  <c r="BK127"/>
  <c r="BK126"/>
  <c r="BK122"/>
  <c r="J129"/>
  <c r="J138"/>
  <c r="BK135"/>
  <c r="BK140"/>
  <c r="J131"/>
  <c i="3" r="J34"/>
  <c r="J143"/>
  <c r="J135"/>
  <c r="BK128"/>
  <c r="J123"/>
  <c r="BK140"/>
  <c r="J130"/>
  <c i="2" r="J135"/>
  <c r="BK128"/>
  <c r="J127"/>
  <c r="J124"/>
  <c r="BK136"/>
  <c r="J139"/>
  <c r="J136"/>
  <c r="BK132"/>
  <c r="J134"/>
  <c i="3" r="BK146"/>
  <c r="J145"/>
  <c r="J142"/>
  <c r="J131"/>
  <c r="J125"/>
  <c r="BK141"/>
  <c r="BK134"/>
  <c r="BK127"/>
  <c i="2" r="BK138"/>
  <c r="BK130"/>
  <c r="BK124"/>
  <c r="J122"/>
  <c r="J140"/>
  <c r="J137"/>
  <c r="BK134"/>
  <c r="J130"/>
  <c r="BK129"/>
  <c i="3" r="BK142"/>
  <c r="J140"/>
  <c r="J137"/>
  <c r="J133"/>
  <c r="BK126"/>
  <c r="J122"/>
  <c r="BK130"/>
  <c r="BK125"/>
  <c r="BK145"/>
  <c r="J144"/>
  <c r="BK137"/>
  <c r="J134"/>
  <c r="J126"/>
  <c r="BK143"/>
  <c r="J136"/>
  <c r="J128"/>
  <c r="F36"/>
  <c i="2" l="1" r="BK121"/>
  <c r="J121"/>
  <c r="J98"/>
  <c r="T121"/>
  <c r="T120"/>
  <c r="R133"/>
  <c r="R121"/>
  <c r="R120"/>
  <c r="R119"/>
  <c r="T133"/>
  <c i="3" r="T121"/>
  <c r="T120"/>
  <c r="P121"/>
  <c r="P120"/>
  <c r="P139"/>
  <c i="2" r="P121"/>
  <c r="P120"/>
  <c r="BK133"/>
  <c r="J133"/>
  <c r="J99"/>
  <c r="P133"/>
  <c i="3" r="BK121"/>
  <c r="J121"/>
  <c r="J98"/>
  <c r="BK139"/>
  <c r="J139"/>
  <c r="J99"/>
  <c r="T139"/>
  <c r="R121"/>
  <c r="R120"/>
  <c r="R119"/>
  <c r="R139"/>
  <c r="E85"/>
  <c r="F91"/>
  <c r="F116"/>
  <c r="BE123"/>
  <c r="BE125"/>
  <c r="BE130"/>
  <c r="BE133"/>
  <c r="BE140"/>
  <c r="BE142"/>
  <c r="J91"/>
  <c r="J92"/>
  <c r="J113"/>
  <c r="BE131"/>
  <c r="BE135"/>
  <c r="BE136"/>
  <c r="BE143"/>
  <c r="BE144"/>
  <c r="BE145"/>
  <c r="BE146"/>
  <c r="BE122"/>
  <c r="BE126"/>
  <c r="BE127"/>
  <c r="BE128"/>
  <c r="BE134"/>
  <c r="BE137"/>
  <c r="BE138"/>
  <c r="BE141"/>
  <c i="1" r="BC96"/>
  <c r="AW96"/>
  <c i="2" r="BE137"/>
  <c r="BE139"/>
  <c r="BE140"/>
  <c r="BE130"/>
  <c r="BE132"/>
  <c r="BE134"/>
  <c r="BE135"/>
  <c r="BE138"/>
  <c r="E85"/>
  <c r="J89"/>
  <c r="F91"/>
  <c r="J91"/>
  <c r="F92"/>
  <c r="J92"/>
  <c r="BE122"/>
  <c r="BE124"/>
  <c r="BE126"/>
  <c r="BE127"/>
  <c r="BE128"/>
  <c r="BE129"/>
  <c r="BE131"/>
  <c r="BE136"/>
  <c r="J34"/>
  <c i="1" r="AW95"/>
  <c i="2" r="F35"/>
  <c i="1" r="BB95"/>
  <c i="2" r="F37"/>
  <c i="1" r="BD95"/>
  <c i="2" r="F36"/>
  <c i="1" r="BC95"/>
  <c r="BC94"/>
  <c r="W32"/>
  <c i="3" r="F35"/>
  <c i="1" r="BB96"/>
  <c i="2" r="F34"/>
  <c i="1" r="BA95"/>
  <c i="3" r="F34"/>
  <c i="1" r="BA96"/>
  <c i="3" r="F37"/>
  <c i="1" r="BD96"/>
  <c i="3" l="1" r="P119"/>
  <c i="1" r="AU96"/>
  <c i="2" r="T119"/>
  <c r="P119"/>
  <c i="1" r="AU95"/>
  <c i="3" r="T119"/>
  <c i="2" r="BK120"/>
  <c r="J120"/>
  <c r="J97"/>
  <c i="3" r="BK120"/>
  <c r="BK119"/>
  <c r="J119"/>
  <c r="J96"/>
  <c i="2" r="J33"/>
  <c i="1" r="AV95"/>
  <c r="AT95"/>
  <c r="BB94"/>
  <c r="W31"/>
  <c r="BD94"/>
  <c r="W33"/>
  <c r="BA94"/>
  <c r="W30"/>
  <c r="AY94"/>
  <c i="3" r="J33"/>
  <c i="1" r="AV96"/>
  <c r="AT96"/>
  <c i="2" r="F33"/>
  <c i="1" r="AZ95"/>
  <c i="3" r="F33"/>
  <c i="1" r="AZ96"/>
  <c i="2" l="1" r="BK119"/>
  <c r="J119"/>
  <c i="3" r="J120"/>
  <c r="J97"/>
  <c i="1" r="AU94"/>
  <c i="3" r="J30"/>
  <c i="1" r="AG96"/>
  <c r="AZ94"/>
  <c r="W29"/>
  <c r="AW94"/>
  <c r="AK30"/>
  <c i="2" r="J30"/>
  <c i="1" r="AG95"/>
  <c r="AX94"/>
  <c i="2" l="1" r="J39"/>
  <c i="3" r="J39"/>
  <c i="2" r="J96"/>
  <c i="1" r="AN95"/>
  <c r="AN96"/>
  <c r="AG94"/>
  <c r="AK26"/>
  <c r="AV94"/>
  <c r="AK29"/>
  <c r="AK35"/>
  <c l="1" r="AT94"/>
  <c r="AN94"/>
</calcChain>
</file>

<file path=xl/sharedStrings.xml><?xml version="1.0" encoding="utf-8"?>
<sst xmlns="http://schemas.openxmlformats.org/spreadsheetml/2006/main">
  <si>
    <t>Export Komplet</t>
  </si>
  <si>
    <t/>
  </si>
  <si>
    <t>2.0</t>
  </si>
  <si>
    <t>ZAMOK</t>
  </si>
  <si>
    <t>False</t>
  </si>
  <si>
    <t>{a9fee192-239b-4a1d-9cdc-769a58033547}</t>
  </si>
  <si>
    <t>0,01</t>
  </si>
  <si>
    <t>21</t>
  </si>
  <si>
    <t>12</t>
  </si>
  <si>
    <t>REKAPITULACE STAVBY</t>
  </si>
  <si>
    <t xml:space="preserve">v ---  níže se nacházejí doplnkové a pomocné údaje k sestavám  --- v</t>
  </si>
  <si>
    <t>Návod na vyplnění</t>
  </si>
  <si>
    <t>0,001</t>
  </si>
  <si>
    <t>Kód:</t>
  </si>
  <si>
    <t>N9872024a</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</si>
  <si>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</si>
  <si>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</si>
  <si>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Bytový dům - opravy výtahů, Zašovská 776, 757 01 Valašské Meziříčí</t>
  </si>
  <si>
    <t>KSO:</t>
  </si>
  <si>
    <t>CC-CZ:</t>
  </si>
  <si>
    <t>Místo:</t>
  </si>
  <si>
    <t xml:space="preserve"> </t>
  </si>
  <si>
    <t>Datum:</t>
  </si>
  <si>
    <t>22. 4. 2024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</si>
  <si>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</si>
  <si>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</si>
  <si>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</si>
  <si>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</si>
  <si>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</si>
  <si>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</si>
  <si>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</si>
  <si>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</si>
  <si>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</si>
  <si>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</si>
  <si>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</si>
  <si>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</si>
  <si>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</si>
  <si>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</si>
  <si>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</si>
  <si>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</si>
  <si>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</si>
  <si>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</si>
  <si>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</si>
  <si>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</si>
  <si>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</si>
  <si>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</si>
  <si>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</si>
  <si>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</si>
  <si>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</si>
  <si>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</si>
  <si>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</si>
  <si>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</si>
  <si>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</si>
  <si>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</si>
  <si>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</si>
  <si>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</si>
  <si>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</si>
  <si>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</si>
  <si>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</si>
  <si>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</si>
  <si>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</si>
  <si>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</si>
  <si>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</si>
  <si>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</si>
  <si>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</si>
  <si>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</si>
  <si>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</si>
  <si>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</si>
  <si>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</si>
  <si>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</si>
  <si>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</si>
  <si>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</si>
  <si>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</si>
  <si>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</si>
  <si>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</si>
  <si>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</si>
  <si>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</si>
  <si>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</si>
  <si>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</si>
  <si>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Bytový dům oprava venkovního výtahu</t>
  </si>
  <si>
    <t>STA</t>
  </si>
  <si>
    <t>1</t>
  </si>
  <si>
    <t>{578c0a30-ba0c-4156-b8c8-80fa2a797861}</t>
  </si>
  <si>
    <t>2</t>
  </si>
  <si>
    <t>SO 02</t>
  </si>
  <si>
    <t>Bytový dům oprava vnitřního výtahu</t>
  </si>
  <si>
    <t>{08dde791-b828-4773-be46-2729eccc63ed}</t>
  </si>
  <si>
    <t>KRYCÍ LIST SOUPISU PRACÍ</t>
  </si>
  <si>
    <t>Objekt:</t>
  </si>
  <si>
    <t>SO 01 - Bytový dům oprava venkovního výtahu</t>
  </si>
  <si>
    <t>REKAPITULACE ČLENĚNÍ SOUPISU PRACÍ</t>
  </si>
  <si>
    <t>Kód dílu - Popis</t>
  </si>
  <si>
    <t>Cena celkem [CZK]</t>
  </si>
  <si>
    <t>Náklady ze soupisu prací</t>
  </si>
  <si>
    <t>-1</t>
  </si>
  <si>
    <t>M - Práce a dodávky M</t>
  </si>
  <si>
    <t xml:space="preserve">    33-M - Montáže dopr.zaříz.,sklad. zař. a váh</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</si>
  <si>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</si>
  <si>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</si>
  <si>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</si>
  <si>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</si>
  <si>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</si>
  <si>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</si>
  <si>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</si>
  <si>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</si>
  <si>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</si>
  <si>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</si>
  <si>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</si>
  <si>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</si>
  <si>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</si>
  <si>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</si>
  <si>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</si>
  <si>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</si>
  <si>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</si>
  <si>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</si>
  <si>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33-M</t>
  </si>
  <si>
    <t>Montáže dopr.zaříz.,sklad. zař. a váh</t>
  </si>
  <si>
    <t>K</t>
  </si>
  <si>
    <t>33M 01</t>
  </si>
  <si>
    <t>Demontáž starého výtahu</t>
  </si>
  <si>
    <t>ks</t>
  </si>
  <si>
    <t>64</t>
  </si>
  <si>
    <t>P</t>
  </si>
  <si>
    <t>Poznámka k položce:_x000d_
Poznámka k položce: Původní zůstanou: -	Vodítka kabiny i protizávaží včetně ukotvení (tato budou vyrovnána a očištěna). -	Protizávaží výtahu včetně výplně. -	Výtahový stroj – na stávajícím stroji bude vyměněno trakční kolo.</t>
  </si>
  <si>
    <t>33M 02</t>
  </si>
  <si>
    <t>Dodávka a montáž nového výtahu v následujícím provedení</t>
  </si>
  <si>
    <t>4</t>
  </si>
  <si>
    <t xml:space="preserve">Poznámka k položce:_x000d_
Poznámka k položce: - typ výtahu	: osobní, trakční – vybaven pro přepravu imobilních osob dle ČSN EN 81-70 ed.2, - nosnost	: 630 kg, - dopravní rychlost	: 1 ms-1, - strojovna	: bez (výtahový stroj umístěn v horní části výtahové šachty), - rozměry výtahové šachty	: šířka 1 680 mm, hloubka 1 980 mm, - prohlubeň	: 1 200 mm - stávající, - horní rozměr	: 3 600 mm - stávající, - dopravní zdvih	: 21,05 m, - výtahový stroj	: zůstává původní bezpřevodový typ ANLISO - na výtahovém stroji bude vyměněno trakční kolo, - nosné prostředky	: ocelová lana, F7S Počet stanic	: 9 Počet nástupišť	: 9   Kabina	: průchozí, kovová , - rám kabiny	: žárově zinkovaný , - povrchová úprava	: NEREZ jemný brus , - rozměr kabiny	: šířka 1 100 mm, hloubka 1 400 mm, výška 2 150 mm , - vybavení kabiny	: ovládací sloup v provedení NEREZ jemný brus osazený tlačítky: Hlásič pater, součástí digitálního zobrazovače, 	trubkové madlo na zadní stěně kabiny v provedení NEREZ jemný brus, 	zrcadlo s fasetou do poloviny zadní stěny, 	okopové lišty ve spodní části kabiny v provedení NEREZ jemný brus, 		komunikační zařízení mezi kabinou a místem stálého vyproštění GSM, 		nouzové osvětlení v ovladačové kombinaci  - dle platné ČSN EN , 	digitální polohová signalizace, RVD 04	 , 		akustický signál dojezdu výtahu do stanice vč. hlasového oznámení čísla stanice, 		indukční poslech pro nedoslýchavé osoby - podlaha kabiny	: kovová, krytá protiskluzovou krytinou , - osvětlení kabiny	: LED bodovky, záruka na osvětlení 5 let Kabinové dveře	: automatické, dvou-panelové, teleskopické – frekvenčně řízené - povrchová úprava	: NEREZ jemný brus , - rozměr kabinových dveří	: šířka 800 mm, výška 2 000 mm, - jištění dveří	: celoplošná fotobuňka – cegard/Mini , - práh	: standard - hliníkový                                                                                                                                                                          Šachetní dveře	: automatické, dvou-panelové, teleskopické  - povrchová úprava	: KOMAXIT – odstín dle výběr objednatele, 		(pro stanice 1 až 8, uvnitř budovy) 	: NEREZ brus (pro stanici 0, vstup zvenku budovy) , - rozměr šachetních dveří	: šířka 800 mm, výška 2 000 mm , - požární odolnost	: není požadována, - práh	: standard - hliníkový Řízení výtahu	: mikroprocesorové – řídící karta E448, 		snímání polohy klece je feromagnetickým páskem, tzv. systém Limax. Vlečné kabely jsou konektorované!!  tlačítkové se samoobsluhou, sběrné, 		vzdálený servisní monitoring přes GSM systém nebo pevný internet. 			Záruka na frekvenční měnič je 5 let.  			Záruka na řídící desku, dekodéry je 10 let.  			Garance dodávky frekvenčního měniče do 24 hodin. Vnější řízení	: ovladač s potvrzením volby pro přivolání klece  - provedení	: přivolávače s tlačítky v provedení NEREZ jemný brus , 	polohová signalizace ve všech stanicích LCD, možnost použití bezkontaktních čipů tzv. RFID ,  Kabinové řízení	: ovladač s potvrzením volby pro jízdu do stanic 	ovladač nouzové signalizace, možnost použití bezkontaktních čipů tzv. RFID , 	digitální polohová signalizace LCD , 		tlačítko otevírání a zavírání automatických dveří , 		signalizace přetížení,  - provedení	: ovládací sloup v provedení NEREZ jemný brus osazený tlačítky, 		Braillovo písmo Výtah bude splňovat požadavky ČSN EN 81-20, ČSN EN 81-50, ČSN EN 81-21, NV č.122/2016  v platném znění. Řízení výtahu bude koncipováno tak, aby bylo možné provádět záruční i pozáruční servis bez omezení i jinou odborně způsobilou organizací, než je dodavatel.</t>
  </si>
  <si>
    <t>33M 03</t>
  </si>
  <si>
    <t>Zkoušky</t>
  </si>
  <si>
    <t>6</t>
  </si>
  <si>
    <t>33M 04</t>
  </si>
  <si>
    <t>Zednické práce - oprava omítek v šachtě, vybílení šachty, vysekání starých šachetních dveří, obezdění nových šachetních dveří a zapravení prahů</t>
  </si>
  <si>
    <t>8</t>
  </si>
  <si>
    <t>5</t>
  </si>
  <si>
    <t>33M 05</t>
  </si>
  <si>
    <t>Odvoz a likvidace odpadu v souladu se zákonem</t>
  </si>
  <si>
    <t>10</t>
  </si>
  <si>
    <t>33M 06</t>
  </si>
  <si>
    <t>Projektová dokumentace technologické části výtahu</t>
  </si>
  <si>
    <t>7</t>
  </si>
  <si>
    <t>33M 07</t>
  </si>
  <si>
    <t>Statický posudek únosnosti podlahy</t>
  </si>
  <si>
    <t>14</t>
  </si>
  <si>
    <t>33M 08</t>
  </si>
  <si>
    <t>Vyjádření HZS</t>
  </si>
  <si>
    <t>16</t>
  </si>
  <si>
    <t>9</t>
  </si>
  <si>
    <t>33M 09</t>
  </si>
  <si>
    <t>Vyřízení stavebního povolení</t>
  </si>
  <si>
    <t>18</t>
  </si>
  <si>
    <t>VRN</t>
  </si>
  <si>
    <t>Vedlejší rozpočtové náklady</t>
  </si>
  <si>
    <t>VRN01</t>
  </si>
  <si>
    <t>vybudování, zprovoznění, vlastní provoz, údržba, likvidace a vyklizení zařízení staveniště</t>
  </si>
  <si>
    <t>soubor</t>
  </si>
  <si>
    <t>20</t>
  </si>
  <si>
    <t>11</t>
  </si>
  <si>
    <t>VRN02</t>
  </si>
  <si>
    <t>zabezpečení bezpečnosti a hygieny práce</t>
  </si>
  <si>
    <t>22</t>
  </si>
  <si>
    <t>VRN03</t>
  </si>
  <si>
    <t>opatření k ochraně životního prostředí – k použitým výrobkům a materiálům zhotovitel doloží atesty o nezávadnosti pro zdraví a životní prostředí</t>
  </si>
  <si>
    <t>24</t>
  </si>
  <si>
    <t>13</t>
  </si>
  <si>
    <t>VRN05</t>
  </si>
  <si>
    <t>spotřeba médií (např. energií, vody)</t>
  </si>
  <si>
    <t>26</t>
  </si>
  <si>
    <t>VRN06</t>
  </si>
  <si>
    <t>informování o zahájení díla dotčených orgánů a správců sítí v souladu s jejich vyjádřeními a stanovisky a splnění ostatních podmínek z těchto vyjádření vyplývajících</t>
  </si>
  <si>
    <t>28</t>
  </si>
  <si>
    <t>15</t>
  </si>
  <si>
    <t>VRN07</t>
  </si>
  <si>
    <t>příprava a doložení dokladů nezbytných k předání a převzetí díla, včetně certifikátů a prohlášení o shodě použitých materiálů a výrobků, dokladu o řádném provedení stavby dle schválené projektové dokumentace, atd.</t>
  </si>
  <si>
    <t>30</t>
  </si>
  <si>
    <t>VRN08</t>
  </si>
  <si>
    <t>úklid staveniště</t>
  </si>
  <si>
    <t>32</t>
  </si>
  <si>
    <t>SO 02 - Bytový dům oprava vnitřního výtahu</t>
  </si>
  <si>
    <t>Demontáž kompletního starého výtahu,demontáž osítění, ekologická likvidace - demontáž zadní části ocelové konstrukce a boční konstrukce výtahové šachty</t>
  </si>
  <si>
    <t xml:space="preserve">Poznámka k položce:_x000d_
Poznámka k položce: - typ výtahu	: osobní, trakční, - nosnost	: 450 kg, - dopravní rychlost	: 1 ms-1, - strojovna	: stávající nad výtahovou šachtou, - rozměry výtahové šachty	: šířka 1 250 mm, hloubka 2 165 mm, - prohlubeň	: 970 mm - stávající, - horní rozměr	: 3 070 mm - stávající, - dopravní zdvih	: 22,355 m , - výtahový stroj	: nový převodový umístěný ve stávající strojovně , - nosné prostředky	: ocelová lana Počet stanic	: 9 Počet nástupišť	: 9   Kabina	: neprůchozí, kovová - povrchová úprava	: KOMAXIT – odstín dle výběr objednatele, - rozměr kabiny	: šířka 820 mm, hloubka 1 300 mm, výška 2 150 mm, - vybavení kabiny	: ovládací sloup v provedení NEREZ jemný brus osazený tlačítky, zvukový signál dojezdu do stanice - gong 	trubkové madlo na zadní stěně kabiny v provedení NEREZ jemný brus, 	zrcadlo s fasetou do poloviny zadní stěny, 	okopové lišty ve spodní části kabiny v provedení NEREZ jemný brus, 		komunikační zařízení mezi kabinou a místem stálého vyproštění GSM , 		nouzové osvětlení v ovladačové kombinaci - dle platné ČSN EN 	digitální polohová signalizace TFT (velikost “7“)	 		akustický signál dojezdu výtahu do stanice vč. hlasového oznámení čísla stanice - podlaha kabiny	: kovová, krytá protiskluzovou krytinou, - osvětlení kabiny	: LED vysoce svítící bodovky Kabinové dveře	: automatické typu BUS s okýnkem – frekvenčně řízené - povrchová úprava	: NEREZ jemný brus, - rozměr kabinových dveří	: šířka 850 mm, výška 2 000 mm, - práh	: standardní hliníkový                Šachetní dveře	: ruční jednokřídlové se samozavíračem - povrchová úprava	: komaxit - odstín dle výběru objednatele, - rozměr šachetních dveří	: šířka 800 mm, výška 2000 mm , - požární odolnost	: není požadována , - prosklení dveří	: standardní, - madlo dveří	: součást rámu okna Řízení výtahu	: mikroprocesorové, tlačítkové se samoobsluhou  		Řízení je feromagnetickým páskem, systém LIMAX. Vlečné kabely jsou konektorované!! 			Sběrné směrem dolů                                                                                                                                                                      Vnější řízení	: ovladač s potvrzením volby pro přivolání klece - provedení	: přivolávače s tlačítky v provedení NEREZ jemný brus , 	polohová signalizace ve všech stanicích LCD                                           Kabinové řízení	: ovladač s potvrzením volby pro jízdu do stanic 			ovladač nouzové signalizace , 	digitální polohová signalizace LCD , 		tlačítko otevírání automatických dveří , 		signalizace přetížení - provedení	: ovládací sloup v provedení NEREZ jemný brus osazený tlačítky  		Braillovo písmo                                                                                                                                                                              Výtah bude splňovat požadavky ČSN EN 81-20, ČSN EN 81-50, ČSN EN 81-21, NV č.122/2016  v platném znění.  Řízení výtahu bude koncipováno tak, aby bylo možné provádět záruční i pozáruční servis bez omezení i jinou odborně způsobilou organizací, než je dodavatel</t>
  </si>
  <si>
    <t>Zednické práce - oprava omítek ve strojovně a prohlubni, vybílení strojovny, vybourání betonového základu pod výtahovým strojem, nátěr podlahy strojovny, vybourání dosedů a vyzdění nových, oprava podlah po vysekání šachetních dveří a čelních portálů včetně doložení dlažeb nebo opravy PVC, zasekání ocelových nosníků podporující podlahu strojovny</t>
  </si>
  <si>
    <t>Elektro práce - osvětlení šachty včetně zásuvkového obvodu v šachtě a v prohlubni, dodávka a montáž hlavního vypínače, zvýšení intenzity osvětlení strojovny</t>
  </si>
  <si>
    <t>Natěračské práce - nátěr vystrojení ve výtahové šachtě</t>
  </si>
  <si>
    <t xml:space="preserve">Poznámka k položce:_x000d_
Poznámka k položce: 1) opláštění výtahové šachty – omyvatelná barva z pohledové strany šachty                                                             v odstínů RAL dle výběru objednavatele (syté barvy za příplatek)  2) portály šachetních dveří    – syntetická barva z pohledové strany šachty                                              v odstínů RAL dle výběru objednavatele (syté barvy za příplatek) 3) madla                             - syntetická barva v odstínů RAL dle výběru                                                objednavatele (syté barvy příplatek)</t>
  </si>
  <si>
    <t>Výpomocné práce</t>
  </si>
  <si>
    <t>Zámečnické práce - provedení nového opláštění výtahové šachty materiálem FERMACEL včetně nového trubkového madla na bočních stěnách schodiště, rohové lišty výtahové šachty, nové čelní portály, ocelové nosníky podporující podlahu strojovny vzhledem k vyšší nosnosti výtahu, nové kování dveří strojovny včetně úpravy madel</t>
  </si>
  <si>
    <t xml:space="preserve">Poznámka k položce:_x000d_
Poznámka k položce: nastavení ocelové konstrukce do celého zrcadla schodišť, přesunutí L-profilů,   mechanické kotvy M12x90 mm - roztažení ocelové konstrukce do celé šířky schodiště - montáž desek Fermacell tl. 12,5 mm, deska je montážně upevněna do krajních     nosných prvků výtahové šachty a umístěná z vnitřní strany schodiště. - montáž rastru pro uchycení desek Fermacell tl.12,5 mm, včetně kotvení do     schodnic mechanickými kotvami M10x90mm - spoje desky jsou provedeny pomocí pvc H profilů pro přenos pohybu výtahové šachty    při průjezdu kabiny. - portály plechové vč. nadpraží, vrchní plechové krycí L lišty – uchycení nýty pro     možnou výměnu při poškození - spodní a vrchní plechové L lišty pro zakrytí nerovností na mezipodestách, ochranné    rohy na mezipodestách z pvc profilů - nové trubkové madlo po celé výšce šachty nad schodišťovými    rameny opatřeno koncovými PVC záslepkami (upevněno na protější straně šachty     ve zdivu, montáž po zahájení prací, nutné pro bezpečný pohyb lidí na schodišti) - vnitřní plech pro srovnání čelní stěny šachty výtahu +-10 mm (podprahová deska    cca.250x900 mm-jen u ručních dveří) - tmelení kolem schodnic, spodní část – šedý silikonový tmel, vrchní část-bílý    akrylátový tmel - tmelení portálů před vrchním nátěrem RAL. - povrchová úprava desek – provedení kvality Q2, dle technického listu Fermacell - úklid schodů před nátěry.</t>
  </si>
  <si>
    <t>33M 10</t>
  </si>
  <si>
    <t>Lešení do výtahové šachty pro výměnu vodítek</t>
  </si>
  <si>
    <t>33M 11</t>
  </si>
  <si>
    <t>33M 12</t>
  </si>
  <si>
    <t>33M 13</t>
  </si>
  <si>
    <t>33M 14</t>
  </si>
  <si>
    <t>17</t>
  </si>
  <si>
    <t>34</t>
  </si>
  <si>
    <t>36</t>
  </si>
  <si>
    <t>19</t>
  </si>
  <si>
    <t>38</t>
  </si>
  <si>
    <t>40</t>
  </si>
  <si>
    <t>42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</si>
</sst>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3" fillId="0" borderId="0" applyNumberFormat="0" applyFill="0" applyBorder="0" applyAlignment="0" applyProtection="0"/>
  </cellStyleXfs>
  <cellXfs count="2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0.12</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0.12</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N9872024a</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Bytový dům - opravy výtahů, Zašovská 776, 757 01 Valašské Meziříčí</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22. 4. 2024</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ROUND(SUM(AG95:AG96),2)</f>
        <v>0</v>
      </c>
      <c r="AH94" s="106"/>
      <c r="AI94" s="106"/>
      <c r="AJ94" s="106"/>
      <c r="AK94" s="106"/>
      <c r="AL94" s="106"/>
      <c r="AM94" s="106"/>
      <c r="AN94" s="107">
        <f>SUM(AG94,AT94)</f>
        <v>0</v>
      </c>
      <c r="AO94" s="107"/>
      <c r="AP94" s="107"/>
      <c r="AQ94" s="108" t="s">
        <v>1</v>
      </c>
      <c r="AR94" s="109"/>
      <c r="AS94" s="110">
        <f>ROUND(SUM(AS95:AS96),2)</f>
        <v>0</v>
      </c>
      <c r="AT94" s="111">
        <f>ROUND(SUM(AV94:AW94),2)</f>
        <v>0</v>
      </c>
      <c r="AU94" s="112">
        <f>ROUND(SUM(AU95:AU96),5)</f>
        <v>0</v>
      </c>
      <c r="AV94" s="111">
        <f>ROUND(AZ94*L29,2)</f>
        <v>0</v>
      </c>
      <c r="AW94" s="111">
        <f>ROUND(BA94*L30,2)</f>
        <v>0</v>
      </c>
      <c r="AX94" s="111">
        <f>ROUND(BB94*L29,2)</f>
        <v>0</v>
      </c>
      <c r="AY94" s="111">
        <f>ROUND(BC94*L30,2)</f>
        <v>0</v>
      </c>
      <c r="AZ94" s="111">
        <f>ROUND(SUM(AZ95:AZ96),2)</f>
        <v>0</v>
      </c>
      <c r="BA94" s="111">
        <f>ROUND(SUM(BA95:BA96),2)</f>
        <v>0</v>
      </c>
      <c r="BB94" s="111">
        <f>ROUND(SUM(BB95:BB96),2)</f>
        <v>0</v>
      </c>
      <c r="BC94" s="111">
        <f>ROUND(SUM(BC95:BC96),2)</f>
        <v>0</v>
      </c>
      <c r="BD94" s="113">
        <f>ROUND(SUM(BD95:BD96),2)</f>
        <v>0</v>
      </c>
      <c r="BE94" s="6"/>
      <c r="BS94" s="114" t="s">
        <v>72</v>
      </c>
      <c r="BT94" s="114" t="s">
        <v>73</v>
      </c>
      <c r="BU94" s="115" t="s">
        <v>74</v>
      </c>
      <c r="BV94" s="114" t="s">
        <v>75</v>
      </c>
      <c r="BW94" s="114" t="s">
        <v>5</v>
      </c>
      <c r="BX94" s="114" t="s">
        <v>76</v>
      </c>
      <c r="CL94" s="114" t="s">
        <v>1</v>
      </c>
    </row>
    <row r="95" s="7" customFormat="1" ht="16.5" customHeight="1">
      <c r="A95" s="116" t="s">
        <v>77</v>
      </c>
      <c r="B95" s="117"/>
      <c r="C95" s="118"/>
      <c r="D95" s="119" t="s">
        <v>78</v>
      </c>
      <c r="E95" s="119"/>
      <c r="F95" s="119"/>
      <c r="G95" s="119"/>
      <c r="H95" s="119"/>
      <c r="I95" s="120"/>
      <c r="J95" s="119" t="s">
        <v>79</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'SO 01 - Bytový dům oprava...'!J30</f>
        <v>0</v>
      </c>
      <c r="AH95" s="120"/>
      <c r="AI95" s="120"/>
      <c r="AJ95" s="120"/>
      <c r="AK95" s="120"/>
      <c r="AL95" s="120"/>
      <c r="AM95" s="120"/>
      <c r="AN95" s="121">
        <f>SUM(AG95,AT95)</f>
        <v>0</v>
      </c>
      <c r="AO95" s="120"/>
      <c r="AP95" s="120"/>
      <c r="AQ95" s="122" t="s">
        <v>80</v>
      </c>
      <c r="AR95" s="123"/>
      <c r="AS95" s="124">
        <v>0</v>
      </c>
      <c r="AT95" s="125">
        <f>ROUND(SUM(AV95:AW95),2)</f>
        <v>0</v>
      </c>
      <c r="AU95" s="126">
        <f>'SO 01 - Bytový dům oprava...'!P119</f>
        <v>0</v>
      </c>
      <c r="AV95" s="125">
        <f>'SO 01 - Bytový dům oprava...'!J33</f>
        <v>0</v>
      </c>
      <c r="AW95" s="125">
        <f>'SO 01 - Bytový dům oprava...'!J34</f>
        <v>0</v>
      </c>
      <c r="AX95" s="125">
        <f>'SO 01 - Bytový dům oprava...'!J35</f>
        <v>0</v>
      </c>
      <c r="AY95" s="125">
        <f>'SO 01 - Bytový dům oprava...'!J36</f>
        <v>0</v>
      </c>
      <c r="AZ95" s="125">
        <f>'SO 01 - Bytový dům oprava...'!F33</f>
        <v>0</v>
      </c>
      <c r="BA95" s="125">
        <f>'SO 01 - Bytový dům oprava...'!F34</f>
        <v>0</v>
      </c>
      <c r="BB95" s="125">
        <f>'SO 01 - Bytový dům oprava...'!F35</f>
        <v>0</v>
      </c>
      <c r="BC95" s="125">
        <f>'SO 01 - Bytový dům oprava...'!F36</f>
        <v>0</v>
      </c>
      <c r="BD95" s="127">
        <f>'SO 01 - Bytový dům oprava...'!F37</f>
        <v>0</v>
      </c>
      <c r="BE95" s="7"/>
      <c r="BT95" s="128" t="s">
        <v>81</v>
      </c>
      <c r="BV95" s="128" t="s">
        <v>75</v>
      </c>
      <c r="BW95" s="128" t="s">
        <v>82</v>
      </c>
      <c r="BX95" s="128" t="s">
        <v>5</v>
      </c>
      <c r="CL95" s="128" t="s">
        <v>1</v>
      </c>
      <c r="CM95" s="128" t="s">
        <v>83</v>
      </c>
    </row>
    <row r="96" s="7" customFormat="1" ht="16.5" customHeight="1">
      <c r="A96" s="116" t="s">
        <v>77</v>
      </c>
      <c r="B96" s="117"/>
      <c r="C96" s="118"/>
      <c r="D96" s="119" t="s">
        <v>84</v>
      </c>
      <c r="E96" s="119"/>
      <c r="F96" s="119"/>
      <c r="G96" s="119"/>
      <c r="H96" s="119"/>
      <c r="I96" s="120"/>
      <c r="J96" s="119" t="s">
        <v>85</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'SO 02 - Bytový dům oprava...'!J30</f>
        <v>0</v>
      </c>
      <c r="AH96" s="120"/>
      <c r="AI96" s="120"/>
      <c r="AJ96" s="120"/>
      <c r="AK96" s="120"/>
      <c r="AL96" s="120"/>
      <c r="AM96" s="120"/>
      <c r="AN96" s="121">
        <f>SUM(AG96,AT96)</f>
        <v>0</v>
      </c>
      <c r="AO96" s="120"/>
      <c r="AP96" s="120"/>
      <c r="AQ96" s="122" t="s">
        <v>80</v>
      </c>
      <c r="AR96" s="123"/>
      <c r="AS96" s="129">
        <v>0</v>
      </c>
      <c r="AT96" s="130">
        <f>ROUND(SUM(AV96:AW96),2)</f>
        <v>0</v>
      </c>
      <c r="AU96" s="131">
        <f>'SO 02 - Bytový dům oprava...'!P119</f>
        <v>0</v>
      </c>
      <c r="AV96" s="130">
        <f>'SO 02 - Bytový dům oprava...'!J33</f>
        <v>0</v>
      </c>
      <c r="AW96" s="130">
        <f>'SO 02 - Bytový dům oprava...'!J34</f>
        <v>0</v>
      </c>
      <c r="AX96" s="130">
        <f>'SO 02 - Bytový dům oprava...'!J35</f>
        <v>0</v>
      </c>
      <c r="AY96" s="130">
        <f>'SO 02 - Bytový dům oprava...'!J36</f>
        <v>0</v>
      </c>
      <c r="AZ96" s="130">
        <f>'SO 02 - Bytový dům oprava...'!F33</f>
        <v>0</v>
      </c>
      <c r="BA96" s="130">
        <f>'SO 02 - Bytový dům oprava...'!F34</f>
        <v>0</v>
      </c>
      <c r="BB96" s="130">
        <f>'SO 02 - Bytový dům oprava...'!F35</f>
        <v>0</v>
      </c>
      <c r="BC96" s="130">
        <f>'SO 02 - Bytový dům oprava...'!F36</f>
        <v>0</v>
      </c>
      <c r="BD96" s="132">
        <f>'SO 02 - Bytový dům oprava...'!F37</f>
        <v>0</v>
      </c>
      <c r="BE96" s="7"/>
      <c r="BT96" s="128" t="s">
        <v>81</v>
      </c>
      <c r="BV96" s="128" t="s">
        <v>75</v>
      </c>
      <c r="BW96" s="128" t="s">
        <v>86</v>
      </c>
      <c r="BX96" s="128" t="s">
        <v>5</v>
      </c>
      <c r="CL96" s="128" t="s">
        <v>1</v>
      </c>
      <c r="CM96" s="128" t="s">
        <v>83</v>
      </c>
    </row>
    <row r="97" s="2" customFormat="1" ht="30" customHeight="1">
      <c r="A97" s="35"/>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41"/>
      <c r="AS97" s="35"/>
      <c r="AT97" s="35"/>
      <c r="AU97" s="35"/>
      <c r="AV97" s="35"/>
      <c r="AW97" s="35"/>
      <c r="AX97" s="35"/>
      <c r="AY97" s="35"/>
      <c r="AZ97" s="35"/>
      <c r="BA97" s="35"/>
      <c r="BB97" s="35"/>
      <c r="BC97" s="35"/>
      <c r="BD97" s="35"/>
      <c r="BE97" s="35"/>
    </row>
    <row r="98" s="2" customFormat="1" ht="6.96" customHeight="1">
      <c r="A98" s="35"/>
      <c r="B98" s="63"/>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41"/>
      <c r="AS98" s="35"/>
      <c r="AT98" s="35"/>
      <c r="AU98" s="35"/>
      <c r="AV98" s="35"/>
      <c r="AW98" s="35"/>
      <c r="AX98" s="35"/>
      <c r="AY98" s="35"/>
      <c r="AZ98" s="35"/>
      <c r="BA98" s="35"/>
      <c r="BB98" s="35"/>
      <c r="BC98" s="35"/>
      <c r="BD98" s="35"/>
      <c r="BE98" s="35"/>
    </row>
  </sheetData>
  <sheetProtection sheet="1" formatColumns="0" formatRows="0" objects="1" scenarios="1" spinCount="100000" saltValue="XOKQDLDJ0z120gmzx6RltmtRNNhZiKViGs31ZkZXkH5V1yyDZ3IHrbThQmnXBl67B7XrYjv9PkvPS/Bo/kmZFQ==" hashValue="zP1Va5D5c4qkdrXOJ2h/wK/q6GJYx3xrRrS49aJajqo9qYBeeigZ5rmq+xWQzoW0cGVJ0mmvUAChpW9LSIQbng=="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SO 01 - Bytový dům oprava...'!C2" display="/"/>
    <hyperlink ref="A96" location="'SO 02 - Bytový dům oprav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33"/>
      <c r="C3" s="134"/>
      <c r="D3" s="134"/>
      <c r="E3" s="134"/>
      <c r="F3" s="134"/>
      <c r="G3" s="134"/>
      <c r="H3" s="134"/>
      <c r="I3" s="134"/>
      <c r="J3" s="134"/>
      <c r="K3" s="134"/>
      <c r="L3" s="17"/>
      <c r="AT3" s="14" t="s">
        <v>83</v>
      </c>
    </row>
    <row r="4" s="1" customFormat="1" ht="24.96" customHeight="1">
      <c r="B4" s="17"/>
      <c r="D4" s="135" t="s">
        <v>87</v>
      </c>
      <c r="L4" s="17"/>
      <c r="M4" s="136" t="s">
        <v>10</v>
      </c>
      <c r="AT4" s="14" t="s">
        <v>4</v>
      </c>
    </row>
    <row r="5" s="1" customFormat="1" ht="6.96" customHeight="1">
      <c r="B5" s="17"/>
      <c r="L5" s="17"/>
    </row>
    <row r="6" s="1" customFormat="1" ht="12" customHeight="1">
      <c r="B6" s="17"/>
      <c r="D6" s="137" t="s">
        <v>16</v>
      </c>
      <c r="L6" s="17"/>
    </row>
    <row r="7" s="1" customFormat="1" ht="16.5" customHeight="1">
      <c r="B7" s="17"/>
      <c r="E7" s="138" t="str">
        <f>'Rekapitulace stavby'!K6</f>
        <v>Bytový dům - opravy výtahů, Zašovská 776, 757 01 Valašské Meziříčí</v>
      </c>
      <c r="F7" s="137"/>
      <c r="G7" s="137"/>
      <c r="H7" s="137"/>
      <c r="L7" s="17"/>
    </row>
    <row r="8" s="2" customFormat="1" ht="12" customHeight="1">
      <c r="A8" s="35"/>
      <c r="B8" s="41"/>
      <c r="C8" s="35"/>
      <c r="D8" s="137" t="s">
        <v>88</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39" t="s">
        <v>89</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37" t="s">
        <v>18</v>
      </c>
      <c r="E11" s="35"/>
      <c r="F11" s="140" t="s">
        <v>1</v>
      </c>
      <c r="G11" s="35"/>
      <c r="H11" s="35"/>
      <c r="I11" s="137" t="s">
        <v>19</v>
      </c>
      <c r="J11" s="140" t="s">
        <v>1</v>
      </c>
      <c r="K11" s="35"/>
      <c r="L11" s="60"/>
      <c r="S11" s="35"/>
      <c r="T11" s="35"/>
      <c r="U11" s="35"/>
      <c r="V11" s="35"/>
      <c r="W11" s="35"/>
      <c r="X11" s="35"/>
      <c r="Y11" s="35"/>
      <c r="Z11" s="35"/>
      <c r="AA11" s="35"/>
      <c r="AB11" s="35"/>
      <c r="AC11" s="35"/>
      <c r="AD11" s="35"/>
      <c r="AE11" s="35"/>
    </row>
    <row r="12" s="2" customFormat="1" ht="12" customHeight="1">
      <c r="A12" s="35"/>
      <c r="B12" s="41"/>
      <c r="C12" s="35"/>
      <c r="D12" s="137" t="s">
        <v>20</v>
      </c>
      <c r="E12" s="35"/>
      <c r="F12" s="140" t="s">
        <v>21</v>
      </c>
      <c r="G12" s="35"/>
      <c r="H12" s="35"/>
      <c r="I12" s="137" t="s">
        <v>22</v>
      </c>
      <c r="J12" s="141" t="str">
        <f>'Rekapitulace stavby'!AN8</f>
        <v>22. 4. 2024</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37" t="s">
        <v>24</v>
      </c>
      <c r="E14" s="35"/>
      <c r="F14" s="35"/>
      <c r="G14" s="35"/>
      <c r="H14" s="35"/>
      <c r="I14" s="137" t="s">
        <v>25</v>
      </c>
      <c r="J14" s="140"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40" t="str">
        <f>IF('Rekapitulace stavby'!E11="","",'Rekapitulace stavby'!E11)</f>
        <v xml:space="preserve"> </v>
      </c>
      <c r="F15" s="35"/>
      <c r="G15" s="35"/>
      <c r="H15" s="35"/>
      <c r="I15" s="137" t="s">
        <v>26</v>
      </c>
      <c r="J15" s="140"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37" t="s">
        <v>27</v>
      </c>
      <c r="E17" s="35"/>
      <c r="F17" s="35"/>
      <c r="G17" s="35"/>
      <c r="H17" s="35"/>
      <c r="I17" s="137"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40"/>
      <c r="G18" s="140"/>
      <c r="H18" s="140"/>
      <c r="I18" s="137"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37" t="s">
        <v>29</v>
      </c>
      <c r="E20" s="35"/>
      <c r="F20" s="35"/>
      <c r="G20" s="35"/>
      <c r="H20" s="35"/>
      <c r="I20" s="137" t="s">
        <v>25</v>
      </c>
      <c r="J20" s="140"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40" t="str">
        <f>IF('Rekapitulace stavby'!E17="","",'Rekapitulace stavby'!E17)</f>
        <v xml:space="preserve"> </v>
      </c>
      <c r="F21" s="35"/>
      <c r="G21" s="35"/>
      <c r="H21" s="35"/>
      <c r="I21" s="137" t="s">
        <v>26</v>
      </c>
      <c r="J21" s="140"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37" t="s">
        <v>31</v>
      </c>
      <c r="E23" s="35"/>
      <c r="F23" s="35"/>
      <c r="G23" s="35"/>
      <c r="H23" s="35"/>
      <c r="I23" s="137" t="s">
        <v>25</v>
      </c>
      <c r="J23" s="140"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40" t="str">
        <f>IF('Rekapitulace stavby'!E20="","",'Rekapitulace stavby'!E20)</f>
        <v xml:space="preserve"> </v>
      </c>
      <c r="F24" s="35"/>
      <c r="G24" s="35"/>
      <c r="H24" s="35"/>
      <c r="I24" s="137" t="s">
        <v>26</v>
      </c>
      <c r="J24" s="140"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37"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46"/>
      <c r="E29" s="146"/>
      <c r="F29" s="146"/>
      <c r="G29" s="146"/>
      <c r="H29" s="146"/>
      <c r="I29" s="146"/>
      <c r="J29" s="146"/>
      <c r="K29" s="146"/>
      <c r="L29" s="60"/>
      <c r="S29" s="35"/>
      <c r="T29" s="35"/>
      <c r="U29" s="35"/>
      <c r="V29" s="35"/>
      <c r="W29" s="35"/>
      <c r="X29" s="35"/>
      <c r="Y29" s="35"/>
      <c r="Z29" s="35"/>
      <c r="AA29" s="35"/>
      <c r="AB29" s="35"/>
      <c r="AC29" s="35"/>
      <c r="AD29" s="35"/>
      <c r="AE29" s="35"/>
    </row>
    <row r="30" s="2" customFormat="1" ht="25.44" customHeight="1">
      <c r="A30" s="35"/>
      <c r="B30" s="41"/>
      <c r="C30" s="35"/>
      <c r="D30" s="147" t="s">
        <v>33</v>
      </c>
      <c r="E30" s="35"/>
      <c r="F30" s="35"/>
      <c r="G30" s="35"/>
      <c r="H30" s="35"/>
      <c r="I30" s="35"/>
      <c r="J30" s="14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46"/>
      <c r="E31" s="146"/>
      <c r="F31" s="146"/>
      <c r="G31" s="146"/>
      <c r="H31" s="146"/>
      <c r="I31" s="146"/>
      <c r="J31" s="146"/>
      <c r="K31" s="146"/>
      <c r="L31" s="60"/>
      <c r="S31" s="35"/>
      <c r="T31" s="35"/>
      <c r="U31" s="35"/>
      <c r="V31" s="35"/>
      <c r="W31" s="35"/>
      <c r="X31" s="35"/>
      <c r="Y31" s="35"/>
      <c r="Z31" s="35"/>
      <c r="AA31" s="35"/>
      <c r="AB31" s="35"/>
      <c r="AC31" s="35"/>
      <c r="AD31" s="35"/>
      <c r="AE31" s="35"/>
    </row>
    <row r="32" s="2" customFormat="1" ht="14.4" customHeight="1">
      <c r="A32" s="35"/>
      <c r="B32" s="41"/>
      <c r="C32" s="35"/>
      <c r="D32" s="35"/>
      <c r="E32" s="35"/>
      <c r="F32" s="149" t="s">
        <v>35</v>
      </c>
      <c r="G32" s="35"/>
      <c r="H32" s="35"/>
      <c r="I32" s="149" t="s">
        <v>34</v>
      </c>
      <c r="J32" s="149" t="s">
        <v>36</v>
      </c>
      <c r="K32" s="35"/>
      <c r="L32" s="60"/>
      <c r="S32" s="35"/>
      <c r="T32" s="35"/>
      <c r="U32" s="35"/>
      <c r="V32" s="35"/>
      <c r="W32" s="35"/>
      <c r="X32" s="35"/>
      <c r="Y32" s="35"/>
      <c r="Z32" s="35"/>
      <c r="AA32" s="35"/>
      <c r="AB32" s="35"/>
      <c r="AC32" s="35"/>
      <c r="AD32" s="35"/>
      <c r="AE32" s="35"/>
    </row>
    <row r="33" s="2" customFormat="1" ht="14.4" customHeight="1">
      <c r="A33" s="35"/>
      <c r="B33" s="41"/>
      <c r="C33" s="35"/>
      <c r="D33" s="150" t="s">
        <v>37</v>
      </c>
      <c r="E33" s="137" t="s">
        <v>38</v>
      </c>
      <c r="F33" s="151">
        <f>ROUND((SUM(BE119:BE140)),  2)</f>
        <v>0</v>
      </c>
      <c r="G33" s="35"/>
      <c r="H33" s="35"/>
      <c r="I33" s="152">
        <v>0.20999999999999999</v>
      </c>
      <c r="J33" s="151">
        <f>ROUND(((SUM(BE119:BE140))*I33),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37" t="s">
        <v>39</v>
      </c>
      <c r="F34" s="151">
        <f>ROUND((SUM(BF119:BF140)),  2)</f>
        <v>0</v>
      </c>
      <c r="G34" s="35"/>
      <c r="H34" s="35"/>
      <c r="I34" s="152">
        <v>0.12</v>
      </c>
      <c r="J34" s="151">
        <f>ROUND(((SUM(BF119:BF140))*I34),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7" t="s">
        <v>40</v>
      </c>
      <c r="F35" s="151">
        <f>ROUND((SUM(BG119:BG140)),  2)</f>
        <v>0</v>
      </c>
      <c r="G35" s="35"/>
      <c r="H35" s="35"/>
      <c r="I35" s="152">
        <v>0.20999999999999999</v>
      </c>
      <c r="J35" s="15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37" t="s">
        <v>41</v>
      </c>
      <c r="F36" s="151">
        <f>ROUND((SUM(BH119:BH140)),  2)</f>
        <v>0</v>
      </c>
      <c r="G36" s="35"/>
      <c r="H36" s="35"/>
      <c r="I36" s="152">
        <v>0.12</v>
      </c>
      <c r="J36" s="15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37" t="s">
        <v>42</v>
      </c>
      <c r="F37" s="151">
        <f>ROUND((SUM(BI119:BI140)),  2)</f>
        <v>0</v>
      </c>
      <c r="G37" s="35"/>
      <c r="H37" s="35"/>
      <c r="I37" s="152">
        <v>0</v>
      </c>
      <c r="J37" s="15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53"/>
      <c r="D39" s="154" t="s">
        <v>43</v>
      </c>
      <c r="E39" s="155"/>
      <c r="F39" s="155"/>
      <c r="G39" s="156" t="s">
        <v>44</v>
      </c>
      <c r="H39" s="157" t="s">
        <v>45</v>
      </c>
      <c r="I39" s="155"/>
      <c r="J39" s="158">
        <f>SUM(J30:J37)</f>
        <v>0</v>
      </c>
      <c r="K39" s="15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60" t="s">
        <v>46</v>
      </c>
      <c r="E50" s="161"/>
      <c r="F50" s="161"/>
      <c r="G50" s="160" t="s">
        <v>47</v>
      </c>
      <c r="H50" s="161"/>
      <c r="I50" s="161"/>
      <c r="J50" s="161"/>
      <c r="K50" s="16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62" t="s">
        <v>48</v>
      </c>
      <c r="E61" s="163"/>
      <c r="F61" s="164" t="s">
        <v>49</v>
      </c>
      <c r="G61" s="162" t="s">
        <v>48</v>
      </c>
      <c r="H61" s="163"/>
      <c r="I61" s="163"/>
      <c r="J61" s="165" t="s">
        <v>49</v>
      </c>
      <c r="K61" s="16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60" t="s">
        <v>50</v>
      </c>
      <c r="E65" s="166"/>
      <c r="F65" s="166"/>
      <c r="G65" s="160" t="s">
        <v>51</v>
      </c>
      <c r="H65" s="166"/>
      <c r="I65" s="166"/>
      <c r="J65" s="166"/>
      <c r="K65" s="16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62" t="s">
        <v>48</v>
      </c>
      <c r="E76" s="163"/>
      <c r="F76" s="164" t="s">
        <v>49</v>
      </c>
      <c r="G76" s="162" t="s">
        <v>48</v>
      </c>
      <c r="H76" s="163"/>
      <c r="I76" s="163"/>
      <c r="J76" s="165" t="s">
        <v>49</v>
      </c>
      <c r="K76" s="163"/>
      <c r="L76" s="60"/>
      <c r="S76" s="35"/>
      <c r="T76" s="35"/>
      <c r="U76" s="35"/>
      <c r="V76" s="35"/>
      <c r="W76" s="35"/>
      <c r="X76" s="35"/>
      <c r="Y76" s="35"/>
      <c r="Z76" s="35"/>
      <c r="AA76" s="35"/>
      <c r="AB76" s="35"/>
      <c r="AC76" s="35"/>
      <c r="AD76" s="35"/>
      <c r="AE76" s="35"/>
    </row>
    <row r="77" s="2" customFormat="1" ht="14.4" customHeight="1">
      <c r="A77" s="35"/>
      <c r="B77" s="167"/>
      <c r="C77" s="168"/>
      <c r="D77" s="168"/>
      <c r="E77" s="168"/>
      <c r="F77" s="168"/>
      <c r="G77" s="168"/>
      <c r="H77" s="168"/>
      <c r="I77" s="168"/>
      <c r="J77" s="168"/>
      <c r="K77" s="168"/>
      <c r="L77" s="60"/>
      <c r="S77" s="35"/>
      <c r="T77" s="35"/>
      <c r="U77" s="35"/>
      <c r="V77" s="35"/>
      <c r="W77" s="35"/>
      <c r="X77" s="35"/>
      <c r="Y77" s="35"/>
      <c r="Z77" s="35"/>
      <c r="AA77" s="35"/>
      <c r="AB77" s="35"/>
      <c r="AC77" s="35"/>
      <c r="AD77" s="35"/>
      <c r="AE77" s="35"/>
    </row>
    <row r="81" s="2" customFormat="1" ht="6.96" customHeight="1">
      <c r="A81" s="35"/>
      <c r="B81" s="169"/>
      <c r="C81" s="170"/>
      <c r="D81" s="170"/>
      <c r="E81" s="170"/>
      <c r="F81" s="170"/>
      <c r="G81" s="170"/>
      <c r="H81" s="170"/>
      <c r="I81" s="170"/>
      <c r="J81" s="170"/>
      <c r="K81" s="170"/>
      <c r="L81" s="60"/>
      <c r="S81" s="35"/>
      <c r="T81" s="35"/>
      <c r="U81" s="35"/>
      <c r="V81" s="35"/>
      <c r="W81" s="35"/>
      <c r="X81" s="35"/>
      <c r="Y81" s="35"/>
      <c r="Z81" s="35"/>
      <c r="AA81" s="35"/>
      <c r="AB81" s="35"/>
      <c r="AC81" s="35"/>
      <c r="AD81" s="35"/>
      <c r="AE81" s="35"/>
    </row>
    <row r="82" s="2" customFormat="1" ht="24.96" customHeight="1">
      <c r="A82" s="35"/>
      <c r="B82" s="36"/>
      <c r="C82" s="20" t="s">
        <v>90</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71" t="str">
        <f>E7</f>
        <v>Bytový dům - opravy výtahů, Zašovská 776, 757 01 Valašské Meziříčí</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88</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01 - Bytový dům oprava venkovního výtahu</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22. 4. 2024</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72" t="s">
        <v>91</v>
      </c>
      <c r="D94" s="173"/>
      <c r="E94" s="173"/>
      <c r="F94" s="173"/>
      <c r="G94" s="173"/>
      <c r="H94" s="173"/>
      <c r="I94" s="173"/>
      <c r="J94" s="174" t="s">
        <v>92</v>
      </c>
      <c r="K94" s="17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75" t="s">
        <v>93</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94</v>
      </c>
    </row>
    <row r="97" s="9" customFormat="1" ht="24.96" customHeight="1">
      <c r="A97" s="9"/>
      <c r="B97" s="176"/>
      <c r="C97" s="177"/>
      <c r="D97" s="178" t="s">
        <v>95</v>
      </c>
      <c r="E97" s="179"/>
      <c r="F97" s="179"/>
      <c r="G97" s="179"/>
      <c r="H97" s="179"/>
      <c r="I97" s="179"/>
      <c r="J97" s="180">
        <f>J120</f>
        <v>0</v>
      </c>
      <c r="K97" s="177"/>
      <c r="L97" s="181"/>
      <c r="S97" s="9"/>
      <c r="T97" s="9"/>
      <c r="U97" s="9"/>
      <c r="V97" s="9"/>
      <c r="W97" s="9"/>
      <c r="X97" s="9"/>
      <c r="Y97" s="9"/>
      <c r="Z97" s="9"/>
      <c r="AA97" s="9"/>
      <c r="AB97" s="9"/>
      <c r="AC97" s="9"/>
      <c r="AD97" s="9"/>
      <c r="AE97" s="9"/>
    </row>
    <row r="98" s="10" customFormat="1" ht="19.92" customHeight="1">
      <c r="A98" s="10"/>
      <c r="B98" s="182"/>
      <c r="C98" s="183"/>
      <c r="D98" s="184" t="s">
        <v>96</v>
      </c>
      <c r="E98" s="185"/>
      <c r="F98" s="185"/>
      <c r="G98" s="185"/>
      <c r="H98" s="185"/>
      <c r="I98" s="185"/>
      <c r="J98" s="186">
        <f>J121</f>
        <v>0</v>
      </c>
      <c r="K98" s="183"/>
      <c r="L98" s="187"/>
      <c r="S98" s="10"/>
      <c r="T98" s="10"/>
      <c r="U98" s="10"/>
      <c r="V98" s="10"/>
      <c r="W98" s="10"/>
      <c r="X98" s="10"/>
      <c r="Y98" s="10"/>
      <c r="Z98" s="10"/>
      <c r="AA98" s="10"/>
      <c r="AB98" s="10"/>
      <c r="AC98" s="10"/>
      <c r="AD98" s="10"/>
      <c r="AE98" s="10"/>
    </row>
    <row r="99" s="9" customFormat="1" ht="24.96" customHeight="1">
      <c r="A99" s="9"/>
      <c r="B99" s="176"/>
      <c r="C99" s="177"/>
      <c r="D99" s="178" t="s">
        <v>97</v>
      </c>
      <c r="E99" s="179"/>
      <c r="F99" s="179"/>
      <c r="G99" s="179"/>
      <c r="H99" s="179"/>
      <c r="I99" s="179"/>
      <c r="J99" s="180">
        <f>J133</f>
        <v>0</v>
      </c>
      <c r="K99" s="177"/>
      <c r="L99" s="18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98</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71" t="str">
        <f>E7</f>
        <v>Bytový dům - opravy výtahů, Zašovská 776, 757 01 Valašské Meziříčí</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88</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73" t="str">
        <f>E9</f>
        <v>SO 01 - Bytový dům oprava venkovního výtahu</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22. 4. 2024</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88"/>
      <c r="B118" s="189"/>
      <c r="C118" s="190" t="s">
        <v>99</v>
      </c>
      <c r="D118" s="191" t="s">
        <v>58</v>
      </c>
      <c r="E118" s="191" t="s">
        <v>54</v>
      </c>
      <c r="F118" s="191" t="s">
        <v>55</v>
      </c>
      <c r="G118" s="191" t="s">
        <v>100</v>
      </c>
      <c r="H118" s="191" t="s">
        <v>101</v>
      </c>
      <c r="I118" s="191" t="s">
        <v>102</v>
      </c>
      <c r="J118" s="191" t="s">
        <v>92</v>
      </c>
      <c r="K118" s="192" t="s">
        <v>103</v>
      </c>
      <c r="L118" s="193"/>
      <c r="M118" s="97" t="s">
        <v>1</v>
      </c>
      <c r="N118" s="98" t="s">
        <v>37</v>
      </c>
      <c r="O118" s="98" t="s">
        <v>104</v>
      </c>
      <c r="P118" s="98" t="s">
        <v>105</v>
      </c>
      <c r="Q118" s="98" t="s">
        <v>106</v>
      </c>
      <c r="R118" s="98" t="s">
        <v>107</v>
      </c>
      <c r="S118" s="98" t="s">
        <v>108</v>
      </c>
      <c r="T118" s="99" t="s">
        <v>109</v>
      </c>
      <c r="U118" s="188"/>
      <c r="V118" s="188"/>
      <c r="W118" s="188"/>
      <c r="X118" s="188"/>
      <c r="Y118" s="188"/>
      <c r="Z118" s="188"/>
      <c r="AA118" s="188"/>
      <c r="AB118" s="188"/>
      <c r="AC118" s="188"/>
      <c r="AD118" s="188"/>
      <c r="AE118" s="188"/>
    </row>
    <row r="119" s="2" customFormat="1" ht="22.8" customHeight="1">
      <c r="A119" s="35"/>
      <c r="B119" s="36"/>
      <c r="C119" s="104" t="s">
        <v>110</v>
      </c>
      <c r="D119" s="37"/>
      <c r="E119" s="37"/>
      <c r="F119" s="37"/>
      <c r="G119" s="37"/>
      <c r="H119" s="37"/>
      <c r="I119" s="37"/>
      <c r="J119" s="194">
        <f>BK119</f>
        <v>0</v>
      </c>
      <c r="K119" s="37"/>
      <c r="L119" s="41"/>
      <c r="M119" s="100"/>
      <c r="N119" s="195"/>
      <c r="O119" s="101"/>
      <c r="P119" s="196">
        <f>P120+P133</f>
        <v>0</v>
      </c>
      <c r="Q119" s="101"/>
      <c r="R119" s="196">
        <f>R120+R133</f>
        <v>0</v>
      </c>
      <c r="S119" s="101"/>
      <c r="T119" s="197">
        <f>T120+T133</f>
        <v>0</v>
      </c>
      <c r="U119" s="35"/>
      <c r="V119" s="35"/>
      <c r="W119" s="35"/>
      <c r="X119" s="35"/>
      <c r="Y119" s="35"/>
      <c r="Z119" s="35"/>
      <c r="AA119" s="35"/>
      <c r="AB119" s="35"/>
      <c r="AC119" s="35"/>
      <c r="AD119" s="35"/>
      <c r="AE119" s="35"/>
      <c r="AT119" s="14" t="s">
        <v>72</v>
      </c>
      <c r="AU119" s="14" t="s">
        <v>94</v>
      </c>
      <c r="BK119" s="198">
        <f>BK120+BK133</f>
        <v>0</v>
      </c>
    </row>
    <row r="120" s="12" customFormat="1" ht="25.92" customHeight="1">
      <c r="A120" s="12"/>
      <c r="B120" s="199"/>
      <c r="C120" s="200"/>
      <c r="D120" s="201" t="s">
        <v>72</v>
      </c>
      <c r="E120" s="202" t="s">
        <v>111</v>
      </c>
      <c r="F120" s="202" t="s">
        <v>112</v>
      </c>
      <c r="G120" s="200"/>
      <c r="H120" s="200"/>
      <c r="I120" s="203"/>
      <c r="J120" s="20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113</v>
      </c>
      <c r="AT120" s="211" t="s">
        <v>72</v>
      </c>
      <c r="AU120" s="211" t="s">
        <v>73</v>
      </c>
      <c r="AY120" s="210" t="s">
        <v>114</v>
      </c>
      <c r="BK120" s="212">
        <f>BK121</f>
        <v>0</v>
      </c>
    </row>
    <row r="121" s="12" customFormat="1" ht="22.8" customHeight="1">
      <c r="A121" s="12"/>
      <c r="B121" s="199"/>
      <c r="C121" s="200"/>
      <c r="D121" s="201" t="s">
        <v>72</v>
      </c>
      <c r="E121" s="213" t="s">
        <v>115</v>
      </c>
      <c r="F121" s="213" t="s">
        <v>116</v>
      </c>
      <c r="G121" s="200"/>
      <c r="H121" s="200"/>
      <c r="I121" s="203"/>
      <c r="J121" s="214">
        <f>BK121</f>
        <v>0</v>
      </c>
      <c r="K121" s="200"/>
      <c r="L121" s="205"/>
      <c r="M121" s="206"/>
      <c r="N121" s="207"/>
      <c r="O121" s="207"/>
      <c r="P121" s="208">
        <f>SUM(P122:P132)</f>
        <v>0</v>
      </c>
      <c r="Q121" s="207"/>
      <c r="R121" s="208">
        <f>SUM(R122:R132)</f>
        <v>0</v>
      </c>
      <c r="S121" s="207"/>
      <c r="T121" s="209">
        <f>SUM(T122:T132)</f>
        <v>0</v>
      </c>
      <c r="U121" s="12"/>
      <c r="V121" s="12"/>
      <c r="W121" s="12"/>
      <c r="X121" s="12"/>
      <c r="Y121" s="12"/>
      <c r="Z121" s="12"/>
      <c r="AA121" s="12"/>
      <c r="AB121" s="12"/>
      <c r="AC121" s="12"/>
      <c r="AD121" s="12"/>
      <c r="AE121" s="12"/>
      <c r="AR121" s="210" t="s">
        <v>113</v>
      </c>
      <c r="AT121" s="211" t="s">
        <v>72</v>
      </c>
      <c r="AU121" s="211" t="s">
        <v>81</v>
      </c>
      <c r="AY121" s="210" t="s">
        <v>114</v>
      </c>
      <c r="BK121" s="212">
        <f>SUM(BK122:BK132)</f>
        <v>0</v>
      </c>
    </row>
    <row r="122" s="2" customFormat="1" ht="16.5" customHeight="1">
      <c r="A122" s="35"/>
      <c r="B122" s="36"/>
      <c r="C122" s="215" t="s">
        <v>81</v>
      </c>
      <c r="D122" s="215" t="s">
        <v>117</v>
      </c>
      <c r="E122" s="216" t="s">
        <v>118</v>
      </c>
      <c r="F122" s="217" t="s">
        <v>119</v>
      </c>
      <c r="G122" s="218" t="s">
        <v>120</v>
      </c>
      <c r="H122" s="219">
        <v>1</v>
      </c>
      <c r="I122" s="220"/>
      <c r="J122" s="221">
        <f>ROUND(I122*H122,2)</f>
        <v>0</v>
      </c>
      <c r="K122" s="217" t="s">
        <v>1</v>
      </c>
      <c r="L122" s="41"/>
      <c r="M122" s="222" t="s">
        <v>1</v>
      </c>
      <c r="N122" s="223" t="s">
        <v>38</v>
      </c>
      <c r="O122" s="88"/>
      <c r="P122" s="224">
        <f>O122*H122</f>
        <v>0</v>
      </c>
      <c r="Q122" s="224">
        <v>0</v>
      </c>
      <c r="R122" s="224">
        <f>Q122*H122</f>
        <v>0</v>
      </c>
      <c r="S122" s="224">
        <v>0</v>
      </c>
      <c r="T122" s="225">
        <f>S122*H122</f>
        <v>0</v>
      </c>
      <c r="U122" s="35"/>
      <c r="V122" s="35"/>
      <c r="W122" s="35"/>
      <c r="X122" s="35"/>
      <c r="Y122" s="35"/>
      <c r="Z122" s="35"/>
      <c r="AA122" s="35"/>
      <c r="AB122" s="35"/>
      <c r="AC122" s="35"/>
      <c r="AD122" s="35"/>
      <c r="AE122" s="35"/>
      <c r="AR122" s="226" t="s">
        <v>121</v>
      </c>
      <c r="AT122" s="226" t="s">
        <v>117</v>
      </c>
      <c r="AU122" s="226" t="s">
        <v>83</v>
      </c>
      <c r="AY122" s="14" t="s">
        <v>114</v>
      </c>
      <c r="BE122" s="227">
        <f>IF(N122="základní",J122,0)</f>
        <v>0</v>
      </c>
      <c r="BF122" s="227">
        <f>IF(N122="snížená",J122,0)</f>
        <v>0</v>
      </c>
      <c r="BG122" s="227">
        <f>IF(N122="zákl. přenesená",J122,0)</f>
        <v>0</v>
      </c>
      <c r="BH122" s="227">
        <f>IF(N122="sníž. přenesená",J122,0)</f>
        <v>0</v>
      </c>
      <c r="BI122" s="227">
        <f>IF(N122="nulová",J122,0)</f>
        <v>0</v>
      </c>
      <c r="BJ122" s="14" t="s">
        <v>81</v>
      </c>
      <c r="BK122" s="227">
        <f>ROUND(I122*H122,2)</f>
        <v>0</v>
      </c>
      <c r="BL122" s="14" t="s">
        <v>121</v>
      </c>
      <c r="BM122" s="226" t="s">
        <v>83</v>
      </c>
    </row>
    <row r="123" s="2" customFormat="1">
      <c r="A123" s="35"/>
      <c r="B123" s="36"/>
      <c r="C123" s="37"/>
      <c r="D123" s="228" t="s">
        <v>122</v>
      </c>
      <c r="E123" s="37"/>
      <c r="F123" s="229" t="s">
        <v>123</v>
      </c>
      <c r="G123" s="37"/>
      <c r="H123" s="37"/>
      <c r="I123" s="230"/>
      <c r="J123" s="37"/>
      <c r="K123" s="37"/>
      <c r="L123" s="41"/>
      <c r="M123" s="231"/>
      <c r="N123" s="232"/>
      <c r="O123" s="88"/>
      <c r="P123" s="88"/>
      <c r="Q123" s="88"/>
      <c r="R123" s="88"/>
      <c r="S123" s="88"/>
      <c r="T123" s="89"/>
      <c r="U123" s="35"/>
      <c r="V123" s="35"/>
      <c r="W123" s="35"/>
      <c r="X123" s="35"/>
      <c r="Y123" s="35"/>
      <c r="Z123" s="35"/>
      <c r="AA123" s="35"/>
      <c r="AB123" s="35"/>
      <c r="AC123" s="35"/>
      <c r="AD123" s="35"/>
      <c r="AE123" s="35"/>
      <c r="AT123" s="14" t="s">
        <v>122</v>
      </c>
      <c r="AU123" s="14" t="s">
        <v>83</v>
      </c>
    </row>
    <row r="124" s="2" customFormat="1" ht="16.5" customHeight="1">
      <c r="A124" s="35"/>
      <c r="B124" s="36"/>
      <c r="C124" s="215" t="s">
        <v>83</v>
      </c>
      <c r="D124" s="215" t="s">
        <v>117</v>
      </c>
      <c r="E124" s="216" t="s">
        <v>124</v>
      </c>
      <c r="F124" s="217" t="s">
        <v>125</v>
      </c>
      <c r="G124" s="218" t="s">
        <v>120</v>
      </c>
      <c r="H124" s="219">
        <v>1</v>
      </c>
      <c r="I124" s="220"/>
      <c r="J124" s="221">
        <f>ROUND(I124*H124,2)</f>
        <v>0</v>
      </c>
      <c r="K124" s="217" t="s">
        <v>1</v>
      </c>
      <c r="L124" s="41"/>
      <c r="M124" s="222" t="s">
        <v>1</v>
      </c>
      <c r="N124" s="223" t="s">
        <v>38</v>
      </c>
      <c r="O124" s="88"/>
      <c r="P124" s="224">
        <f>O124*H124</f>
        <v>0</v>
      </c>
      <c r="Q124" s="224">
        <v>0</v>
      </c>
      <c r="R124" s="224">
        <f>Q124*H124</f>
        <v>0</v>
      </c>
      <c r="S124" s="224">
        <v>0</v>
      </c>
      <c r="T124" s="225">
        <f>S124*H124</f>
        <v>0</v>
      </c>
      <c r="U124" s="35"/>
      <c r="V124" s="35"/>
      <c r="W124" s="35"/>
      <c r="X124" s="35"/>
      <c r="Y124" s="35"/>
      <c r="Z124" s="35"/>
      <c r="AA124" s="35"/>
      <c r="AB124" s="35"/>
      <c r="AC124" s="35"/>
      <c r="AD124" s="35"/>
      <c r="AE124" s="35"/>
      <c r="AR124" s="226" t="s">
        <v>121</v>
      </c>
      <c r="AT124" s="226" t="s">
        <v>117</v>
      </c>
      <c r="AU124" s="226" t="s">
        <v>83</v>
      </c>
      <c r="AY124" s="14" t="s">
        <v>114</v>
      </c>
      <c r="BE124" s="227">
        <f>IF(N124="základní",J124,0)</f>
        <v>0</v>
      </c>
      <c r="BF124" s="227">
        <f>IF(N124="snížená",J124,0)</f>
        <v>0</v>
      </c>
      <c r="BG124" s="227">
        <f>IF(N124="zákl. přenesená",J124,0)</f>
        <v>0</v>
      </c>
      <c r="BH124" s="227">
        <f>IF(N124="sníž. přenesená",J124,0)</f>
        <v>0</v>
      </c>
      <c r="BI124" s="227">
        <f>IF(N124="nulová",J124,0)</f>
        <v>0</v>
      </c>
      <c r="BJ124" s="14" t="s">
        <v>81</v>
      </c>
      <c r="BK124" s="227">
        <f>ROUND(I124*H124,2)</f>
        <v>0</v>
      </c>
      <c r="BL124" s="14" t="s">
        <v>121</v>
      </c>
      <c r="BM124" s="226" t="s">
        <v>126</v>
      </c>
    </row>
    <row r="125" s="2" customFormat="1">
      <c r="A125" s="35"/>
      <c r="B125" s="36"/>
      <c r="C125" s="37"/>
      <c r="D125" s="228" t="s">
        <v>122</v>
      </c>
      <c r="E125" s="37"/>
      <c r="F125" s="229" t="s">
        <v>127</v>
      </c>
      <c r="G125" s="37"/>
      <c r="H125" s="37"/>
      <c r="I125" s="230"/>
      <c r="J125" s="37"/>
      <c r="K125" s="37"/>
      <c r="L125" s="41"/>
      <c r="M125" s="231"/>
      <c r="N125" s="232"/>
      <c r="O125" s="88"/>
      <c r="P125" s="88"/>
      <c r="Q125" s="88"/>
      <c r="R125" s="88"/>
      <c r="S125" s="88"/>
      <c r="T125" s="89"/>
      <c r="U125" s="35"/>
      <c r="V125" s="35"/>
      <c r="W125" s="35"/>
      <c r="X125" s="35"/>
      <c r="Y125" s="35"/>
      <c r="Z125" s="35"/>
      <c r="AA125" s="35"/>
      <c r="AB125" s="35"/>
      <c r="AC125" s="35"/>
      <c r="AD125" s="35"/>
      <c r="AE125" s="35"/>
      <c r="AT125" s="14" t="s">
        <v>122</v>
      </c>
      <c r="AU125" s="14" t="s">
        <v>83</v>
      </c>
    </row>
    <row r="126" s="2" customFormat="1" ht="16.5" customHeight="1">
      <c r="A126" s="35"/>
      <c r="B126" s="36"/>
      <c r="C126" s="215" t="s">
        <v>113</v>
      </c>
      <c r="D126" s="215" t="s">
        <v>117</v>
      </c>
      <c r="E126" s="216" t="s">
        <v>128</v>
      </c>
      <c r="F126" s="217" t="s">
        <v>129</v>
      </c>
      <c r="G126" s="218" t="s">
        <v>120</v>
      </c>
      <c r="H126" s="219">
        <v>1</v>
      </c>
      <c r="I126" s="220"/>
      <c r="J126" s="221">
        <f>ROUND(I126*H126,2)</f>
        <v>0</v>
      </c>
      <c r="K126" s="217" t="s">
        <v>1</v>
      </c>
      <c r="L126" s="41"/>
      <c r="M126" s="222" t="s">
        <v>1</v>
      </c>
      <c r="N126" s="223" t="s">
        <v>38</v>
      </c>
      <c r="O126" s="88"/>
      <c r="P126" s="224">
        <f>O126*H126</f>
        <v>0</v>
      </c>
      <c r="Q126" s="224">
        <v>0</v>
      </c>
      <c r="R126" s="224">
        <f>Q126*H126</f>
        <v>0</v>
      </c>
      <c r="S126" s="224">
        <v>0</v>
      </c>
      <c r="T126" s="225">
        <f>S126*H126</f>
        <v>0</v>
      </c>
      <c r="U126" s="35"/>
      <c r="V126" s="35"/>
      <c r="W126" s="35"/>
      <c r="X126" s="35"/>
      <c r="Y126" s="35"/>
      <c r="Z126" s="35"/>
      <c r="AA126" s="35"/>
      <c r="AB126" s="35"/>
      <c r="AC126" s="35"/>
      <c r="AD126" s="35"/>
      <c r="AE126" s="35"/>
      <c r="AR126" s="226" t="s">
        <v>121</v>
      </c>
      <c r="AT126" s="226" t="s">
        <v>117</v>
      </c>
      <c r="AU126" s="226" t="s">
        <v>83</v>
      </c>
      <c r="AY126" s="14" t="s">
        <v>114</v>
      </c>
      <c r="BE126" s="227">
        <f>IF(N126="základní",J126,0)</f>
        <v>0</v>
      </c>
      <c r="BF126" s="227">
        <f>IF(N126="snížená",J126,0)</f>
        <v>0</v>
      </c>
      <c r="BG126" s="227">
        <f>IF(N126="zákl. přenesená",J126,0)</f>
        <v>0</v>
      </c>
      <c r="BH126" s="227">
        <f>IF(N126="sníž. přenesená",J126,0)</f>
        <v>0</v>
      </c>
      <c r="BI126" s="227">
        <f>IF(N126="nulová",J126,0)</f>
        <v>0</v>
      </c>
      <c r="BJ126" s="14" t="s">
        <v>81</v>
      </c>
      <c r="BK126" s="227">
        <f>ROUND(I126*H126,2)</f>
        <v>0</v>
      </c>
      <c r="BL126" s="14" t="s">
        <v>121</v>
      </c>
      <c r="BM126" s="226" t="s">
        <v>130</v>
      </c>
    </row>
    <row r="127" s="2" customFormat="1" ht="24.15" customHeight="1">
      <c r="A127" s="35"/>
      <c r="B127" s="36"/>
      <c r="C127" s="215" t="s">
        <v>126</v>
      </c>
      <c r="D127" s="215" t="s">
        <v>117</v>
      </c>
      <c r="E127" s="216" t="s">
        <v>131</v>
      </c>
      <c r="F127" s="217" t="s">
        <v>132</v>
      </c>
      <c r="G127" s="218" t="s">
        <v>120</v>
      </c>
      <c r="H127" s="219">
        <v>1</v>
      </c>
      <c r="I127" s="220"/>
      <c r="J127" s="221">
        <f>ROUND(I127*H127,2)</f>
        <v>0</v>
      </c>
      <c r="K127" s="217" t="s">
        <v>1</v>
      </c>
      <c r="L127" s="41"/>
      <c r="M127" s="222" t="s">
        <v>1</v>
      </c>
      <c r="N127" s="223" t="s">
        <v>38</v>
      </c>
      <c r="O127" s="88"/>
      <c r="P127" s="224">
        <f>O127*H127</f>
        <v>0</v>
      </c>
      <c r="Q127" s="224">
        <v>0</v>
      </c>
      <c r="R127" s="224">
        <f>Q127*H127</f>
        <v>0</v>
      </c>
      <c r="S127" s="224">
        <v>0</v>
      </c>
      <c r="T127" s="225">
        <f>S127*H127</f>
        <v>0</v>
      </c>
      <c r="U127" s="35"/>
      <c r="V127" s="35"/>
      <c r="W127" s="35"/>
      <c r="X127" s="35"/>
      <c r="Y127" s="35"/>
      <c r="Z127" s="35"/>
      <c r="AA127" s="35"/>
      <c r="AB127" s="35"/>
      <c r="AC127" s="35"/>
      <c r="AD127" s="35"/>
      <c r="AE127" s="35"/>
      <c r="AR127" s="226" t="s">
        <v>121</v>
      </c>
      <c r="AT127" s="226" t="s">
        <v>117</v>
      </c>
      <c r="AU127" s="226" t="s">
        <v>83</v>
      </c>
      <c r="AY127" s="14" t="s">
        <v>114</v>
      </c>
      <c r="BE127" s="227">
        <f>IF(N127="základní",J127,0)</f>
        <v>0</v>
      </c>
      <c r="BF127" s="227">
        <f>IF(N127="snížená",J127,0)</f>
        <v>0</v>
      </c>
      <c r="BG127" s="227">
        <f>IF(N127="zákl. přenesená",J127,0)</f>
        <v>0</v>
      </c>
      <c r="BH127" s="227">
        <f>IF(N127="sníž. přenesená",J127,0)</f>
        <v>0</v>
      </c>
      <c r="BI127" s="227">
        <f>IF(N127="nulová",J127,0)</f>
        <v>0</v>
      </c>
      <c r="BJ127" s="14" t="s">
        <v>81</v>
      </c>
      <c r="BK127" s="227">
        <f>ROUND(I127*H127,2)</f>
        <v>0</v>
      </c>
      <c r="BL127" s="14" t="s">
        <v>121</v>
      </c>
      <c r="BM127" s="226" t="s">
        <v>133</v>
      </c>
    </row>
    <row r="128" s="2" customFormat="1" ht="16.5" customHeight="1">
      <c r="A128" s="35"/>
      <c r="B128" s="36"/>
      <c r="C128" s="215" t="s">
        <v>134</v>
      </c>
      <c r="D128" s="215" t="s">
        <v>117</v>
      </c>
      <c r="E128" s="216" t="s">
        <v>135</v>
      </c>
      <c r="F128" s="217" t="s">
        <v>136</v>
      </c>
      <c r="G128" s="218" t="s">
        <v>120</v>
      </c>
      <c r="H128" s="219">
        <v>1</v>
      </c>
      <c r="I128" s="220"/>
      <c r="J128" s="221">
        <f>ROUND(I128*H128,2)</f>
        <v>0</v>
      </c>
      <c r="K128" s="217" t="s">
        <v>1</v>
      </c>
      <c r="L128" s="41"/>
      <c r="M128" s="222" t="s">
        <v>1</v>
      </c>
      <c r="N128" s="223" t="s">
        <v>38</v>
      </c>
      <c r="O128" s="88"/>
      <c r="P128" s="224">
        <f>O128*H128</f>
        <v>0</v>
      </c>
      <c r="Q128" s="224">
        <v>0</v>
      </c>
      <c r="R128" s="224">
        <f>Q128*H128</f>
        <v>0</v>
      </c>
      <c r="S128" s="224">
        <v>0</v>
      </c>
      <c r="T128" s="225">
        <f>S128*H128</f>
        <v>0</v>
      </c>
      <c r="U128" s="35"/>
      <c r="V128" s="35"/>
      <c r="W128" s="35"/>
      <c r="X128" s="35"/>
      <c r="Y128" s="35"/>
      <c r="Z128" s="35"/>
      <c r="AA128" s="35"/>
      <c r="AB128" s="35"/>
      <c r="AC128" s="35"/>
      <c r="AD128" s="35"/>
      <c r="AE128" s="35"/>
      <c r="AR128" s="226" t="s">
        <v>121</v>
      </c>
      <c r="AT128" s="226" t="s">
        <v>117</v>
      </c>
      <c r="AU128" s="226" t="s">
        <v>83</v>
      </c>
      <c r="AY128" s="14" t="s">
        <v>114</v>
      </c>
      <c r="BE128" s="227">
        <f>IF(N128="základní",J128,0)</f>
        <v>0</v>
      </c>
      <c r="BF128" s="227">
        <f>IF(N128="snížená",J128,0)</f>
        <v>0</v>
      </c>
      <c r="BG128" s="227">
        <f>IF(N128="zákl. přenesená",J128,0)</f>
        <v>0</v>
      </c>
      <c r="BH128" s="227">
        <f>IF(N128="sníž. přenesená",J128,0)</f>
        <v>0</v>
      </c>
      <c r="BI128" s="227">
        <f>IF(N128="nulová",J128,0)</f>
        <v>0</v>
      </c>
      <c r="BJ128" s="14" t="s">
        <v>81</v>
      </c>
      <c r="BK128" s="227">
        <f>ROUND(I128*H128,2)</f>
        <v>0</v>
      </c>
      <c r="BL128" s="14" t="s">
        <v>121</v>
      </c>
      <c r="BM128" s="226" t="s">
        <v>137</v>
      </c>
    </row>
    <row r="129" s="2" customFormat="1" ht="16.5" customHeight="1">
      <c r="A129" s="35"/>
      <c r="B129" s="36"/>
      <c r="C129" s="215" t="s">
        <v>130</v>
      </c>
      <c r="D129" s="215" t="s">
        <v>117</v>
      </c>
      <c r="E129" s="216" t="s">
        <v>138</v>
      </c>
      <c r="F129" s="217" t="s">
        <v>139</v>
      </c>
      <c r="G129" s="218" t="s">
        <v>120</v>
      </c>
      <c r="H129" s="219">
        <v>1</v>
      </c>
      <c r="I129" s="220"/>
      <c r="J129" s="221">
        <f>ROUND(I129*H129,2)</f>
        <v>0</v>
      </c>
      <c r="K129" s="217" t="s">
        <v>1</v>
      </c>
      <c r="L129" s="41"/>
      <c r="M129" s="222" t="s">
        <v>1</v>
      </c>
      <c r="N129" s="223" t="s">
        <v>38</v>
      </c>
      <c r="O129" s="88"/>
      <c r="P129" s="224">
        <f>O129*H129</f>
        <v>0</v>
      </c>
      <c r="Q129" s="224">
        <v>0</v>
      </c>
      <c r="R129" s="224">
        <f>Q129*H129</f>
        <v>0</v>
      </c>
      <c r="S129" s="224">
        <v>0</v>
      </c>
      <c r="T129" s="225">
        <f>S129*H129</f>
        <v>0</v>
      </c>
      <c r="U129" s="35"/>
      <c r="V129" s="35"/>
      <c r="W129" s="35"/>
      <c r="X129" s="35"/>
      <c r="Y129" s="35"/>
      <c r="Z129" s="35"/>
      <c r="AA129" s="35"/>
      <c r="AB129" s="35"/>
      <c r="AC129" s="35"/>
      <c r="AD129" s="35"/>
      <c r="AE129" s="35"/>
      <c r="AR129" s="226" t="s">
        <v>121</v>
      </c>
      <c r="AT129" s="226" t="s">
        <v>117</v>
      </c>
      <c r="AU129" s="226" t="s">
        <v>83</v>
      </c>
      <c r="AY129" s="14" t="s">
        <v>114</v>
      </c>
      <c r="BE129" s="227">
        <f>IF(N129="základní",J129,0)</f>
        <v>0</v>
      </c>
      <c r="BF129" s="227">
        <f>IF(N129="snížená",J129,0)</f>
        <v>0</v>
      </c>
      <c r="BG129" s="227">
        <f>IF(N129="zákl. přenesená",J129,0)</f>
        <v>0</v>
      </c>
      <c r="BH129" s="227">
        <f>IF(N129="sníž. přenesená",J129,0)</f>
        <v>0</v>
      </c>
      <c r="BI129" s="227">
        <f>IF(N129="nulová",J129,0)</f>
        <v>0</v>
      </c>
      <c r="BJ129" s="14" t="s">
        <v>81</v>
      </c>
      <c r="BK129" s="227">
        <f>ROUND(I129*H129,2)</f>
        <v>0</v>
      </c>
      <c r="BL129" s="14" t="s">
        <v>121</v>
      </c>
      <c r="BM129" s="226" t="s">
        <v>8</v>
      </c>
    </row>
    <row r="130" s="2" customFormat="1" ht="16.5" customHeight="1">
      <c r="A130" s="35"/>
      <c r="B130" s="36"/>
      <c r="C130" s="215" t="s">
        <v>140</v>
      </c>
      <c r="D130" s="215" t="s">
        <v>117</v>
      </c>
      <c r="E130" s="216" t="s">
        <v>141</v>
      </c>
      <c r="F130" s="217" t="s">
        <v>142</v>
      </c>
      <c r="G130" s="218" t="s">
        <v>120</v>
      </c>
      <c r="H130" s="219">
        <v>1</v>
      </c>
      <c r="I130" s="220"/>
      <c r="J130" s="221">
        <f>ROUND(I130*H130,2)</f>
        <v>0</v>
      </c>
      <c r="K130" s="217" t="s">
        <v>1</v>
      </c>
      <c r="L130" s="41"/>
      <c r="M130" s="222" t="s">
        <v>1</v>
      </c>
      <c r="N130" s="223" t="s">
        <v>38</v>
      </c>
      <c r="O130" s="88"/>
      <c r="P130" s="224">
        <f>O130*H130</f>
        <v>0</v>
      </c>
      <c r="Q130" s="224">
        <v>0</v>
      </c>
      <c r="R130" s="224">
        <f>Q130*H130</f>
        <v>0</v>
      </c>
      <c r="S130" s="224">
        <v>0</v>
      </c>
      <c r="T130" s="225">
        <f>S130*H130</f>
        <v>0</v>
      </c>
      <c r="U130" s="35"/>
      <c r="V130" s="35"/>
      <c r="W130" s="35"/>
      <c r="X130" s="35"/>
      <c r="Y130" s="35"/>
      <c r="Z130" s="35"/>
      <c r="AA130" s="35"/>
      <c r="AB130" s="35"/>
      <c r="AC130" s="35"/>
      <c r="AD130" s="35"/>
      <c r="AE130" s="35"/>
      <c r="AR130" s="226" t="s">
        <v>121</v>
      </c>
      <c r="AT130" s="226" t="s">
        <v>117</v>
      </c>
      <c r="AU130" s="226" t="s">
        <v>83</v>
      </c>
      <c r="AY130" s="14" t="s">
        <v>114</v>
      </c>
      <c r="BE130" s="227">
        <f>IF(N130="základní",J130,0)</f>
        <v>0</v>
      </c>
      <c r="BF130" s="227">
        <f>IF(N130="snížená",J130,0)</f>
        <v>0</v>
      </c>
      <c r="BG130" s="227">
        <f>IF(N130="zákl. přenesená",J130,0)</f>
        <v>0</v>
      </c>
      <c r="BH130" s="227">
        <f>IF(N130="sníž. přenesená",J130,0)</f>
        <v>0</v>
      </c>
      <c r="BI130" s="227">
        <f>IF(N130="nulová",J130,0)</f>
        <v>0</v>
      </c>
      <c r="BJ130" s="14" t="s">
        <v>81</v>
      </c>
      <c r="BK130" s="227">
        <f>ROUND(I130*H130,2)</f>
        <v>0</v>
      </c>
      <c r="BL130" s="14" t="s">
        <v>121</v>
      </c>
      <c r="BM130" s="226" t="s">
        <v>143</v>
      </c>
    </row>
    <row r="131" s="2" customFormat="1" ht="16.5" customHeight="1">
      <c r="A131" s="35"/>
      <c r="B131" s="36"/>
      <c r="C131" s="215" t="s">
        <v>133</v>
      </c>
      <c r="D131" s="215" t="s">
        <v>117</v>
      </c>
      <c r="E131" s="216" t="s">
        <v>144</v>
      </c>
      <c r="F131" s="217" t="s">
        <v>145</v>
      </c>
      <c r="G131" s="218" t="s">
        <v>120</v>
      </c>
      <c r="H131" s="219">
        <v>1</v>
      </c>
      <c r="I131" s="220"/>
      <c r="J131" s="221">
        <f>ROUND(I131*H131,2)</f>
        <v>0</v>
      </c>
      <c r="K131" s="217" t="s">
        <v>1</v>
      </c>
      <c r="L131" s="41"/>
      <c r="M131" s="222" t="s">
        <v>1</v>
      </c>
      <c r="N131" s="223" t="s">
        <v>38</v>
      </c>
      <c r="O131" s="88"/>
      <c r="P131" s="224">
        <f>O131*H131</f>
        <v>0</v>
      </c>
      <c r="Q131" s="224">
        <v>0</v>
      </c>
      <c r="R131" s="224">
        <f>Q131*H131</f>
        <v>0</v>
      </c>
      <c r="S131" s="224">
        <v>0</v>
      </c>
      <c r="T131" s="225">
        <f>S131*H131</f>
        <v>0</v>
      </c>
      <c r="U131" s="35"/>
      <c r="V131" s="35"/>
      <c r="W131" s="35"/>
      <c r="X131" s="35"/>
      <c r="Y131" s="35"/>
      <c r="Z131" s="35"/>
      <c r="AA131" s="35"/>
      <c r="AB131" s="35"/>
      <c r="AC131" s="35"/>
      <c r="AD131" s="35"/>
      <c r="AE131" s="35"/>
      <c r="AR131" s="226" t="s">
        <v>121</v>
      </c>
      <c r="AT131" s="226" t="s">
        <v>117</v>
      </c>
      <c r="AU131" s="226" t="s">
        <v>83</v>
      </c>
      <c r="AY131" s="14" t="s">
        <v>114</v>
      </c>
      <c r="BE131" s="227">
        <f>IF(N131="základní",J131,0)</f>
        <v>0</v>
      </c>
      <c r="BF131" s="227">
        <f>IF(N131="snížená",J131,0)</f>
        <v>0</v>
      </c>
      <c r="BG131" s="227">
        <f>IF(N131="zákl. přenesená",J131,0)</f>
        <v>0</v>
      </c>
      <c r="BH131" s="227">
        <f>IF(N131="sníž. přenesená",J131,0)</f>
        <v>0</v>
      </c>
      <c r="BI131" s="227">
        <f>IF(N131="nulová",J131,0)</f>
        <v>0</v>
      </c>
      <c r="BJ131" s="14" t="s">
        <v>81</v>
      </c>
      <c r="BK131" s="227">
        <f>ROUND(I131*H131,2)</f>
        <v>0</v>
      </c>
      <c r="BL131" s="14" t="s">
        <v>121</v>
      </c>
      <c r="BM131" s="226" t="s">
        <v>146</v>
      </c>
    </row>
    <row r="132" s="2" customFormat="1" ht="16.5" customHeight="1">
      <c r="A132" s="35"/>
      <c r="B132" s="36"/>
      <c r="C132" s="215" t="s">
        <v>147</v>
      </c>
      <c r="D132" s="215" t="s">
        <v>117</v>
      </c>
      <c r="E132" s="216" t="s">
        <v>148</v>
      </c>
      <c r="F132" s="217" t="s">
        <v>149</v>
      </c>
      <c r="G132" s="218" t="s">
        <v>120</v>
      </c>
      <c r="H132" s="219">
        <v>1</v>
      </c>
      <c r="I132" s="220"/>
      <c r="J132" s="221">
        <f>ROUND(I132*H132,2)</f>
        <v>0</v>
      </c>
      <c r="K132" s="217" t="s">
        <v>1</v>
      </c>
      <c r="L132" s="41"/>
      <c r="M132" s="222" t="s">
        <v>1</v>
      </c>
      <c r="N132" s="223" t="s">
        <v>38</v>
      </c>
      <c r="O132" s="88"/>
      <c r="P132" s="224">
        <f>O132*H132</f>
        <v>0</v>
      </c>
      <c r="Q132" s="224">
        <v>0</v>
      </c>
      <c r="R132" s="224">
        <f>Q132*H132</f>
        <v>0</v>
      </c>
      <c r="S132" s="224">
        <v>0</v>
      </c>
      <c r="T132" s="225">
        <f>S132*H132</f>
        <v>0</v>
      </c>
      <c r="U132" s="35"/>
      <c r="V132" s="35"/>
      <c r="W132" s="35"/>
      <c r="X132" s="35"/>
      <c r="Y132" s="35"/>
      <c r="Z132" s="35"/>
      <c r="AA132" s="35"/>
      <c r="AB132" s="35"/>
      <c r="AC132" s="35"/>
      <c r="AD132" s="35"/>
      <c r="AE132" s="35"/>
      <c r="AR132" s="226" t="s">
        <v>121</v>
      </c>
      <c r="AT132" s="226" t="s">
        <v>117</v>
      </c>
      <c r="AU132" s="226" t="s">
        <v>83</v>
      </c>
      <c r="AY132" s="14" t="s">
        <v>114</v>
      </c>
      <c r="BE132" s="227">
        <f>IF(N132="základní",J132,0)</f>
        <v>0</v>
      </c>
      <c r="BF132" s="227">
        <f>IF(N132="snížená",J132,0)</f>
        <v>0</v>
      </c>
      <c r="BG132" s="227">
        <f>IF(N132="zákl. přenesená",J132,0)</f>
        <v>0</v>
      </c>
      <c r="BH132" s="227">
        <f>IF(N132="sníž. přenesená",J132,0)</f>
        <v>0</v>
      </c>
      <c r="BI132" s="227">
        <f>IF(N132="nulová",J132,0)</f>
        <v>0</v>
      </c>
      <c r="BJ132" s="14" t="s">
        <v>81</v>
      </c>
      <c r="BK132" s="227">
        <f>ROUND(I132*H132,2)</f>
        <v>0</v>
      </c>
      <c r="BL132" s="14" t="s">
        <v>121</v>
      </c>
      <c r="BM132" s="226" t="s">
        <v>150</v>
      </c>
    </row>
    <row r="133" s="12" customFormat="1" ht="25.92" customHeight="1">
      <c r="A133" s="12"/>
      <c r="B133" s="199"/>
      <c r="C133" s="200"/>
      <c r="D133" s="201" t="s">
        <v>72</v>
      </c>
      <c r="E133" s="202" t="s">
        <v>151</v>
      </c>
      <c r="F133" s="202" t="s">
        <v>152</v>
      </c>
      <c r="G133" s="200"/>
      <c r="H133" s="200"/>
      <c r="I133" s="203"/>
      <c r="J133" s="204">
        <f>BK133</f>
        <v>0</v>
      </c>
      <c r="K133" s="200"/>
      <c r="L133" s="205"/>
      <c r="M133" s="206"/>
      <c r="N133" s="207"/>
      <c r="O133" s="207"/>
      <c r="P133" s="208">
        <f>SUM(P134:P140)</f>
        <v>0</v>
      </c>
      <c r="Q133" s="207"/>
      <c r="R133" s="208">
        <f>SUM(R134:R140)</f>
        <v>0</v>
      </c>
      <c r="S133" s="207"/>
      <c r="T133" s="209">
        <f>SUM(T134:T140)</f>
        <v>0</v>
      </c>
      <c r="U133" s="12"/>
      <c r="V133" s="12"/>
      <c r="W133" s="12"/>
      <c r="X133" s="12"/>
      <c r="Y133" s="12"/>
      <c r="Z133" s="12"/>
      <c r="AA133" s="12"/>
      <c r="AB133" s="12"/>
      <c r="AC133" s="12"/>
      <c r="AD133" s="12"/>
      <c r="AE133" s="12"/>
      <c r="AR133" s="210" t="s">
        <v>134</v>
      </c>
      <c r="AT133" s="211" t="s">
        <v>72</v>
      </c>
      <c r="AU133" s="211" t="s">
        <v>73</v>
      </c>
      <c r="AY133" s="210" t="s">
        <v>114</v>
      </c>
      <c r="BK133" s="212">
        <f>SUM(BK134:BK140)</f>
        <v>0</v>
      </c>
    </row>
    <row r="134" s="2" customFormat="1" ht="16.5" customHeight="1">
      <c r="A134" s="35"/>
      <c r="B134" s="36"/>
      <c r="C134" s="215" t="s">
        <v>137</v>
      </c>
      <c r="D134" s="215" t="s">
        <v>117</v>
      </c>
      <c r="E134" s="216" t="s">
        <v>153</v>
      </c>
      <c r="F134" s="217" t="s">
        <v>154</v>
      </c>
      <c r="G134" s="218" t="s">
        <v>155</v>
      </c>
      <c r="H134" s="219">
        <v>1</v>
      </c>
      <c r="I134" s="220"/>
      <c r="J134" s="221">
        <f>ROUND(I134*H134,2)</f>
        <v>0</v>
      </c>
      <c r="K134" s="217" t="s">
        <v>1</v>
      </c>
      <c r="L134" s="41"/>
      <c r="M134" s="222" t="s">
        <v>1</v>
      </c>
      <c r="N134" s="223" t="s">
        <v>38</v>
      </c>
      <c r="O134" s="88"/>
      <c r="P134" s="224">
        <f>O134*H134</f>
        <v>0</v>
      </c>
      <c r="Q134" s="224">
        <v>0</v>
      </c>
      <c r="R134" s="224">
        <f>Q134*H134</f>
        <v>0</v>
      </c>
      <c r="S134" s="224">
        <v>0</v>
      </c>
      <c r="T134" s="225">
        <f>S134*H134</f>
        <v>0</v>
      </c>
      <c r="U134" s="35"/>
      <c r="V134" s="35"/>
      <c r="W134" s="35"/>
      <c r="X134" s="35"/>
      <c r="Y134" s="35"/>
      <c r="Z134" s="35"/>
      <c r="AA134" s="35"/>
      <c r="AB134" s="35"/>
      <c r="AC134" s="35"/>
      <c r="AD134" s="35"/>
      <c r="AE134" s="35"/>
      <c r="AR134" s="226" t="s">
        <v>126</v>
      </c>
      <c r="AT134" s="226" t="s">
        <v>117</v>
      </c>
      <c r="AU134" s="226" t="s">
        <v>81</v>
      </c>
      <c r="AY134" s="14" t="s">
        <v>114</v>
      </c>
      <c r="BE134" s="227">
        <f>IF(N134="základní",J134,0)</f>
        <v>0</v>
      </c>
      <c r="BF134" s="227">
        <f>IF(N134="snížená",J134,0)</f>
        <v>0</v>
      </c>
      <c r="BG134" s="227">
        <f>IF(N134="zákl. přenesená",J134,0)</f>
        <v>0</v>
      </c>
      <c r="BH134" s="227">
        <f>IF(N134="sníž. přenesená",J134,0)</f>
        <v>0</v>
      </c>
      <c r="BI134" s="227">
        <f>IF(N134="nulová",J134,0)</f>
        <v>0</v>
      </c>
      <c r="BJ134" s="14" t="s">
        <v>81</v>
      </c>
      <c r="BK134" s="227">
        <f>ROUND(I134*H134,2)</f>
        <v>0</v>
      </c>
      <c r="BL134" s="14" t="s">
        <v>126</v>
      </c>
      <c r="BM134" s="226" t="s">
        <v>156</v>
      </c>
    </row>
    <row r="135" s="2" customFormat="1" ht="16.5" customHeight="1">
      <c r="A135" s="35"/>
      <c r="B135" s="36"/>
      <c r="C135" s="215" t="s">
        <v>157</v>
      </c>
      <c r="D135" s="215" t="s">
        <v>117</v>
      </c>
      <c r="E135" s="216" t="s">
        <v>158</v>
      </c>
      <c r="F135" s="217" t="s">
        <v>159</v>
      </c>
      <c r="G135" s="218" t="s">
        <v>155</v>
      </c>
      <c r="H135" s="219">
        <v>1</v>
      </c>
      <c r="I135" s="220"/>
      <c r="J135" s="221">
        <f>ROUND(I135*H135,2)</f>
        <v>0</v>
      </c>
      <c r="K135" s="217" t="s">
        <v>1</v>
      </c>
      <c r="L135" s="41"/>
      <c r="M135" s="222" t="s">
        <v>1</v>
      </c>
      <c r="N135" s="223" t="s">
        <v>38</v>
      </c>
      <c r="O135" s="88"/>
      <c r="P135" s="224">
        <f>O135*H135</f>
        <v>0</v>
      </c>
      <c r="Q135" s="224">
        <v>0</v>
      </c>
      <c r="R135" s="224">
        <f>Q135*H135</f>
        <v>0</v>
      </c>
      <c r="S135" s="224">
        <v>0</v>
      </c>
      <c r="T135" s="225">
        <f>S135*H135</f>
        <v>0</v>
      </c>
      <c r="U135" s="35"/>
      <c r="V135" s="35"/>
      <c r="W135" s="35"/>
      <c r="X135" s="35"/>
      <c r="Y135" s="35"/>
      <c r="Z135" s="35"/>
      <c r="AA135" s="35"/>
      <c r="AB135" s="35"/>
      <c r="AC135" s="35"/>
      <c r="AD135" s="35"/>
      <c r="AE135" s="35"/>
      <c r="AR135" s="226" t="s">
        <v>126</v>
      </c>
      <c r="AT135" s="226" t="s">
        <v>117</v>
      </c>
      <c r="AU135" s="226" t="s">
        <v>81</v>
      </c>
      <c r="AY135" s="14" t="s">
        <v>114</v>
      </c>
      <c r="BE135" s="227">
        <f>IF(N135="základní",J135,0)</f>
        <v>0</v>
      </c>
      <c r="BF135" s="227">
        <f>IF(N135="snížená",J135,0)</f>
        <v>0</v>
      </c>
      <c r="BG135" s="227">
        <f>IF(N135="zákl. přenesená",J135,0)</f>
        <v>0</v>
      </c>
      <c r="BH135" s="227">
        <f>IF(N135="sníž. přenesená",J135,0)</f>
        <v>0</v>
      </c>
      <c r="BI135" s="227">
        <f>IF(N135="nulová",J135,0)</f>
        <v>0</v>
      </c>
      <c r="BJ135" s="14" t="s">
        <v>81</v>
      </c>
      <c r="BK135" s="227">
        <f>ROUND(I135*H135,2)</f>
        <v>0</v>
      </c>
      <c r="BL135" s="14" t="s">
        <v>126</v>
      </c>
      <c r="BM135" s="226" t="s">
        <v>160</v>
      </c>
    </row>
    <row r="136" s="2" customFormat="1" ht="24.15" customHeight="1">
      <c r="A136" s="35"/>
      <c r="B136" s="36"/>
      <c r="C136" s="215" t="s">
        <v>8</v>
      </c>
      <c r="D136" s="215" t="s">
        <v>117</v>
      </c>
      <c r="E136" s="216" t="s">
        <v>161</v>
      </c>
      <c r="F136" s="217" t="s">
        <v>162</v>
      </c>
      <c r="G136" s="218" t="s">
        <v>155</v>
      </c>
      <c r="H136" s="219">
        <v>1</v>
      </c>
      <c r="I136" s="220"/>
      <c r="J136" s="221">
        <f>ROUND(I136*H136,2)</f>
        <v>0</v>
      </c>
      <c r="K136" s="217" t="s">
        <v>1</v>
      </c>
      <c r="L136" s="41"/>
      <c r="M136" s="222" t="s">
        <v>1</v>
      </c>
      <c r="N136" s="223" t="s">
        <v>38</v>
      </c>
      <c r="O136" s="88"/>
      <c r="P136" s="224">
        <f>O136*H136</f>
        <v>0</v>
      </c>
      <c r="Q136" s="224">
        <v>0</v>
      </c>
      <c r="R136" s="224">
        <f>Q136*H136</f>
        <v>0</v>
      </c>
      <c r="S136" s="224">
        <v>0</v>
      </c>
      <c r="T136" s="225">
        <f>S136*H136</f>
        <v>0</v>
      </c>
      <c r="U136" s="35"/>
      <c r="V136" s="35"/>
      <c r="W136" s="35"/>
      <c r="X136" s="35"/>
      <c r="Y136" s="35"/>
      <c r="Z136" s="35"/>
      <c r="AA136" s="35"/>
      <c r="AB136" s="35"/>
      <c r="AC136" s="35"/>
      <c r="AD136" s="35"/>
      <c r="AE136" s="35"/>
      <c r="AR136" s="226" t="s">
        <v>126</v>
      </c>
      <c r="AT136" s="226" t="s">
        <v>117</v>
      </c>
      <c r="AU136" s="226" t="s">
        <v>81</v>
      </c>
      <c r="AY136" s="14" t="s">
        <v>114</v>
      </c>
      <c r="BE136" s="227">
        <f>IF(N136="základní",J136,0)</f>
        <v>0</v>
      </c>
      <c r="BF136" s="227">
        <f>IF(N136="snížená",J136,0)</f>
        <v>0</v>
      </c>
      <c r="BG136" s="227">
        <f>IF(N136="zákl. přenesená",J136,0)</f>
        <v>0</v>
      </c>
      <c r="BH136" s="227">
        <f>IF(N136="sníž. přenesená",J136,0)</f>
        <v>0</v>
      </c>
      <c r="BI136" s="227">
        <f>IF(N136="nulová",J136,0)</f>
        <v>0</v>
      </c>
      <c r="BJ136" s="14" t="s">
        <v>81</v>
      </c>
      <c r="BK136" s="227">
        <f>ROUND(I136*H136,2)</f>
        <v>0</v>
      </c>
      <c r="BL136" s="14" t="s">
        <v>126</v>
      </c>
      <c r="BM136" s="226" t="s">
        <v>163</v>
      </c>
    </row>
    <row r="137" s="2" customFormat="1" ht="16.5" customHeight="1">
      <c r="A137" s="35"/>
      <c r="B137" s="36"/>
      <c r="C137" s="215" t="s">
        <v>164</v>
      </c>
      <c r="D137" s="215" t="s">
        <v>117</v>
      </c>
      <c r="E137" s="216" t="s">
        <v>165</v>
      </c>
      <c r="F137" s="217" t="s">
        <v>166</v>
      </c>
      <c r="G137" s="218" t="s">
        <v>155</v>
      </c>
      <c r="H137" s="219">
        <v>1</v>
      </c>
      <c r="I137" s="220"/>
      <c r="J137" s="221">
        <f>ROUND(I137*H137,2)</f>
        <v>0</v>
      </c>
      <c r="K137" s="217" t="s">
        <v>1</v>
      </c>
      <c r="L137" s="41"/>
      <c r="M137" s="222" t="s">
        <v>1</v>
      </c>
      <c r="N137" s="223" t="s">
        <v>38</v>
      </c>
      <c r="O137" s="88"/>
      <c r="P137" s="224">
        <f>O137*H137</f>
        <v>0</v>
      </c>
      <c r="Q137" s="224">
        <v>0</v>
      </c>
      <c r="R137" s="224">
        <f>Q137*H137</f>
        <v>0</v>
      </c>
      <c r="S137" s="224">
        <v>0</v>
      </c>
      <c r="T137" s="225">
        <f>S137*H137</f>
        <v>0</v>
      </c>
      <c r="U137" s="35"/>
      <c r="V137" s="35"/>
      <c r="W137" s="35"/>
      <c r="X137" s="35"/>
      <c r="Y137" s="35"/>
      <c r="Z137" s="35"/>
      <c r="AA137" s="35"/>
      <c r="AB137" s="35"/>
      <c r="AC137" s="35"/>
      <c r="AD137" s="35"/>
      <c r="AE137" s="35"/>
      <c r="AR137" s="226" t="s">
        <v>126</v>
      </c>
      <c r="AT137" s="226" t="s">
        <v>117</v>
      </c>
      <c r="AU137" s="226" t="s">
        <v>81</v>
      </c>
      <c r="AY137" s="14" t="s">
        <v>114</v>
      </c>
      <c r="BE137" s="227">
        <f>IF(N137="základní",J137,0)</f>
        <v>0</v>
      </c>
      <c r="BF137" s="227">
        <f>IF(N137="snížená",J137,0)</f>
        <v>0</v>
      </c>
      <c r="BG137" s="227">
        <f>IF(N137="zákl. přenesená",J137,0)</f>
        <v>0</v>
      </c>
      <c r="BH137" s="227">
        <f>IF(N137="sníž. přenesená",J137,0)</f>
        <v>0</v>
      </c>
      <c r="BI137" s="227">
        <f>IF(N137="nulová",J137,0)</f>
        <v>0</v>
      </c>
      <c r="BJ137" s="14" t="s">
        <v>81</v>
      </c>
      <c r="BK137" s="227">
        <f>ROUND(I137*H137,2)</f>
        <v>0</v>
      </c>
      <c r="BL137" s="14" t="s">
        <v>126</v>
      </c>
      <c r="BM137" s="226" t="s">
        <v>167</v>
      </c>
    </row>
    <row r="138" s="2" customFormat="1" ht="24.15" customHeight="1">
      <c r="A138" s="35"/>
      <c r="B138" s="36"/>
      <c r="C138" s="215" t="s">
        <v>143</v>
      </c>
      <c r="D138" s="215" t="s">
        <v>117</v>
      </c>
      <c r="E138" s="216" t="s">
        <v>168</v>
      </c>
      <c r="F138" s="217" t="s">
        <v>169</v>
      </c>
      <c r="G138" s="218" t="s">
        <v>155</v>
      </c>
      <c r="H138" s="219">
        <v>1</v>
      </c>
      <c r="I138" s="220"/>
      <c r="J138" s="221">
        <f>ROUND(I138*H138,2)</f>
        <v>0</v>
      </c>
      <c r="K138" s="217" t="s">
        <v>1</v>
      </c>
      <c r="L138" s="41"/>
      <c r="M138" s="222" t="s">
        <v>1</v>
      </c>
      <c r="N138" s="223" t="s">
        <v>38</v>
      </c>
      <c r="O138" s="88"/>
      <c r="P138" s="224">
        <f>O138*H138</f>
        <v>0</v>
      </c>
      <c r="Q138" s="224">
        <v>0</v>
      </c>
      <c r="R138" s="224">
        <f>Q138*H138</f>
        <v>0</v>
      </c>
      <c r="S138" s="224">
        <v>0</v>
      </c>
      <c r="T138" s="225">
        <f>S138*H138</f>
        <v>0</v>
      </c>
      <c r="U138" s="35"/>
      <c r="V138" s="35"/>
      <c r="W138" s="35"/>
      <c r="X138" s="35"/>
      <c r="Y138" s="35"/>
      <c r="Z138" s="35"/>
      <c r="AA138" s="35"/>
      <c r="AB138" s="35"/>
      <c r="AC138" s="35"/>
      <c r="AD138" s="35"/>
      <c r="AE138" s="35"/>
      <c r="AR138" s="226" t="s">
        <v>126</v>
      </c>
      <c r="AT138" s="226" t="s">
        <v>117</v>
      </c>
      <c r="AU138" s="226" t="s">
        <v>81</v>
      </c>
      <c r="AY138" s="14" t="s">
        <v>114</v>
      </c>
      <c r="BE138" s="227">
        <f>IF(N138="základní",J138,0)</f>
        <v>0</v>
      </c>
      <c r="BF138" s="227">
        <f>IF(N138="snížená",J138,0)</f>
        <v>0</v>
      </c>
      <c r="BG138" s="227">
        <f>IF(N138="zákl. přenesená",J138,0)</f>
        <v>0</v>
      </c>
      <c r="BH138" s="227">
        <f>IF(N138="sníž. přenesená",J138,0)</f>
        <v>0</v>
      </c>
      <c r="BI138" s="227">
        <f>IF(N138="nulová",J138,0)</f>
        <v>0</v>
      </c>
      <c r="BJ138" s="14" t="s">
        <v>81</v>
      </c>
      <c r="BK138" s="227">
        <f>ROUND(I138*H138,2)</f>
        <v>0</v>
      </c>
      <c r="BL138" s="14" t="s">
        <v>126</v>
      </c>
      <c r="BM138" s="226" t="s">
        <v>170</v>
      </c>
    </row>
    <row r="139" s="2" customFormat="1" ht="33" customHeight="1">
      <c r="A139" s="35"/>
      <c r="B139" s="36"/>
      <c r="C139" s="215" t="s">
        <v>171</v>
      </c>
      <c r="D139" s="215" t="s">
        <v>117</v>
      </c>
      <c r="E139" s="216" t="s">
        <v>172</v>
      </c>
      <c r="F139" s="217" t="s">
        <v>173</v>
      </c>
      <c r="G139" s="218" t="s">
        <v>155</v>
      </c>
      <c r="H139" s="219">
        <v>1</v>
      </c>
      <c r="I139" s="220"/>
      <c r="J139" s="221">
        <f>ROUND(I139*H139,2)</f>
        <v>0</v>
      </c>
      <c r="K139" s="217" t="s">
        <v>1</v>
      </c>
      <c r="L139" s="41"/>
      <c r="M139" s="222" t="s">
        <v>1</v>
      </c>
      <c r="N139" s="223" t="s">
        <v>38</v>
      </c>
      <c r="O139" s="88"/>
      <c r="P139" s="224">
        <f>O139*H139</f>
        <v>0</v>
      </c>
      <c r="Q139" s="224">
        <v>0</v>
      </c>
      <c r="R139" s="224">
        <f>Q139*H139</f>
        <v>0</v>
      </c>
      <c r="S139" s="224">
        <v>0</v>
      </c>
      <c r="T139" s="225">
        <f>S139*H139</f>
        <v>0</v>
      </c>
      <c r="U139" s="35"/>
      <c r="V139" s="35"/>
      <c r="W139" s="35"/>
      <c r="X139" s="35"/>
      <c r="Y139" s="35"/>
      <c r="Z139" s="35"/>
      <c r="AA139" s="35"/>
      <c r="AB139" s="35"/>
      <c r="AC139" s="35"/>
      <c r="AD139" s="35"/>
      <c r="AE139" s="35"/>
      <c r="AR139" s="226" t="s">
        <v>126</v>
      </c>
      <c r="AT139" s="226" t="s">
        <v>117</v>
      </c>
      <c r="AU139" s="226" t="s">
        <v>81</v>
      </c>
      <c r="AY139" s="14" t="s">
        <v>114</v>
      </c>
      <c r="BE139" s="227">
        <f>IF(N139="základní",J139,0)</f>
        <v>0</v>
      </c>
      <c r="BF139" s="227">
        <f>IF(N139="snížená",J139,0)</f>
        <v>0</v>
      </c>
      <c r="BG139" s="227">
        <f>IF(N139="zákl. přenesená",J139,0)</f>
        <v>0</v>
      </c>
      <c r="BH139" s="227">
        <f>IF(N139="sníž. přenesená",J139,0)</f>
        <v>0</v>
      </c>
      <c r="BI139" s="227">
        <f>IF(N139="nulová",J139,0)</f>
        <v>0</v>
      </c>
      <c r="BJ139" s="14" t="s">
        <v>81</v>
      </c>
      <c r="BK139" s="227">
        <f>ROUND(I139*H139,2)</f>
        <v>0</v>
      </c>
      <c r="BL139" s="14" t="s">
        <v>126</v>
      </c>
      <c r="BM139" s="226" t="s">
        <v>174</v>
      </c>
    </row>
    <row r="140" s="2" customFormat="1" ht="16.5" customHeight="1">
      <c r="A140" s="35"/>
      <c r="B140" s="36"/>
      <c r="C140" s="215" t="s">
        <v>146</v>
      </c>
      <c r="D140" s="215" t="s">
        <v>117</v>
      </c>
      <c r="E140" s="216" t="s">
        <v>175</v>
      </c>
      <c r="F140" s="217" t="s">
        <v>176</v>
      </c>
      <c r="G140" s="218" t="s">
        <v>155</v>
      </c>
      <c r="H140" s="219">
        <v>1</v>
      </c>
      <c r="I140" s="220"/>
      <c r="J140" s="221">
        <f>ROUND(I140*H140,2)</f>
        <v>0</v>
      </c>
      <c r="K140" s="217" t="s">
        <v>1</v>
      </c>
      <c r="L140" s="41"/>
      <c r="M140" s="233" t="s">
        <v>1</v>
      </c>
      <c r="N140" s="234" t="s">
        <v>38</v>
      </c>
      <c r="O140" s="235"/>
      <c r="P140" s="236">
        <f>O140*H140</f>
        <v>0</v>
      </c>
      <c r="Q140" s="236">
        <v>0</v>
      </c>
      <c r="R140" s="236">
        <f>Q140*H140</f>
        <v>0</v>
      </c>
      <c r="S140" s="236">
        <v>0</v>
      </c>
      <c r="T140" s="237">
        <f>S140*H140</f>
        <v>0</v>
      </c>
      <c r="U140" s="35"/>
      <c r="V140" s="35"/>
      <c r="W140" s="35"/>
      <c r="X140" s="35"/>
      <c r="Y140" s="35"/>
      <c r="Z140" s="35"/>
      <c r="AA140" s="35"/>
      <c r="AB140" s="35"/>
      <c r="AC140" s="35"/>
      <c r="AD140" s="35"/>
      <c r="AE140" s="35"/>
      <c r="AR140" s="226" t="s">
        <v>126</v>
      </c>
      <c r="AT140" s="226" t="s">
        <v>117</v>
      </c>
      <c r="AU140" s="226" t="s">
        <v>81</v>
      </c>
      <c r="AY140" s="14" t="s">
        <v>114</v>
      </c>
      <c r="BE140" s="227">
        <f>IF(N140="základní",J140,0)</f>
        <v>0</v>
      </c>
      <c r="BF140" s="227">
        <f>IF(N140="snížená",J140,0)</f>
        <v>0</v>
      </c>
      <c r="BG140" s="227">
        <f>IF(N140="zákl. přenesená",J140,0)</f>
        <v>0</v>
      </c>
      <c r="BH140" s="227">
        <f>IF(N140="sníž. přenesená",J140,0)</f>
        <v>0</v>
      </c>
      <c r="BI140" s="227">
        <f>IF(N140="nulová",J140,0)</f>
        <v>0</v>
      </c>
      <c r="BJ140" s="14" t="s">
        <v>81</v>
      </c>
      <c r="BK140" s="227">
        <f>ROUND(I140*H140,2)</f>
        <v>0</v>
      </c>
      <c r="BL140" s="14" t="s">
        <v>126</v>
      </c>
      <c r="BM140" s="226" t="s">
        <v>177</v>
      </c>
    </row>
    <row r="141" s="2" customFormat="1" ht="6.96" customHeight="1">
      <c r="A141" s="35"/>
      <c r="B141" s="63"/>
      <c r="C141" s="64"/>
      <c r="D141" s="64"/>
      <c r="E141" s="64"/>
      <c r="F141" s="64"/>
      <c r="G141" s="64"/>
      <c r="H141" s="64"/>
      <c r="I141" s="64"/>
      <c r="J141" s="64"/>
      <c r="K141" s="64"/>
      <c r="L141" s="41"/>
      <c r="M141" s="35"/>
      <c r="O141" s="35"/>
      <c r="P141" s="35"/>
      <c r="Q141" s="35"/>
      <c r="R141" s="35"/>
      <c r="S141" s="35"/>
      <c r="T141" s="35"/>
      <c r="U141" s="35"/>
      <c r="V141" s="35"/>
      <c r="W141" s="35"/>
      <c r="X141" s="35"/>
      <c r="Y141" s="35"/>
      <c r="Z141" s="35"/>
      <c r="AA141" s="35"/>
      <c r="AB141" s="35"/>
      <c r="AC141" s="35"/>
      <c r="AD141" s="35"/>
      <c r="AE141" s="35"/>
    </row>
  </sheetData>
  <sheetProtection sheet="1" autoFilter="0" formatColumns="0" formatRows="0" objects="1" scenarios="1" spinCount="100000" saltValue="ifj6KquUrEE3S7h3MROeUDqCFEnc2r64eJwrdf7ro1kjKw//RqOQ24ZtkwGKTZEWRtAf0F/VlFoKD+edIv3g3Q==" hashValue="XC+hHbP1B+R1xDgE2UACcZhxDgKixoBnFnlHdb+8kMDGEKEz9g5GszDCPjJH+jYhrFcvBTbOglxdX1mpO13/Og==" algorithmName="SHA-512" password="CC35"/>
  <autoFilter ref="C118:K140"/>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33"/>
      <c r="C3" s="134"/>
      <c r="D3" s="134"/>
      <c r="E3" s="134"/>
      <c r="F3" s="134"/>
      <c r="G3" s="134"/>
      <c r="H3" s="134"/>
      <c r="I3" s="134"/>
      <c r="J3" s="134"/>
      <c r="K3" s="134"/>
      <c r="L3" s="17"/>
      <c r="AT3" s="14" t="s">
        <v>83</v>
      </c>
    </row>
    <row r="4" s="1" customFormat="1" ht="24.96" customHeight="1">
      <c r="B4" s="17"/>
      <c r="D4" s="135" t="s">
        <v>87</v>
      </c>
      <c r="L4" s="17"/>
      <c r="M4" s="136" t="s">
        <v>10</v>
      </c>
      <c r="AT4" s="14" t="s">
        <v>4</v>
      </c>
    </row>
    <row r="5" s="1" customFormat="1" ht="6.96" customHeight="1">
      <c r="B5" s="17"/>
      <c r="L5" s="17"/>
    </row>
    <row r="6" s="1" customFormat="1" ht="12" customHeight="1">
      <c r="B6" s="17"/>
      <c r="D6" s="137" t="s">
        <v>16</v>
      </c>
      <c r="L6" s="17"/>
    </row>
    <row r="7" s="1" customFormat="1" ht="16.5" customHeight="1">
      <c r="B7" s="17"/>
      <c r="E7" s="138" t="str">
        <f>'Rekapitulace stavby'!K6</f>
        <v>Bytový dům - opravy výtahů, Zašovská 776, 757 01 Valašské Meziříčí</v>
      </c>
      <c r="F7" s="137"/>
      <c r="G7" s="137"/>
      <c r="H7" s="137"/>
      <c r="L7" s="17"/>
    </row>
    <row r="8" s="2" customFormat="1" ht="12" customHeight="1">
      <c r="A8" s="35"/>
      <c r="B8" s="41"/>
      <c r="C8" s="35"/>
      <c r="D8" s="137" t="s">
        <v>88</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39" t="s">
        <v>178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37" t="s">
        <v>18</v>
      </c>
      <c r="E11" s="35"/>
      <c r="F11" s="140" t="s">
        <v>1</v>
      </c>
      <c r="G11" s="35"/>
      <c r="H11" s="35"/>
      <c r="I11" s="137" t="s">
        <v>19</v>
      </c>
      <c r="J11" s="140" t="s">
        <v>1</v>
      </c>
      <c r="K11" s="35"/>
      <c r="L11" s="60"/>
      <c r="S11" s="35"/>
      <c r="T11" s="35"/>
      <c r="U11" s="35"/>
      <c r="V11" s="35"/>
      <c r="W11" s="35"/>
      <c r="X11" s="35"/>
      <c r="Y11" s="35"/>
      <c r="Z11" s="35"/>
      <c r="AA11" s="35"/>
      <c r="AB11" s="35"/>
      <c r="AC11" s="35"/>
      <c r="AD11" s="35"/>
      <c r="AE11" s="35"/>
    </row>
    <row r="12" s="2" customFormat="1" ht="12" customHeight="1">
      <c r="A12" s="35"/>
      <c r="B12" s="41"/>
      <c r="C12" s="35"/>
      <c r="D12" s="137" t="s">
        <v>20</v>
      </c>
      <c r="E12" s="35"/>
      <c r="F12" s="140" t="s">
        <v>21</v>
      </c>
      <c r="G12" s="35"/>
      <c r="H12" s="35"/>
      <c r="I12" s="137" t="s">
        <v>22</v>
      </c>
      <c r="J12" s="141" t="str">
        <f>'Rekapitulace stavby'!AN8</f>
        <v>22. 4. 2024</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37" t="s">
        <v>24</v>
      </c>
      <c r="E14" s="35"/>
      <c r="F14" s="35"/>
      <c r="G14" s="35"/>
      <c r="H14" s="35"/>
      <c r="I14" s="137" t="s">
        <v>25</v>
      </c>
      <c r="J14" s="140"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40" t="str">
        <f>IF('Rekapitulace stavby'!E11="","",'Rekapitulace stavby'!E11)</f>
        <v xml:space="preserve"> </v>
      </c>
      <c r="F15" s="35"/>
      <c r="G15" s="35"/>
      <c r="H15" s="35"/>
      <c r="I15" s="137" t="s">
        <v>26</v>
      </c>
      <c r="J15" s="140"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37" t="s">
        <v>27</v>
      </c>
      <c r="E17" s="35"/>
      <c r="F17" s="35"/>
      <c r="G17" s="35"/>
      <c r="H17" s="35"/>
      <c r="I17" s="137"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40"/>
      <c r="G18" s="140"/>
      <c r="H18" s="140"/>
      <c r="I18" s="137"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37" t="s">
        <v>29</v>
      </c>
      <c r="E20" s="35"/>
      <c r="F20" s="35"/>
      <c r="G20" s="35"/>
      <c r="H20" s="35"/>
      <c r="I20" s="137" t="s">
        <v>25</v>
      </c>
      <c r="J20" s="140"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40" t="str">
        <f>IF('Rekapitulace stavby'!E17="","",'Rekapitulace stavby'!E17)</f>
        <v xml:space="preserve"> </v>
      </c>
      <c r="F21" s="35"/>
      <c r="G21" s="35"/>
      <c r="H21" s="35"/>
      <c r="I21" s="137" t="s">
        <v>26</v>
      </c>
      <c r="J21" s="140"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37" t="s">
        <v>31</v>
      </c>
      <c r="E23" s="35"/>
      <c r="F23" s="35"/>
      <c r="G23" s="35"/>
      <c r="H23" s="35"/>
      <c r="I23" s="137" t="s">
        <v>25</v>
      </c>
      <c r="J23" s="140"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40" t="str">
        <f>IF('Rekapitulace stavby'!E20="","",'Rekapitulace stavby'!E20)</f>
        <v xml:space="preserve"> </v>
      </c>
      <c r="F24" s="35"/>
      <c r="G24" s="35"/>
      <c r="H24" s="35"/>
      <c r="I24" s="137" t="s">
        <v>26</v>
      </c>
      <c r="J24" s="140"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37"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42"/>
      <c r="B27" s="143"/>
      <c r="C27" s="142"/>
      <c r="D27" s="142"/>
      <c r="E27" s="144" t="s">
        <v>1</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46"/>
      <c r="E29" s="146"/>
      <c r="F29" s="146"/>
      <c r="G29" s="146"/>
      <c r="H29" s="146"/>
      <c r="I29" s="146"/>
      <c r="J29" s="146"/>
      <c r="K29" s="146"/>
      <c r="L29" s="60"/>
      <c r="S29" s="35"/>
      <c r="T29" s="35"/>
      <c r="U29" s="35"/>
      <c r="V29" s="35"/>
      <c r="W29" s="35"/>
      <c r="X29" s="35"/>
      <c r="Y29" s="35"/>
      <c r="Z29" s="35"/>
      <c r="AA29" s="35"/>
      <c r="AB29" s="35"/>
      <c r="AC29" s="35"/>
      <c r="AD29" s="35"/>
      <c r="AE29" s="35"/>
    </row>
    <row r="30" s="2" customFormat="1" ht="25.44" customHeight="1">
      <c r="A30" s="35"/>
      <c r="B30" s="41"/>
      <c r="C30" s="35"/>
      <c r="D30" s="147" t="s">
        <v>33</v>
      </c>
      <c r="E30" s="35"/>
      <c r="F30" s="35"/>
      <c r="G30" s="35"/>
      <c r="H30" s="35"/>
      <c r="I30" s="35"/>
      <c r="J30" s="14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46"/>
      <c r="E31" s="146"/>
      <c r="F31" s="146"/>
      <c r="G31" s="146"/>
      <c r="H31" s="146"/>
      <c r="I31" s="146"/>
      <c r="J31" s="146"/>
      <c r="K31" s="146"/>
      <c r="L31" s="60"/>
      <c r="S31" s="35"/>
      <c r="T31" s="35"/>
      <c r="U31" s="35"/>
      <c r="V31" s="35"/>
      <c r="W31" s="35"/>
      <c r="X31" s="35"/>
      <c r="Y31" s="35"/>
      <c r="Z31" s="35"/>
      <c r="AA31" s="35"/>
      <c r="AB31" s="35"/>
      <c r="AC31" s="35"/>
      <c r="AD31" s="35"/>
      <c r="AE31" s="35"/>
    </row>
    <row r="32" s="2" customFormat="1" ht="14.4" customHeight="1">
      <c r="A32" s="35"/>
      <c r="B32" s="41"/>
      <c r="C32" s="35"/>
      <c r="D32" s="35"/>
      <c r="E32" s="35"/>
      <c r="F32" s="149" t="s">
        <v>35</v>
      </c>
      <c r="G32" s="35"/>
      <c r="H32" s="35"/>
      <c r="I32" s="149" t="s">
        <v>34</v>
      </c>
      <c r="J32" s="149" t="s">
        <v>36</v>
      </c>
      <c r="K32" s="35"/>
      <c r="L32" s="60"/>
      <c r="S32" s="35"/>
      <c r="T32" s="35"/>
      <c r="U32" s="35"/>
      <c r="V32" s="35"/>
      <c r="W32" s="35"/>
      <c r="X32" s="35"/>
      <c r="Y32" s="35"/>
      <c r="Z32" s="35"/>
      <c r="AA32" s="35"/>
      <c r="AB32" s="35"/>
      <c r="AC32" s="35"/>
      <c r="AD32" s="35"/>
      <c r="AE32" s="35"/>
    </row>
    <row r="33" s="2" customFormat="1" ht="14.4" customHeight="1">
      <c r="A33" s="35"/>
      <c r="B33" s="41"/>
      <c r="C33" s="35"/>
      <c r="D33" s="150" t="s">
        <v>37</v>
      </c>
      <c r="E33" s="137" t="s">
        <v>38</v>
      </c>
      <c r="F33" s="151">
        <f>ROUND((SUM(BE119:BE146)),  2)</f>
        <v>0</v>
      </c>
      <c r="G33" s="35"/>
      <c r="H33" s="35"/>
      <c r="I33" s="152">
        <v>0.20999999999999999</v>
      </c>
      <c r="J33" s="151">
        <f>ROUND(((SUM(BE119:BE146))*I33),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37" t="s">
        <v>39</v>
      </c>
      <c r="F34" s="151">
        <f>ROUND((SUM(BF119:BF146)),  2)</f>
        <v>0</v>
      </c>
      <c r="G34" s="35"/>
      <c r="H34" s="35"/>
      <c r="I34" s="152">
        <v>0.12</v>
      </c>
      <c r="J34" s="151">
        <f>ROUND(((SUM(BF119:BF146))*I34),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37" t="s">
        <v>40</v>
      </c>
      <c r="F35" s="151">
        <f>ROUND((SUM(BG119:BG146)),  2)</f>
        <v>0</v>
      </c>
      <c r="G35" s="35"/>
      <c r="H35" s="35"/>
      <c r="I35" s="152">
        <v>0.20999999999999999</v>
      </c>
      <c r="J35" s="15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37" t="s">
        <v>41</v>
      </c>
      <c r="F36" s="151">
        <f>ROUND((SUM(BH119:BH146)),  2)</f>
        <v>0</v>
      </c>
      <c r="G36" s="35"/>
      <c r="H36" s="35"/>
      <c r="I36" s="152">
        <v>0.12</v>
      </c>
      <c r="J36" s="15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37" t="s">
        <v>42</v>
      </c>
      <c r="F37" s="151">
        <f>ROUND((SUM(BI119:BI146)),  2)</f>
        <v>0</v>
      </c>
      <c r="G37" s="35"/>
      <c r="H37" s="35"/>
      <c r="I37" s="152">
        <v>0</v>
      </c>
      <c r="J37" s="15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53"/>
      <c r="D39" s="154" t="s">
        <v>43</v>
      </c>
      <c r="E39" s="155"/>
      <c r="F39" s="155"/>
      <c r="G39" s="156" t="s">
        <v>44</v>
      </c>
      <c r="H39" s="157" t="s">
        <v>45</v>
      </c>
      <c r="I39" s="155"/>
      <c r="J39" s="158">
        <f>SUM(J30:J37)</f>
        <v>0</v>
      </c>
      <c r="K39" s="15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60" t="s">
        <v>46</v>
      </c>
      <c r="E50" s="161"/>
      <c r="F50" s="161"/>
      <c r="G50" s="160" t="s">
        <v>47</v>
      </c>
      <c r="H50" s="161"/>
      <c r="I50" s="161"/>
      <c r="J50" s="161"/>
      <c r="K50" s="16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62" t="s">
        <v>48</v>
      </c>
      <c r="E61" s="163"/>
      <c r="F61" s="164" t="s">
        <v>49</v>
      </c>
      <c r="G61" s="162" t="s">
        <v>48</v>
      </c>
      <c r="H61" s="163"/>
      <c r="I61" s="163"/>
      <c r="J61" s="165" t="s">
        <v>49</v>
      </c>
      <c r="K61" s="16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60" t="s">
        <v>50</v>
      </c>
      <c r="E65" s="166"/>
      <c r="F65" s="166"/>
      <c r="G65" s="160" t="s">
        <v>51</v>
      </c>
      <c r="H65" s="166"/>
      <c r="I65" s="166"/>
      <c r="J65" s="166"/>
      <c r="K65" s="16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62" t="s">
        <v>48</v>
      </c>
      <c r="E76" s="163"/>
      <c r="F76" s="164" t="s">
        <v>49</v>
      </c>
      <c r="G76" s="162" t="s">
        <v>48</v>
      </c>
      <c r="H76" s="163"/>
      <c r="I76" s="163"/>
      <c r="J76" s="165" t="s">
        <v>49</v>
      </c>
      <c r="K76" s="163"/>
      <c r="L76" s="60"/>
      <c r="S76" s="35"/>
      <c r="T76" s="35"/>
      <c r="U76" s="35"/>
      <c r="V76" s="35"/>
      <c r="W76" s="35"/>
      <c r="X76" s="35"/>
      <c r="Y76" s="35"/>
      <c r="Z76" s="35"/>
      <c r="AA76" s="35"/>
      <c r="AB76" s="35"/>
      <c r="AC76" s="35"/>
      <c r="AD76" s="35"/>
      <c r="AE76" s="35"/>
    </row>
    <row r="77" s="2" customFormat="1" ht="14.4" customHeight="1">
      <c r="A77" s="35"/>
      <c r="B77" s="167"/>
      <c r="C77" s="168"/>
      <c r="D77" s="168"/>
      <c r="E77" s="168"/>
      <c r="F77" s="168"/>
      <c r="G77" s="168"/>
      <c r="H77" s="168"/>
      <c r="I77" s="168"/>
      <c r="J77" s="168"/>
      <c r="K77" s="168"/>
      <c r="L77" s="60"/>
      <c r="S77" s="35"/>
      <c r="T77" s="35"/>
      <c r="U77" s="35"/>
      <c r="V77" s="35"/>
      <c r="W77" s="35"/>
      <c r="X77" s="35"/>
      <c r="Y77" s="35"/>
      <c r="Z77" s="35"/>
      <c r="AA77" s="35"/>
      <c r="AB77" s="35"/>
      <c r="AC77" s="35"/>
      <c r="AD77" s="35"/>
      <c r="AE77" s="35"/>
    </row>
    <row r="81" s="2" customFormat="1" ht="6.96" customHeight="1">
      <c r="A81" s="35"/>
      <c r="B81" s="169"/>
      <c r="C81" s="170"/>
      <c r="D81" s="170"/>
      <c r="E81" s="170"/>
      <c r="F81" s="170"/>
      <c r="G81" s="170"/>
      <c r="H81" s="170"/>
      <c r="I81" s="170"/>
      <c r="J81" s="170"/>
      <c r="K81" s="170"/>
      <c r="L81" s="60"/>
      <c r="S81" s="35"/>
      <c r="T81" s="35"/>
      <c r="U81" s="35"/>
      <c r="V81" s="35"/>
      <c r="W81" s="35"/>
      <c r="X81" s="35"/>
      <c r="Y81" s="35"/>
      <c r="Z81" s="35"/>
      <c r="AA81" s="35"/>
      <c r="AB81" s="35"/>
      <c r="AC81" s="35"/>
      <c r="AD81" s="35"/>
      <c r="AE81" s="35"/>
    </row>
    <row r="82" s="2" customFormat="1" ht="24.96" customHeight="1">
      <c r="A82" s="35"/>
      <c r="B82" s="36"/>
      <c r="C82" s="20" t="s">
        <v>90</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71" t="str">
        <f>E7</f>
        <v>Bytový dům - opravy výtahů, Zašovská 776, 757 01 Valašské Meziříčí</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88</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02 - Bytový dům oprava vnitřního výtahu</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22. 4. 2024</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72" t="s">
        <v>91</v>
      </c>
      <c r="D94" s="173"/>
      <c r="E94" s="173"/>
      <c r="F94" s="173"/>
      <c r="G94" s="173"/>
      <c r="H94" s="173"/>
      <c r="I94" s="173"/>
      <c r="J94" s="174" t="s">
        <v>92</v>
      </c>
      <c r="K94" s="17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75" t="s">
        <v>93</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94</v>
      </c>
    </row>
    <row r="97" s="9" customFormat="1" ht="24.96" customHeight="1">
      <c r="A97" s="9"/>
      <c r="B97" s="176"/>
      <c r="C97" s="177"/>
      <c r="D97" s="178" t="s">
        <v>95</v>
      </c>
      <c r="E97" s="179"/>
      <c r="F97" s="179"/>
      <c r="G97" s="179"/>
      <c r="H97" s="179"/>
      <c r="I97" s="179"/>
      <c r="J97" s="180">
        <f>J120</f>
        <v>0</v>
      </c>
      <c r="K97" s="177"/>
      <c r="L97" s="181"/>
      <c r="S97" s="9"/>
      <c r="T97" s="9"/>
      <c r="U97" s="9"/>
      <c r="V97" s="9"/>
      <c r="W97" s="9"/>
      <c r="X97" s="9"/>
      <c r="Y97" s="9"/>
      <c r="Z97" s="9"/>
      <c r="AA97" s="9"/>
      <c r="AB97" s="9"/>
      <c r="AC97" s="9"/>
      <c r="AD97" s="9"/>
      <c r="AE97" s="9"/>
    </row>
    <row r="98" s="10" customFormat="1" ht="19.92" customHeight="1">
      <c r="A98" s="10"/>
      <c r="B98" s="182"/>
      <c r="C98" s="183"/>
      <c r="D98" s="184" t="s">
        <v>96</v>
      </c>
      <c r="E98" s="185"/>
      <c r="F98" s="185"/>
      <c r="G98" s="185"/>
      <c r="H98" s="185"/>
      <c r="I98" s="185"/>
      <c r="J98" s="186">
        <f>J121</f>
        <v>0</v>
      </c>
      <c r="K98" s="183"/>
      <c r="L98" s="187"/>
      <c r="S98" s="10"/>
      <c r="T98" s="10"/>
      <c r="U98" s="10"/>
      <c r="V98" s="10"/>
      <c r="W98" s="10"/>
      <c r="X98" s="10"/>
      <c r="Y98" s="10"/>
      <c r="Z98" s="10"/>
      <c r="AA98" s="10"/>
      <c r="AB98" s="10"/>
      <c r="AC98" s="10"/>
      <c r="AD98" s="10"/>
      <c r="AE98" s="10"/>
    </row>
    <row r="99" s="9" customFormat="1" ht="24.96" customHeight="1">
      <c r="A99" s="9"/>
      <c r="B99" s="176"/>
      <c r="C99" s="177"/>
      <c r="D99" s="178" t="s">
        <v>97</v>
      </c>
      <c r="E99" s="179"/>
      <c r="F99" s="179"/>
      <c r="G99" s="179"/>
      <c r="H99" s="179"/>
      <c r="I99" s="179"/>
      <c r="J99" s="180">
        <f>J139</f>
        <v>0</v>
      </c>
      <c r="K99" s="177"/>
      <c r="L99" s="18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98</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71" t="str">
        <f>E7</f>
        <v>Bytový dům - opravy výtahů, Zašovská 776, 757 01 Valašské Meziříčí</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88</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73" t="str">
        <f>E9</f>
        <v>SO 02 - Bytový dům oprava vnitřního výtahu</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22. 4. 2024</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88"/>
      <c r="B118" s="189"/>
      <c r="C118" s="190" t="s">
        <v>99</v>
      </c>
      <c r="D118" s="191" t="s">
        <v>58</v>
      </c>
      <c r="E118" s="191" t="s">
        <v>54</v>
      </c>
      <c r="F118" s="191" t="s">
        <v>55</v>
      </c>
      <c r="G118" s="191" t="s">
        <v>100</v>
      </c>
      <c r="H118" s="191" t="s">
        <v>101</v>
      </c>
      <c r="I118" s="191" t="s">
        <v>102</v>
      </c>
      <c r="J118" s="191" t="s">
        <v>92</v>
      </c>
      <c r="K118" s="192" t="s">
        <v>103</v>
      </c>
      <c r="L118" s="193"/>
      <c r="M118" s="97" t="s">
        <v>1</v>
      </c>
      <c r="N118" s="98" t="s">
        <v>37</v>
      </c>
      <c r="O118" s="98" t="s">
        <v>104</v>
      </c>
      <c r="P118" s="98" t="s">
        <v>105</v>
      </c>
      <c r="Q118" s="98" t="s">
        <v>106</v>
      </c>
      <c r="R118" s="98" t="s">
        <v>107</v>
      </c>
      <c r="S118" s="98" t="s">
        <v>108</v>
      </c>
      <c r="T118" s="99" t="s">
        <v>109</v>
      </c>
      <c r="U118" s="188"/>
      <c r="V118" s="188"/>
      <c r="W118" s="188"/>
      <c r="X118" s="188"/>
      <c r="Y118" s="188"/>
      <c r="Z118" s="188"/>
      <c r="AA118" s="188"/>
      <c r="AB118" s="188"/>
      <c r="AC118" s="188"/>
      <c r="AD118" s="188"/>
      <c r="AE118" s="188"/>
    </row>
    <row r="119" s="2" customFormat="1" ht="22.8" customHeight="1">
      <c r="A119" s="35"/>
      <c r="B119" s="36"/>
      <c r="C119" s="104" t="s">
        <v>110</v>
      </c>
      <c r="D119" s="37"/>
      <c r="E119" s="37"/>
      <c r="F119" s="37"/>
      <c r="G119" s="37"/>
      <c r="H119" s="37"/>
      <c r="I119" s="37"/>
      <c r="J119" s="194">
        <f>BK119</f>
        <v>0</v>
      </c>
      <c r="K119" s="37"/>
      <c r="L119" s="41"/>
      <c r="M119" s="100"/>
      <c r="N119" s="195"/>
      <c r="O119" s="101"/>
      <c r="P119" s="196">
        <f>P120+P139</f>
        <v>0</v>
      </c>
      <c r="Q119" s="101"/>
      <c r="R119" s="196">
        <f>R120+R139</f>
        <v>0</v>
      </c>
      <c r="S119" s="101"/>
      <c r="T119" s="197">
        <f>T120+T139</f>
        <v>0</v>
      </c>
      <c r="U119" s="35"/>
      <c r="V119" s="35"/>
      <c r="W119" s="35"/>
      <c r="X119" s="35"/>
      <c r="Y119" s="35"/>
      <c r="Z119" s="35"/>
      <c r="AA119" s="35"/>
      <c r="AB119" s="35"/>
      <c r="AC119" s="35"/>
      <c r="AD119" s="35"/>
      <c r="AE119" s="35"/>
      <c r="AT119" s="14" t="s">
        <v>72</v>
      </c>
      <c r="AU119" s="14" t="s">
        <v>94</v>
      </c>
      <c r="BK119" s="198">
        <f>BK120+BK139</f>
        <v>0</v>
      </c>
    </row>
    <row r="120" s="12" customFormat="1" ht="25.92" customHeight="1">
      <c r="A120" s="12"/>
      <c r="B120" s="199"/>
      <c r="C120" s="200"/>
      <c r="D120" s="201" t="s">
        <v>72</v>
      </c>
      <c r="E120" s="202" t="s">
        <v>111</v>
      </c>
      <c r="F120" s="202" t="s">
        <v>112</v>
      </c>
      <c r="G120" s="200"/>
      <c r="H120" s="200"/>
      <c r="I120" s="203"/>
      <c r="J120" s="20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113</v>
      </c>
      <c r="AT120" s="211" t="s">
        <v>72</v>
      </c>
      <c r="AU120" s="211" t="s">
        <v>73</v>
      </c>
      <c r="AY120" s="210" t="s">
        <v>114</v>
      </c>
      <c r="BK120" s="212">
        <f>BK121</f>
        <v>0</v>
      </c>
    </row>
    <row r="121" s="12" customFormat="1" ht="22.8" customHeight="1">
      <c r="A121" s="12"/>
      <c r="B121" s="199"/>
      <c r="C121" s="200"/>
      <c r="D121" s="201" t="s">
        <v>72</v>
      </c>
      <c r="E121" s="213" t="s">
        <v>115</v>
      </c>
      <c r="F121" s="213" t="s">
        <v>116</v>
      </c>
      <c r="G121" s="200"/>
      <c r="H121" s="200"/>
      <c r="I121" s="203"/>
      <c r="J121" s="214">
        <f>BK121</f>
        <v>0</v>
      </c>
      <c r="K121" s="200"/>
      <c r="L121" s="205"/>
      <c r="M121" s="206"/>
      <c r="N121" s="207"/>
      <c r="O121" s="207"/>
      <c r="P121" s="208">
        <f>SUM(P122:P138)</f>
        <v>0</v>
      </c>
      <c r="Q121" s="207"/>
      <c r="R121" s="208">
        <f>SUM(R122:R138)</f>
        <v>0</v>
      </c>
      <c r="S121" s="207"/>
      <c r="T121" s="209">
        <f>SUM(T122:T138)</f>
        <v>0</v>
      </c>
      <c r="U121" s="12"/>
      <c r="V121" s="12"/>
      <c r="W121" s="12"/>
      <c r="X121" s="12"/>
      <c r="Y121" s="12"/>
      <c r="Z121" s="12"/>
      <c r="AA121" s="12"/>
      <c r="AB121" s="12"/>
      <c r="AC121" s="12"/>
      <c r="AD121" s="12"/>
      <c r="AE121" s="12"/>
      <c r="AR121" s="210" t="s">
        <v>113</v>
      </c>
      <c r="AT121" s="211" t="s">
        <v>72</v>
      </c>
      <c r="AU121" s="211" t="s">
        <v>81</v>
      </c>
      <c r="AY121" s="210" t="s">
        <v>114</v>
      </c>
      <c r="BK121" s="212">
        <f>SUM(BK122:BK138)</f>
        <v>0</v>
      </c>
    </row>
    <row r="122" s="2" customFormat="1" ht="24.15" customHeight="1">
      <c r="A122" s="35"/>
      <c r="B122" s="36"/>
      <c r="C122" s="215" t="s">
        <v>81</v>
      </c>
      <c r="D122" s="215" t="s">
        <v>117</v>
      </c>
      <c r="E122" s="216" t="s">
        <v>118</v>
      </c>
      <c r="F122" s="217" t="s">
        <v>179</v>
      </c>
      <c r="G122" s="218" t="s">
        <v>120</v>
      </c>
      <c r="H122" s="219">
        <v>1</v>
      </c>
      <c r="I122" s="220"/>
      <c r="J122" s="221">
        <f>ROUND(I122*H122,2)</f>
        <v>0</v>
      </c>
      <c r="K122" s="217" t="s">
        <v>1</v>
      </c>
      <c r="L122" s="41"/>
      <c r="M122" s="222" t="s">
        <v>1</v>
      </c>
      <c r="N122" s="223" t="s">
        <v>38</v>
      </c>
      <c r="O122" s="88"/>
      <c r="P122" s="224">
        <f>O122*H122</f>
        <v>0</v>
      </c>
      <c r="Q122" s="224">
        <v>0</v>
      </c>
      <c r="R122" s="224">
        <f>Q122*H122</f>
        <v>0</v>
      </c>
      <c r="S122" s="224">
        <v>0</v>
      </c>
      <c r="T122" s="225">
        <f>S122*H122</f>
        <v>0</v>
      </c>
      <c r="U122" s="35"/>
      <c r="V122" s="35"/>
      <c r="W122" s="35"/>
      <c r="X122" s="35"/>
      <c r="Y122" s="35"/>
      <c r="Z122" s="35"/>
      <c r="AA122" s="35"/>
      <c r="AB122" s="35"/>
      <c r="AC122" s="35"/>
      <c r="AD122" s="35"/>
      <c r="AE122" s="35"/>
      <c r="AR122" s="226" t="s">
        <v>121</v>
      </c>
      <c r="AT122" s="226" t="s">
        <v>117</v>
      </c>
      <c r="AU122" s="226" t="s">
        <v>83</v>
      </c>
      <c r="AY122" s="14" t="s">
        <v>114</v>
      </c>
      <c r="BE122" s="227">
        <f>IF(N122="základní",J122,0)</f>
        <v>0</v>
      </c>
      <c r="BF122" s="227">
        <f>IF(N122="snížená",J122,0)</f>
        <v>0</v>
      </c>
      <c r="BG122" s="227">
        <f>IF(N122="zákl. přenesená",J122,0)</f>
        <v>0</v>
      </c>
      <c r="BH122" s="227">
        <f>IF(N122="sníž. přenesená",J122,0)</f>
        <v>0</v>
      </c>
      <c r="BI122" s="227">
        <f>IF(N122="nulová",J122,0)</f>
        <v>0</v>
      </c>
      <c r="BJ122" s="14" t="s">
        <v>81</v>
      </c>
      <c r="BK122" s="227">
        <f>ROUND(I122*H122,2)</f>
        <v>0</v>
      </c>
      <c r="BL122" s="14" t="s">
        <v>121</v>
      </c>
      <c r="BM122" s="226" t="s">
        <v>83</v>
      </c>
    </row>
    <row r="123" s="2" customFormat="1" ht="16.5" customHeight="1">
      <c r="A123" s="35"/>
      <c r="B123" s="36"/>
      <c r="C123" s="215" t="s">
        <v>83</v>
      </c>
      <c r="D123" s="215" t="s">
        <v>117</v>
      </c>
      <c r="E123" s="216" t="s">
        <v>124</v>
      </c>
      <c r="F123" s="217" t="s">
        <v>125</v>
      </c>
      <c r="G123" s="218" t="s">
        <v>120</v>
      </c>
      <c r="H123" s="219">
        <v>1</v>
      </c>
      <c r="I123" s="220"/>
      <c r="J123" s="221">
        <f>ROUND(I123*H123,2)</f>
        <v>0</v>
      </c>
      <c r="K123" s="217" t="s">
        <v>1</v>
      </c>
      <c r="L123" s="41"/>
      <c r="M123" s="222" t="s">
        <v>1</v>
      </c>
      <c r="N123" s="223" t="s">
        <v>38</v>
      </c>
      <c r="O123" s="88"/>
      <c r="P123" s="224">
        <f>O123*H123</f>
        <v>0</v>
      </c>
      <c r="Q123" s="224">
        <v>0</v>
      </c>
      <c r="R123" s="224">
        <f>Q123*H123</f>
        <v>0</v>
      </c>
      <c r="S123" s="224">
        <v>0</v>
      </c>
      <c r="T123" s="225">
        <f>S123*H123</f>
        <v>0</v>
      </c>
      <c r="U123" s="35"/>
      <c r="V123" s="35"/>
      <c r="W123" s="35"/>
      <c r="X123" s="35"/>
      <c r="Y123" s="35"/>
      <c r="Z123" s="35"/>
      <c r="AA123" s="35"/>
      <c r="AB123" s="35"/>
      <c r="AC123" s="35"/>
      <c r="AD123" s="35"/>
      <c r="AE123" s="35"/>
      <c r="AR123" s="226" t="s">
        <v>121</v>
      </c>
      <c r="AT123" s="226" t="s">
        <v>117</v>
      </c>
      <c r="AU123" s="226" t="s">
        <v>83</v>
      </c>
      <c r="AY123" s="14" t="s">
        <v>114</v>
      </c>
      <c r="BE123" s="227">
        <f>IF(N123="základní",J123,0)</f>
        <v>0</v>
      </c>
      <c r="BF123" s="227">
        <f>IF(N123="snížená",J123,0)</f>
        <v>0</v>
      </c>
      <c r="BG123" s="227">
        <f>IF(N123="zákl. přenesená",J123,0)</f>
        <v>0</v>
      </c>
      <c r="BH123" s="227">
        <f>IF(N123="sníž. přenesená",J123,0)</f>
        <v>0</v>
      </c>
      <c r="BI123" s="227">
        <f>IF(N123="nulová",J123,0)</f>
        <v>0</v>
      </c>
      <c r="BJ123" s="14" t="s">
        <v>81</v>
      </c>
      <c r="BK123" s="227">
        <f>ROUND(I123*H123,2)</f>
        <v>0</v>
      </c>
      <c r="BL123" s="14" t="s">
        <v>121</v>
      </c>
      <c r="BM123" s="226" t="s">
        <v>126</v>
      </c>
    </row>
    <row r="124" s="2" customFormat="1">
      <c r="A124" s="35"/>
      <c r="B124" s="36"/>
      <c r="C124" s="37"/>
      <c r="D124" s="228" t="s">
        <v>122</v>
      </c>
      <c r="E124" s="37"/>
      <c r="F124" s="229" t="s">
        <v>180</v>
      </c>
      <c r="G124" s="37"/>
      <c r="H124" s="37"/>
      <c r="I124" s="230"/>
      <c r="J124" s="37"/>
      <c r="K124" s="37"/>
      <c r="L124" s="41"/>
      <c r="M124" s="231"/>
      <c r="N124" s="232"/>
      <c r="O124" s="88"/>
      <c r="P124" s="88"/>
      <c r="Q124" s="88"/>
      <c r="R124" s="88"/>
      <c r="S124" s="88"/>
      <c r="T124" s="89"/>
      <c r="U124" s="35"/>
      <c r="V124" s="35"/>
      <c r="W124" s="35"/>
      <c r="X124" s="35"/>
      <c r="Y124" s="35"/>
      <c r="Z124" s="35"/>
      <c r="AA124" s="35"/>
      <c r="AB124" s="35"/>
      <c r="AC124" s="35"/>
      <c r="AD124" s="35"/>
      <c r="AE124" s="35"/>
      <c r="AT124" s="14" t="s">
        <v>122</v>
      </c>
      <c r="AU124" s="14" t="s">
        <v>83</v>
      </c>
    </row>
    <row r="125" s="2" customFormat="1" ht="16.5" customHeight="1">
      <c r="A125" s="35"/>
      <c r="B125" s="36"/>
      <c r="C125" s="215" t="s">
        <v>113</v>
      </c>
      <c r="D125" s="215" t="s">
        <v>117</v>
      </c>
      <c r="E125" s="216" t="s">
        <v>128</v>
      </c>
      <c r="F125" s="217" t="s">
        <v>129</v>
      </c>
      <c r="G125" s="218" t="s">
        <v>120</v>
      </c>
      <c r="H125" s="219">
        <v>1</v>
      </c>
      <c r="I125" s="220"/>
      <c r="J125" s="221">
        <f>ROUND(I125*H125,2)</f>
        <v>0</v>
      </c>
      <c r="K125" s="217" t="s">
        <v>1</v>
      </c>
      <c r="L125" s="41"/>
      <c r="M125" s="222" t="s">
        <v>1</v>
      </c>
      <c r="N125" s="223" t="s">
        <v>38</v>
      </c>
      <c r="O125" s="88"/>
      <c r="P125" s="224">
        <f>O125*H125</f>
        <v>0</v>
      </c>
      <c r="Q125" s="224">
        <v>0</v>
      </c>
      <c r="R125" s="224">
        <f>Q125*H125</f>
        <v>0</v>
      </c>
      <c r="S125" s="224">
        <v>0</v>
      </c>
      <c r="T125" s="225">
        <f>S125*H125</f>
        <v>0</v>
      </c>
      <c r="U125" s="35"/>
      <c r="V125" s="35"/>
      <c r="W125" s="35"/>
      <c r="X125" s="35"/>
      <c r="Y125" s="35"/>
      <c r="Z125" s="35"/>
      <c r="AA125" s="35"/>
      <c r="AB125" s="35"/>
      <c r="AC125" s="35"/>
      <c r="AD125" s="35"/>
      <c r="AE125" s="35"/>
      <c r="AR125" s="226" t="s">
        <v>121</v>
      </c>
      <c r="AT125" s="226" t="s">
        <v>117</v>
      </c>
      <c r="AU125" s="226" t="s">
        <v>83</v>
      </c>
      <c r="AY125" s="14" t="s">
        <v>114</v>
      </c>
      <c r="BE125" s="227">
        <f>IF(N125="základní",J125,0)</f>
        <v>0</v>
      </c>
      <c r="BF125" s="227">
        <f>IF(N125="snížená",J125,0)</f>
        <v>0</v>
      </c>
      <c r="BG125" s="227">
        <f>IF(N125="zákl. přenesená",J125,0)</f>
        <v>0</v>
      </c>
      <c r="BH125" s="227">
        <f>IF(N125="sníž. přenesená",J125,0)</f>
        <v>0</v>
      </c>
      <c r="BI125" s="227">
        <f>IF(N125="nulová",J125,0)</f>
        <v>0</v>
      </c>
      <c r="BJ125" s="14" t="s">
        <v>81</v>
      </c>
      <c r="BK125" s="227">
        <f>ROUND(I125*H125,2)</f>
        <v>0</v>
      </c>
      <c r="BL125" s="14" t="s">
        <v>121</v>
      </c>
      <c r="BM125" s="226" t="s">
        <v>130</v>
      </c>
    </row>
    <row r="126" s="2" customFormat="1" ht="49.05" customHeight="1">
      <c r="A126" s="35"/>
      <c r="B126" s="36"/>
      <c r="C126" s="215" t="s">
        <v>126</v>
      </c>
      <c r="D126" s="215" t="s">
        <v>117</v>
      </c>
      <c r="E126" s="216" t="s">
        <v>131</v>
      </c>
      <c r="F126" s="217" t="s">
        <v>181</v>
      </c>
      <c r="G126" s="218" t="s">
        <v>120</v>
      </c>
      <c r="H126" s="219">
        <v>1</v>
      </c>
      <c r="I126" s="220"/>
      <c r="J126" s="221">
        <f>ROUND(I126*H126,2)</f>
        <v>0</v>
      </c>
      <c r="K126" s="217" t="s">
        <v>1</v>
      </c>
      <c r="L126" s="41"/>
      <c r="M126" s="222" t="s">
        <v>1</v>
      </c>
      <c r="N126" s="223" t="s">
        <v>38</v>
      </c>
      <c r="O126" s="88"/>
      <c r="P126" s="224">
        <f>O126*H126</f>
        <v>0</v>
      </c>
      <c r="Q126" s="224">
        <v>0</v>
      </c>
      <c r="R126" s="224">
        <f>Q126*H126</f>
        <v>0</v>
      </c>
      <c r="S126" s="224">
        <v>0</v>
      </c>
      <c r="T126" s="225">
        <f>S126*H126</f>
        <v>0</v>
      </c>
      <c r="U126" s="35"/>
      <c r="V126" s="35"/>
      <c r="W126" s="35"/>
      <c r="X126" s="35"/>
      <c r="Y126" s="35"/>
      <c r="Z126" s="35"/>
      <c r="AA126" s="35"/>
      <c r="AB126" s="35"/>
      <c r="AC126" s="35"/>
      <c r="AD126" s="35"/>
      <c r="AE126" s="35"/>
      <c r="AR126" s="226" t="s">
        <v>121</v>
      </c>
      <c r="AT126" s="226" t="s">
        <v>117</v>
      </c>
      <c r="AU126" s="226" t="s">
        <v>83</v>
      </c>
      <c r="AY126" s="14" t="s">
        <v>114</v>
      </c>
      <c r="BE126" s="227">
        <f>IF(N126="základní",J126,0)</f>
        <v>0</v>
      </c>
      <c r="BF126" s="227">
        <f>IF(N126="snížená",J126,0)</f>
        <v>0</v>
      </c>
      <c r="BG126" s="227">
        <f>IF(N126="zákl. přenesená",J126,0)</f>
        <v>0</v>
      </c>
      <c r="BH126" s="227">
        <f>IF(N126="sníž. přenesená",J126,0)</f>
        <v>0</v>
      </c>
      <c r="BI126" s="227">
        <f>IF(N126="nulová",J126,0)</f>
        <v>0</v>
      </c>
      <c r="BJ126" s="14" t="s">
        <v>81</v>
      </c>
      <c r="BK126" s="227">
        <f>ROUND(I126*H126,2)</f>
        <v>0</v>
      </c>
      <c r="BL126" s="14" t="s">
        <v>121</v>
      </c>
      <c r="BM126" s="226" t="s">
        <v>133</v>
      </c>
    </row>
    <row r="127" s="2" customFormat="1" ht="24.15" customHeight="1">
      <c r="A127" s="35"/>
      <c r="B127" s="36"/>
      <c r="C127" s="215" t="s">
        <v>134</v>
      </c>
      <c r="D127" s="215" t="s">
        <v>117</v>
      </c>
      <c r="E127" s="216" t="s">
        <v>135</v>
      </c>
      <c r="F127" s="217" t="s">
        <v>182</v>
      </c>
      <c r="G127" s="218" t="s">
        <v>120</v>
      </c>
      <c r="H127" s="219">
        <v>1</v>
      </c>
      <c r="I127" s="220"/>
      <c r="J127" s="221">
        <f>ROUND(I127*H127,2)</f>
        <v>0</v>
      </c>
      <c r="K127" s="217" t="s">
        <v>1</v>
      </c>
      <c r="L127" s="41"/>
      <c r="M127" s="222" t="s">
        <v>1</v>
      </c>
      <c r="N127" s="223" t="s">
        <v>38</v>
      </c>
      <c r="O127" s="88"/>
      <c r="P127" s="224">
        <f>O127*H127</f>
        <v>0</v>
      </c>
      <c r="Q127" s="224">
        <v>0</v>
      </c>
      <c r="R127" s="224">
        <f>Q127*H127</f>
        <v>0</v>
      </c>
      <c r="S127" s="224">
        <v>0</v>
      </c>
      <c r="T127" s="225">
        <f>S127*H127</f>
        <v>0</v>
      </c>
      <c r="U127" s="35"/>
      <c r="V127" s="35"/>
      <c r="W127" s="35"/>
      <c r="X127" s="35"/>
      <c r="Y127" s="35"/>
      <c r="Z127" s="35"/>
      <c r="AA127" s="35"/>
      <c r="AB127" s="35"/>
      <c r="AC127" s="35"/>
      <c r="AD127" s="35"/>
      <c r="AE127" s="35"/>
      <c r="AR127" s="226" t="s">
        <v>121</v>
      </c>
      <c r="AT127" s="226" t="s">
        <v>117</v>
      </c>
      <c r="AU127" s="226" t="s">
        <v>83</v>
      </c>
      <c r="AY127" s="14" t="s">
        <v>114</v>
      </c>
      <c r="BE127" s="227">
        <f>IF(N127="základní",J127,0)</f>
        <v>0</v>
      </c>
      <c r="BF127" s="227">
        <f>IF(N127="snížená",J127,0)</f>
        <v>0</v>
      </c>
      <c r="BG127" s="227">
        <f>IF(N127="zákl. přenesená",J127,0)</f>
        <v>0</v>
      </c>
      <c r="BH127" s="227">
        <f>IF(N127="sníž. přenesená",J127,0)</f>
        <v>0</v>
      </c>
      <c r="BI127" s="227">
        <f>IF(N127="nulová",J127,0)</f>
        <v>0</v>
      </c>
      <c r="BJ127" s="14" t="s">
        <v>81</v>
      </c>
      <c r="BK127" s="227">
        <f>ROUND(I127*H127,2)</f>
        <v>0</v>
      </c>
      <c r="BL127" s="14" t="s">
        <v>121</v>
      </c>
      <c r="BM127" s="226" t="s">
        <v>137</v>
      </c>
    </row>
    <row r="128" s="2" customFormat="1" ht="16.5" customHeight="1">
      <c r="A128" s="35"/>
      <c r="B128" s="36"/>
      <c r="C128" s="215" t="s">
        <v>130</v>
      </c>
      <c r="D128" s="215" t="s">
        <v>117</v>
      </c>
      <c r="E128" s="216" t="s">
        <v>138</v>
      </c>
      <c r="F128" s="217" t="s">
        <v>183</v>
      </c>
      <c r="G128" s="218" t="s">
        <v>120</v>
      </c>
      <c r="H128" s="219">
        <v>1</v>
      </c>
      <c r="I128" s="220"/>
      <c r="J128" s="221">
        <f>ROUND(I128*H128,2)</f>
        <v>0</v>
      </c>
      <c r="K128" s="217" t="s">
        <v>1</v>
      </c>
      <c r="L128" s="41"/>
      <c r="M128" s="222" t="s">
        <v>1</v>
      </c>
      <c r="N128" s="223" t="s">
        <v>38</v>
      </c>
      <c r="O128" s="88"/>
      <c r="P128" s="224">
        <f>O128*H128</f>
        <v>0</v>
      </c>
      <c r="Q128" s="224">
        <v>0</v>
      </c>
      <c r="R128" s="224">
        <f>Q128*H128</f>
        <v>0</v>
      </c>
      <c r="S128" s="224">
        <v>0</v>
      </c>
      <c r="T128" s="225">
        <f>S128*H128</f>
        <v>0</v>
      </c>
      <c r="U128" s="35"/>
      <c r="V128" s="35"/>
      <c r="W128" s="35"/>
      <c r="X128" s="35"/>
      <c r="Y128" s="35"/>
      <c r="Z128" s="35"/>
      <c r="AA128" s="35"/>
      <c r="AB128" s="35"/>
      <c r="AC128" s="35"/>
      <c r="AD128" s="35"/>
      <c r="AE128" s="35"/>
      <c r="AR128" s="226" t="s">
        <v>121</v>
      </c>
      <c r="AT128" s="226" t="s">
        <v>117</v>
      </c>
      <c r="AU128" s="226" t="s">
        <v>83</v>
      </c>
      <c r="AY128" s="14" t="s">
        <v>114</v>
      </c>
      <c r="BE128" s="227">
        <f>IF(N128="základní",J128,0)</f>
        <v>0</v>
      </c>
      <c r="BF128" s="227">
        <f>IF(N128="snížená",J128,0)</f>
        <v>0</v>
      </c>
      <c r="BG128" s="227">
        <f>IF(N128="zákl. přenesená",J128,0)</f>
        <v>0</v>
      </c>
      <c r="BH128" s="227">
        <f>IF(N128="sníž. přenesená",J128,0)</f>
        <v>0</v>
      </c>
      <c r="BI128" s="227">
        <f>IF(N128="nulová",J128,0)</f>
        <v>0</v>
      </c>
      <c r="BJ128" s="14" t="s">
        <v>81</v>
      </c>
      <c r="BK128" s="227">
        <f>ROUND(I128*H128,2)</f>
        <v>0</v>
      </c>
      <c r="BL128" s="14" t="s">
        <v>121</v>
      </c>
      <c r="BM128" s="226" t="s">
        <v>8</v>
      </c>
    </row>
    <row r="129" s="2" customFormat="1">
      <c r="A129" s="35"/>
      <c r="B129" s="36"/>
      <c r="C129" s="37"/>
      <c r="D129" s="228" t="s">
        <v>122</v>
      </c>
      <c r="E129" s="37"/>
      <c r="F129" s="229" t="s">
        <v>184</v>
      </c>
      <c r="G129" s="37"/>
      <c r="H129" s="37"/>
      <c r="I129" s="230"/>
      <c r="J129" s="37"/>
      <c r="K129" s="37"/>
      <c r="L129" s="41"/>
      <c r="M129" s="231"/>
      <c r="N129" s="232"/>
      <c r="O129" s="88"/>
      <c r="P129" s="88"/>
      <c r="Q129" s="88"/>
      <c r="R129" s="88"/>
      <c r="S129" s="88"/>
      <c r="T129" s="89"/>
      <c r="U129" s="35"/>
      <c r="V129" s="35"/>
      <c r="W129" s="35"/>
      <c r="X129" s="35"/>
      <c r="Y129" s="35"/>
      <c r="Z129" s="35"/>
      <c r="AA129" s="35"/>
      <c r="AB129" s="35"/>
      <c r="AC129" s="35"/>
      <c r="AD129" s="35"/>
      <c r="AE129" s="35"/>
      <c r="AT129" s="14" t="s">
        <v>122</v>
      </c>
      <c r="AU129" s="14" t="s">
        <v>83</v>
      </c>
    </row>
    <row r="130" s="2" customFormat="1" ht="16.5" customHeight="1">
      <c r="A130" s="35"/>
      <c r="B130" s="36"/>
      <c r="C130" s="215" t="s">
        <v>140</v>
      </c>
      <c r="D130" s="215" t="s">
        <v>117</v>
      </c>
      <c r="E130" s="216" t="s">
        <v>141</v>
      </c>
      <c r="F130" s="217" t="s">
        <v>185</v>
      </c>
      <c r="G130" s="218" t="s">
        <v>120</v>
      </c>
      <c r="H130" s="219">
        <v>1</v>
      </c>
      <c r="I130" s="220"/>
      <c r="J130" s="221">
        <f>ROUND(I130*H130,2)</f>
        <v>0</v>
      </c>
      <c r="K130" s="217" t="s">
        <v>1</v>
      </c>
      <c r="L130" s="41"/>
      <c r="M130" s="222" t="s">
        <v>1</v>
      </c>
      <c r="N130" s="223" t="s">
        <v>38</v>
      </c>
      <c r="O130" s="88"/>
      <c r="P130" s="224">
        <f>O130*H130</f>
        <v>0</v>
      </c>
      <c r="Q130" s="224">
        <v>0</v>
      </c>
      <c r="R130" s="224">
        <f>Q130*H130</f>
        <v>0</v>
      </c>
      <c r="S130" s="224">
        <v>0</v>
      </c>
      <c r="T130" s="225">
        <f>S130*H130</f>
        <v>0</v>
      </c>
      <c r="U130" s="35"/>
      <c r="V130" s="35"/>
      <c r="W130" s="35"/>
      <c r="X130" s="35"/>
      <c r="Y130" s="35"/>
      <c r="Z130" s="35"/>
      <c r="AA130" s="35"/>
      <c r="AB130" s="35"/>
      <c r="AC130" s="35"/>
      <c r="AD130" s="35"/>
      <c r="AE130" s="35"/>
      <c r="AR130" s="226" t="s">
        <v>121</v>
      </c>
      <c r="AT130" s="226" t="s">
        <v>117</v>
      </c>
      <c r="AU130" s="226" t="s">
        <v>83</v>
      </c>
      <c r="AY130" s="14" t="s">
        <v>114</v>
      </c>
      <c r="BE130" s="227">
        <f>IF(N130="základní",J130,0)</f>
        <v>0</v>
      </c>
      <c r="BF130" s="227">
        <f>IF(N130="snížená",J130,0)</f>
        <v>0</v>
      </c>
      <c r="BG130" s="227">
        <f>IF(N130="zákl. přenesená",J130,0)</f>
        <v>0</v>
      </c>
      <c r="BH130" s="227">
        <f>IF(N130="sníž. přenesená",J130,0)</f>
        <v>0</v>
      </c>
      <c r="BI130" s="227">
        <f>IF(N130="nulová",J130,0)</f>
        <v>0</v>
      </c>
      <c r="BJ130" s="14" t="s">
        <v>81</v>
      </c>
      <c r="BK130" s="227">
        <f>ROUND(I130*H130,2)</f>
        <v>0</v>
      </c>
      <c r="BL130" s="14" t="s">
        <v>121</v>
      </c>
      <c r="BM130" s="226" t="s">
        <v>143</v>
      </c>
    </row>
    <row r="131" s="2" customFormat="1" ht="49.05" customHeight="1">
      <c r="A131" s="35"/>
      <c r="B131" s="36"/>
      <c r="C131" s="215" t="s">
        <v>133</v>
      </c>
      <c r="D131" s="215" t="s">
        <v>117</v>
      </c>
      <c r="E131" s="216" t="s">
        <v>144</v>
      </c>
      <c r="F131" s="217" t="s">
        <v>186</v>
      </c>
      <c r="G131" s="218" t="s">
        <v>120</v>
      </c>
      <c r="H131" s="219">
        <v>1</v>
      </c>
      <c r="I131" s="220"/>
      <c r="J131" s="221">
        <f>ROUND(I131*H131,2)</f>
        <v>0</v>
      </c>
      <c r="K131" s="217" t="s">
        <v>1</v>
      </c>
      <c r="L131" s="41"/>
      <c r="M131" s="222" t="s">
        <v>1</v>
      </c>
      <c r="N131" s="223" t="s">
        <v>38</v>
      </c>
      <c r="O131" s="88"/>
      <c r="P131" s="224">
        <f>O131*H131</f>
        <v>0</v>
      </c>
      <c r="Q131" s="224">
        <v>0</v>
      </c>
      <c r="R131" s="224">
        <f>Q131*H131</f>
        <v>0</v>
      </c>
      <c r="S131" s="224">
        <v>0</v>
      </c>
      <c r="T131" s="225">
        <f>S131*H131</f>
        <v>0</v>
      </c>
      <c r="U131" s="35"/>
      <c r="V131" s="35"/>
      <c r="W131" s="35"/>
      <c r="X131" s="35"/>
      <c r="Y131" s="35"/>
      <c r="Z131" s="35"/>
      <c r="AA131" s="35"/>
      <c r="AB131" s="35"/>
      <c r="AC131" s="35"/>
      <c r="AD131" s="35"/>
      <c r="AE131" s="35"/>
      <c r="AR131" s="226" t="s">
        <v>121</v>
      </c>
      <c r="AT131" s="226" t="s">
        <v>117</v>
      </c>
      <c r="AU131" s="226" t="s">
        <v>83</v>
      </c>
      <c r="AY131" s="14" t="s">
        <v>114</v>
      </c>
      <c r="BE131" s="227">
        <f>IF(N131="základní",J131,0)</f>
        <v>0</v>
      </c>
      <c r="BF131" s="227">
        <f>IF(N131="snížená",J131,0)</f>
        <v>0</v>
      </c>
      <c r="BG131" s="227">
        <f>IF(N131="zákl. přenesená",J131,0)</f>
        <v>0</v>
      </c>
      <c r="BH131" s="227">
        <f>IF(N131="sníž. přenesená",J131,0)</f>
        <v>0</v>
      </c>
      <c r="BI131" s="227">
        <f>IF(N131="nulová",J131,0)</f>
        <v>0</v>
      </c>
      <c r="BJ131" s="14" t="s">
        <v>81</v>
      </c>
      <c r="BK131" s="227">
        <f>ROUND(I131*H131,2)</f>
        <v>0</v>
      </c>
      <c r="BL131" s="14" t="s">
        <v>121</v>
      </c>
      <c r="BM131" s="226" t="s">
        <v>146</v>
      </c>
    </row>
    <row r="132" s="2" customFormat="1">
      <c r="A132" s="35"/>
      <c r="B132" s="36"/>
      <c r="C132" s="37"/>
      <c r="D132" s="228" t="s">
        <v>122</v>
      </c>
      <c r="E132" s="37"/>
      <c r="F132" s="229" t="s">
        <v>187</v>
      </c>
      <c r="G132" s="37"/>
      <c r="H132" s="37"/>
      <c r="I132" s="230"/>
      <c r="J132" s="37"/>
      <c r="K132" s="37"/>
      <c r="L132" s="41"/>
      <c r="M132" s="231"/>
      <c r="N132" s="232"/>
      <c r="O132" s="88"/>
      <c r="P132" s="88"/>
      <c r="Q132" s="88"/>
      <c r="R132" s="88"/>
      <c r="S132" s="88"/>
      <c r="T132" s="89"/>
      <c r="U132" s="35"/>
      <c r="V132" s="35"/>
      <c r="W132" s="35"/>
      <c r="X132" s="35"/>
      <c r="Y132" s="35"/>
      <c r="Z132" s="35"/>
      <c r="AA132" s="35"/>
      <c r="AB132" s="35"/>
      <c r="AC132" s="35"/>
      <c r="AD132" s="35"/>
      <c r="AE132" s="35"/>
      <c r="AT132" s="14" t="s">
        <v>122</v>
      </c>
      <c r="AU132" s="14" t="s">
        <v>83</v>
      </c>
    </row>
    <row r="133" s="2" customFormat="1" ht="16.5" customHeight="1">
      <c r="A133" s="35"/>
      <c r="B133" s="36"/>
      <c r="C133" s="215" t="s">
        <v>147</v>
      </c>
      <c r="D133" s="215" t="s">
        <v>117</v>
      </c>
      <c r="E133" s="216" t="s">
        <v>148</v>
      </c>
      <c r="F133" s="217" t="s">
        <v>136</v>
      </c>
      <c r="G133" s="218" t="s">
        <v>120</v>
      </c>
      <c r="H133" s="219">
        <v>1</v>
      </c>
      <c r="I133" s="220"/>
      <c r="J133" s="221">
        <f>ROUND(I133*H133,2)</f>
        <v>0</v>
      </c>
      <c r="K133" s="217" t="s">
        <v>1</v>
      </c>
      <c r="L133" s="41"/>
      <c r="M133" s="222" t="s">
        <v>1</v>
      </c>
      <c r="N133" s="223" t="s">
        <v>38</v>
      </c>
      <c r="O133" s="88"/>
      <c r="P133" s="224">
        <f>O133*H133</f>
        <v>0</v>
      </c>
      <c r="Q133" s="224">
        <v>0</v>
      </c>
      <c r="R133" s="224">
        <f>Q133*H133</f>
        <v>0</v>
      </c>
      <c r="S133" s="224">
        <v>0</v>
      </c>
      <c r="T133" s="225">
        <f>S133*H133</f>
        <v>0</v>
      </c>
      <c r="U133" s="35"/>
      <c r="V133" s="35"/>
      <c r="W133" s="35"/>
      <c r="X133" s="35"/>
      <c r="Y133" s="35"/>
      <c r="Z133" s="35"/>
      <c r="AA133" s="35"/>
      <c r="AB133" s="35"/>
      <c r="AC133" s="35"/>
      <c r="AD133" s="35"/>
      <c r="AE133" s="35"/>
      <c r="AR133" s="226" t="s">
        <v>121</v>
      </c>
      <c r="AT133" s="226" t="s">
        <v>117</v>
      </c>
      <c r="AU133" s="226" t="s">
        <v>83</v>
      </c>
      <c r="AY133" s="14" t="s">
        <v>114</v>
      </c>
      <c r="BE133" s="227">
        <f>IF(N133="základní",J133,0)</f>
        <v>0</v>
      </c>
      <c r="BF133" s="227">
        <f>IF(N133="snížená",J133,0)</f>
        <v>0</v>
      </c>
      <c r="BG133" s="227">
        <f>IF(N133="zákl. přenesená",J133,0)</f>
        <v>0</v>
      </c>
      <c r="BH133" s="227">
        <f>IF(N133="sníž. přenesená",J133,0)</f>
        <v>0</v>
      </c>
      <c r="BI133" s="227">
        <f>IF(N133="nulová",J133,0)</f>
        <v>0</v>
      </c>
      <c r="BJ133" s="14" t="s">
        <v>81</v>
      </c>
      <c r="BK133" s="227">
        <f>ROUND(I133*H133,2)</f>
        <v>0</v>
      </c>
      <c r="BL133" s="14" t="s">
        <v>121</v>
      </c>
      <c r="BM133" s="226" t="s">
        <v>150</v>
      </c>
    </row>
    <row r="134" s="2" customFormat="1" ht="16.5" customHeight="1">
      <c r="A134" s="35"/>
      <c r="B134" s="36"/>
      <c r="C134" s="215" t="s">
        <v>137</v>
      </c>
      <c r="D134" s="215" t="s">
        <v>117</v>
      </c>
      <c r="E134" s="216" t="s">
        <v>188</v>
      </c>
      <c r="F134" s="217" t="s">
        <v>189</v>
      </c>
      <c r="G134" s="218" t="s">
        <v>120</v>
      </c>
      <c r="H134" s="219">
        <v>1</v>
      </c>
      <c r="I134" s="220"/>
      <c r="J134" s="221">
        <f>ROUND(I134*H134,2)</f>
        <v>0</v>
      </c>
      <c r="K134" s="217" t="s">
        <v>1</v>
      </c>
      <c r="L134" s="41"/>
      <c r="M134" s="222" t="s">
        <v>1</v>
      </c>
      <c r="N134" s="223" t="s">
        <v>38</v>
      </c>
      <c r="O134" s="88"/>
      <c r="P134" s="224">
        <f>O134*H134</f>
        <v>0</v>
      </c>
      <c r="Q134" s="224">
        <v>0</v>
      </c>
      <c r="R134" s="224">
        <f>Q134*H134</f>
        <v>0</v>
      </c>
      <c r="S134" s="224">
        <v>0</v>
      </c>
      <c r="T134" s="225">
        <f>S134*H134</f>
        <v>0</v>
      </c>
      <c r="U134" s="35"/>
      <c r="V134" s="35"/>
      <c r="W134" s="35"/>
      <c r="X134" s="35"/>
      <c r="Y134" s="35"/>
      <c r="Z134" s="35"/>
      <c r="AA134" s="35"/>
      <c r="AB134" s="35"/>
      <c r="AC134" s="35"/>
      <c r="AD134" s="35"/>
      <c r="AE134" s="35"/>
      <c r="AR134" s="226" t="s">
        <v>121</v>
      </c>
      <c r="AT134" s="226" t="s">
        <v>117</v>
      </c>
      <c r="AU134" s="226" t="s">
        <v>83</v>
      </c>
      <c r="AY134" s="14" t="s">
        <v>114</v>
      </c>
      <c r="BE134" s="227">
        <f>IF(N134="základní",J134,0)</f>
        <v>0</v>
      </c>
      <c r="BF134" s="227">
        <f>IF(N134="snížená",J134,0)</f>
        <v>0</v>
      </c>
      <c r="BG134" s="227">
        <f>IF(N134="zákl. přenesená",J134,0)</f>
        <v>0</v>
      </c>
      <c r="BH134" s="227">
        <f>IF(N134="sníž. přenesená",J134,0)</f>
        <v>0</v>
      </c>
      <c r="BI134" s="227">
        <f>IF(N134="nulová",J134,0)</f>
        <v>0</v>
      </c>
      <c r="BJ134" s="14" t="s">
        <v>81</v>
      </c>
      <c r="BK134" s="227">
        <f>ROUND(I134*H134,2)</f>
        <v>0</v>
      </c>
      <c r="BL134" s="14" t="s">
        <v>121</v>
      </c>
      <c r="BM134" s="226" t="s">
        <v>156</v>
      </c>
    </row>
    <row r="135" s="2" customFormat="1" ht="16.5" customHeight="1">
      <c r="A135" s="35"/>
      <c r="B135" s="36"/>
      <c r="C135" s="215" t="s">
        <v>157</v>
      </c>
      <c r="D135" s="215" t="s">
        <v>117</v>
      </c>
      <c r="E135" s="216" t="s">
        <v>190</v>
      </c>
      <c r="F135" s="217" t="s">
        <v>139</v>
      </c>
      <c r="G135" s="218" t="s">
        <v>120</v>
      </c>
      <c r="H135" s="219">
        <v>1</v>
      </c>
      <c r="I135" s="220"/>
      <c r="J135" s="221">
        <f>ROUND(I135*H135,2)</f>
        <v>0</v>
      </c>
      <c r="K135" s="217" t="s">
        <v>1</v>
      </c>
      <c r="L135" s="41"/>
      <c r="M135" s="222" t="s">
        <v>1</v>
      </c>
      <c r="N135" s="223" t="s">
        <v>38</v>
      </c>
      <c r="O135" s="88"/>
      <c r="P135" s="224">
        <f>O135*H135</f>
        <v>0</v>
      </c>
      <c r="Q135" s="224">
        <v>0</v>
      </c>
      <c r="R135" s="224">
        <f>Q135*H135</f>
        <v>0</v>
      </c>
      <c r="S135" s="224">
        <v>0</v>
      </c>
      <c r="T135" s="225">
        <f>S135*H135</f>
        <v>0</v>
      </c>
      <c r="U135" s="35"/>
      <c r="V135" s="35"/>
      <c r="W135" s="35"/>
      <c r="X135" s="35"/>
      <c r="Y135" s="35"/>
      <c r="Z135" s="35"/>
      <c r="AA135" s="35"/>
      <c r="AB135" s="35"/>
      <c r="AC135" s="35"/>
      <c r="AD135" s="35"/>
      <c r="AE135" s="35"/>
      <c r="AR135" s="226" t="s">
        <v>121</v>
      </c>
      <c r="AT135" s="226" t="s">
        <v>117</v>
      </c>
      <c r="AU135" s="226" t="s">
        <v>83</v>
      </c>
      <c r="AY135" s="14" t="s">
        <v>114</v>
      </c>
      <c r="BE135" s="227">
        <f>IF(N135="základní",J135,0)</f>
        <v>0</v>
      </c>
      <c r="BF135" s="227">
        <f>IF(N135="snížená",J135,0)</f>
        <v>0</v>
      </c>
      <c r="BG135" s="227">
        <f>IF(N135="zákl. přenesená",J135,0)</f>
        <v>0</v>
      </c>
      <c r="BH135" s="227">
        <f>IF(N135="sníž. přenesená",J135,0)</f>
        <v>0</v>
      </c>
      <c r="BI135" s="227">
        <f>IF(N135="nulová",J135,0)</f>
        <v>0</v>
      </c>
      <c r="BJ135" s="14" t="s">
        <v>81</v>
      </c>
      <c r="BK135" s="227">
        <f>ROUND(I135*H135,2)</f>
        <v>0</v>
      </c>
      <c r="BL135" s="14" t="s">
        <v>121</v>
      </c>
      <c r="BM135" s="226" t="s">
        <v>160</v>
      </c>
    </row>
    <row r="136" s="2" customFormat="1" ht="16.5" customHeight="1">
      <c r="A136" s="35"/>
      <c r="B136" s="36"/>
      <c r="C136" s="215" t="s">
        <v>8</v>
      </c>
      <c r="D136" s="215" t="s">
        <v>117</v>
      </c>
      <c r="E136" s="216" t="s">
        <v>191</v>
      </c>
      <c r="F136" s="217" t="s">
        <v>142</v>
      </c>
      <c r="G136" s="218" t="s">
        <v>120</v>
      </c>
      <c r="H136" s="219">
        <v>1</v>
      </c>
      <c r="I136" s="220"/>
      <c r="J136" s="221">
        <f>ROUND(I136*H136,2)</f>
        <v>0</v>
      </c>
      <c r="K136" s="217" t="s">
        <v>1</v>
      </c>
      <c r="L136" s="41"/>
      <c r="M136" s="222" t="s">
        <v>1</v>
      </c>
      <c r="N136" s="223" t="s">
        <v>38</v>
      </c>
      <c r="O136" s="88"/>
      <c r="P136" s="224">
        <f>O136*H136</f>
        <v>0</v>
      </c>
      <c r="Q136" s="224">
        <v>0</v>
      </c>
      <c r="R136" s="224">
        <f>Q136*H136</f>
        <v>0</v>
      </c>
      <c r="S136" s="224">
        <v>0</v>
      </c>
      <c r="T136" s="225">
        <f>S136*H136</f>
        <v>0</v>
      </c>
      <c r="U136" s="35"/>
      <c r="V136" s="35"/>
      <c r="W136" s="35"/>
      <c r="X136" s="35"/>
      <c r="Y136" s="35"/>
      <c r="Z136" s="35"/>
      <c r="AA136" s="35"/>
      <c r="AB136" s="35"/>
      <c r="AC136" s="35"/>
      <c r="AD136" s="35"/>
      <c r="AE136" s="35"/>
      <c r="AR136" s="226" t="s">
        <v>121</v>
      </c>
      <c r="AT136" s="226" t="s">
        <v>117</v>
      </c>
      <c r="AU136" s="226" t="s">
        <v>83</v>
      </c>
      <c r="AY136" s="14" t="s">
        <v>114</v>
      </c>
      <c r="BE136" s="227">
        <f>IF(N136="základní",J136,0)</f>
        <v>0</v>
      </c>
      <c r="BF136" s="227">
        <f>IF(N136="snížená",J136,0)</f>
        <v>0</v>
      </c>
      <c r="BG136" s="227">
        <f>IF(N136="zákl. přenesená",J136,0)</f>
        <v>0</v>
      </c>
      <c r="BH136" s="227">
        <f>IF(N136="sníž. přenesená",J136,0)</f>
        <v>0</v>
      </c>
      <c r="BI136" s="227">
        <f>IF(N136="nulová",J136,0)</f>
        <v>0</v>
      </c>
      <c r="BJ136" s="14" t="s">
        <v>81</v>
      </c>
      <c r="BK136" s="227">
        <f>ROUND(I136*H136,2)</f>
        <v>0</v>
      </c>
      <c r="BL136" s="14" t="s">
        <v>121</v>
      </c>
      <c r="BM136" s="226" t="s">
        <v>163</v>
      </c>
    </row>
    <row r="137" s="2" customFormat="1" ht="16.5" customHeight="1">
      <c r="A137" s="35"/>
      <c r="B137" s="36"/>
      <c r="C137" s="215" t="s">
        <v>164</v>
      </c>
      <c r="D137" s="215" t="s">
        <v>117</v>
      </c>
      <c r="E137" s="216" t="s">
        <v>192</v>
      </c>
      <c r="F137" s="217" t="s">
        <v>145</v>
      </c>
      <c r="G137" s="218" t="s">
        <v>120</v>
      </c>
      <c r="H137" s="219">
        <v>1</v>
      </c>
      <c r="I137" s="220"/>
      <c r="J137" s="221">
        <f>ROUND(I137*H137,2)</f>
        <v>0</v>
      </c>
      <c r="K137" s="217" t="s">
        <v>1</v>
      </c>
      <c r="L137" s="41"/>
      <c r="M137" s="222" t="s">
        <v>1</v>
      </c>
      <c r="N137" s="223" t="s">
        <v>38</v>
      </c>
      <c r="O137" s="88"/>
      <c r="P137" s="224">
        <f>O137*H137</f>
        <v>0</v>
      </c>
      <c r="Q137" s="224">
        <v>0</v>
      </c>
      <c r="R137" s="224">
        <f>Q137*H137</f>
        <v>0</v>
      </c>
      <c r="S137" s="224">
        <v>0</v>
      </c>
      <c r="T137" s="225">
        <f>S137*H137</f>
        <v>0</v>
      </c>
      <c r="U137" s="35"/>
      <c r="V137" s="35"/>
      <c r="W137" s="35"/>
      <c r="X137" s="35"/>
      <c r="Y137" s="35"/>
      <c r="Z137" s="35"/>
      <c r="AA137" s="35"/>
      <c r="AB137" s="35"/>
      <c r="AC137" s="35"/>
      <c r="AD137" s="35"/>
      <c r="AE137" s="35"/>
      <c r="AR137" s="226" t="s">
        <v>121</v>
      </c>
      <c r="AT137" s="226" t="s">
        <v>117</v>
      </c>
      <c r="AU137" s="226" t="s">
        <v>83</v>
      </c>
      <c r="AY137" s="14" t="s">
        <v>114</v>
      </c>
      <c r="BE137" s="227">
        <f>IF(N137="základní",J137,0)</f>
        <v>0</v>
      </c>
      <c r="BF137" s="227">
        <f>IF(N137="snížená",J137,0)</f>
        <v>0</v>
      </c>
      <c r="BG137" s="227">
        <f>IF(N137="zákl. přenesená",J137,0)</f>
        <v>0</v>
      </c>
      <c r="BH137" s="227">
        <f>IF(N137="sníž. přenesená",J137,0)</f>
        <v>0</v>
      </c>
      <c r="BI137" s="227">
        <f>IF(N137="nulová",J137,0)</f>
        <v>0</v>
      </c>
      <c r="BJ137" s="14" t="s">
        <v>81</v>
      </c>
      <c r="BK137" s="227">
        <f>ROUND(I137*H137,2)</f>
        <v>0</v>
      </c>
      <c r="BL137" s="14" t="s">
        <v>121</v>
      </c>
      <c r="BM137" s="226" t="s">
        <v>167</v>
      </c>
    </row>
    <row r="138" s="2" customFormat="1" ht="16.5" customHeight="1">
      <c r="A138" s="35"/>
      <c r="B138" s="36"/>
      <c r="C138" s="215" t="s">
        <v>143</v>
      </c>
      <c r="D138" s="215" t="s">
        <v>117</v>
      </c>
      <c r="E138" s="216" t="s">
        <v>193</v>
      </c>
      <c r="F138" s="217" t="s">
        <v>149</v>
      </c>
      <c r="G138" s="218" t="s">
        <v>120</v>
      </c>
      <c r="H138" s="219">
        <v>1</v>
      </c>
      <c r="I138" s="220"/>
      <c r="J138" s="221">
        <f>ROUND(I138*H138,2)</f>
        <v>0</v>
      </c>
      <c r="K138" s="217" t="s">
        <v>1</v>
      </c>
      <c r="L138" s="41"/>
      <c r="M138" s="222" t="s">
        <v>1</v>
      </c>
      <c r="N138" s="223" t="s">
        <v>38</v>
      </c>
      <c r="O138" s="88"/>
      <c r="P138" s="224">
        <f>O138*H138</f>
        <v>0</v>
      </c>
      <c r="Q138" s="224">
        <v>0</v>
      </c>
      <c r="R138" s="224">
        <f>Q138*H138</f>
        <v>0</v>
      </c>
      <c r="S138" s="224">
        <v>0</v>
      </c>
      <c r="T138" s="225">
        <f>S138*H138</f>
        <v>0</v>
      </c>
      <c r="U138" s="35"/>
      <c r="V138" s="35"/>
      <c r="W138" s="35"/>
      <c r="X138" s="35"/>
      <c r="Y138" s="35"/>
      <c r="Z138" s="35"/>
      <c r="AA138" s="35"/>
      <c r="AB138" s="35"/>
      <c r="AC138" s="35"/>
      <c r="AD138" s="35"/>
      <c r="AE138" s="35"/>
      <c r="AR138" s="226" t="s">
        <v>121</v>
      </c>
      <c r="AT138" s="226" t="s">
        <v>117</v>
      </c>
      <c r="AU138" s="226" t="s">
        <v>83</v>
      </c>
      <c r="AY138" s="14" t="s">
        <v>114</v>
      </c>
      <c r="BE138" s="227">
        <f>IF(N138="základní",J138,0)</f>
        <v>0</v>
      </c>
      <c r="BF138" s="227">
        <f>IF(N138="snížená",J138,0)</f>
        <v>0</v>
      </c>
      <c r="BG138" s="227">
        <f>IF(N138="zákl. přenesená",J138,0)</f>
        <v>0</v>
      </c>
      <c r="BH138" s="227">
        <f>IF(N138="sníž. přenesená",J138,0)</f>
        <v>0</v>
      </c>
      <c r="BI138" s="227">
        <f>IF(N138="nulová",J138,0)</f>
        <v>0</v>
      </c>
      <c r="BJ138" s="14" t="s">
        <v>81</v>
      </c>
      <c r="BK138" s="227">
        <f>ROUND(I138*H138,2)</f>
        <v>0</v>
      </c>
      <c r="BL138" s="14" t="s">
        <v>121</v>
      </c>
      <c r="BM138" s="226" t="s">
        <v>170</v>
      </c>
    </row>
    <row r="139" s="12" customFormat="1" ht="25.92" customHeight="1">
      <c r="A139" s="12"/>
      <c r="B139" s="199"/>
      <c r="C139" s="200"/>
      <c r="D139" s="201" t="s">
        <v>72</v>
      </c>
      <c r="E139" s="202" t="s">
        <v>151</v>
      </c>
      <c r="F139" s="202" t="s">
        <v>152</v>
      </c>
      <c r="G139" s="200"/>
      <c r="H139" s="200"/>
      <c r="I139" s="203"/>
      <c r="J139" s="204">
        <f>BK139</f>
        <v>0</v>
      </c>
      <c r="K139" s="200"/>
      <c r="L139" s="205"/>
      <c r="M139" s="206"/>
      <c r="N139" s="207"/>
      <c r="O139" s="207"/>
      <c r="P139" s="208">
        <f>SUM(P140:P146)</f>
        <v>0</v>
      </c>
      <c r="Q139" s="207"/>
      <c r="R139" s="208">
        <f>SUM(R140:R146)</f>
        <v>0</v>
      </c>
      <c r="S139" s="207"/>
      <c r="T139" s="209">
        <f>SUM(T140:T146)</f>
        <v>0</v>
      </c>
      <c r="U139" s="12"/>
      <c r="V139" s="12"/>
      <c r="W139" s="12"/>
      <c r="X139" s="12"/>
      <c r="Y139" s="12"/>
      <c r="Z139" s="12"/>
      <c r="AA139" s="12"/>
      <c r="AB139" s="12"/>
      <c r="AC139" s="12"/>
      <c r="AD139" s="12"/>
      <c r="AE139" s="12"/>
      <c r="AR139" s="210" t="s">
        <v>134</v>
      </c>
      <c r="AT139" s="211" t="s">
        <v>72</v>
      </c>
      <c r="AU139" s="211" t="s">
        <v>73</v>
      </c>
      <c r="AY139" s="210" t="s">
        <v>114</v>
      </c>
      <c r="BK139" s="212">
        <f>SUM(BK140:BK146)</f>
        <v>0</v>
      </c>
    </row>
    <row r="140" s="2" customFormat="1" ht="16.5" customHeight="1">
      <c r="A140" s="35"/>
      <c r="B140" s="36"/>
      <c r="C140" s="215" t="s">
        <v>171</v>
      </c>
      <c r="D140" s="215" t="s">
        <v>117</v>
      </c>
      <c r="E140" s="216" t="s">
        <v>153</v>
      </c>
      <c r="F140" s="217" t="s">
        <v>154</v>
      </c>
      <c r="G140" s="218" t="s">
        <v>155</v>
      </c>
      <c r="H140" s="219">
        <v>1</v>
      </c>
      <c r="I140" s="220"/>
      <c r="J140" s="221">
        <f>ROUND(I140*H140,2)</f>
        <v>0</v>
      </c>
      <c r="K140" s="217" t="s">
        <v>1</v>
      </c>
      <c r="L140" s="41"/>
      <c r="M140" s="222" t="s">
        <v>1</v>
      </c>
      <c r="N140" s="223" t="s">
        <v>38</v>
      </c>
      <c r="O140" s="88"/>
      <c r="P140" s="224">
        <f>O140*H140</f>
        <v>0</v>
      </c>
      <c r="Q140" s="224">
        <v>0</v>
      </c>
      <c r="R140" s="224">
        <f>Q140*H140</f>
        <v>0</v>
      </c>
      <c r="S140" s="224">
        <v>0</v>
      </c>
      <c r="T140" s="225">
        <f>S140*H140</f>
        <v>0</v>
      </c>
      <c r="U140" s="35"/>
      <c r="V140" s="35"/>
      <c r="W140" s="35"/>
      <c r="X140" s="35"/>
      <c r="Y140" s="35"/>
      <c r="Z140" s="35"/>
      <c r="AA140" s="35"/>
      <c r="AB140" s="35"/>
      <c r="AC140" s="35"/>
      <c r="AD140" s="35"/>
      <c r="AE140" s="35"/>
      <c r="AR140" s="226" t="s">
        <v>126</v>
      </c>
      <c r="AT140" s="226" t="s">
        <v>117</v>
      </c>
      <c r="AU140" s="226" t="s">
        <v>81</v>
      </c>
      <c r="AY140" s="14" t="s">
        <v>114</v>
      </c>
      <c r="BE140" s="227">
        <f>IF(N140="základní",J140,0)</f>
        <v>0</v>
      </c>
      <c r="BF140" s="227">
        <f>IF(N140="snížená",J140,0)</f>
        <v>0</v>
      </c>
      <c r="BG140" s="227">
        <f>IF(N140="zákl. přenesená",J140,0)</f>
        <v>0</v>
      </c>
      <c r="BH140" s="227">
        <f>IF(N140="sníž. přenesená",J140,0)</f>
        <v>0</v>
      </c>
      <c r="BI140" s="227">
        <f>IF(N140="nulová",J140,0)</f>
        <v>0</v>
      </c>
      <c r="BJ140" s="14" t="s">
        <v>81</v>
      </c>
      <c r="BK140" s="227">
        <f>ROUND(I140*H140,2)</f>
        <v>0</v>
      </c>
      <c r="BL140" s="14" t="s">
        <v>126</v>
      </c>
      <c r="BM140" s="226" t="s">
        <v>174</v>
      </c>
    </row>
    <row r="141" s="2" customFormat="1" ht="16.5" customHeight="1">
      <c r="A141" s="35"/>
      <c r="B141" s="36"/>
      <c r="C141" s="215" t="s">
        <v>146</v>
      </c>
      <c r="D141" s="215" t="s">
        <v>117</v>
      </c>
      <c r="E141" s="216" t="s">
        <v>158</v>
      </c>
      <c r="F141" s="217" t="s">
        <v>159</v>
      </c>
      <c r="G141" s="218" t="s">
        <v>155</v>
      </c>
      <c r="H141" s="219">
        <v>1</v>
      </c>
      <c r="I141" s="220"/>
      <c r="J141" s="221">
        <f>ROUND(I141*H141,2)</f>
        <v>0</v>
      </c>
      <c r="K141" s="217" t="s">
        <v>1</v>
      </c>
      <c r="L141" s="41"/>
      <c r="M141" s="222" t="s">
        <v>1</v>
      </c>
      <c r="N141" s="223" t="s">
        <v>38</v>
      </c>
      <c r="O141" s="88"/>
      <c r="P141" s="224">
        <f>O141*H141</f>
        <v>0</v>
      </c>
      <c r="Q141" s="224">
        <v>0</v>
      </c>
      <c r="R141" s="224">
        <f>Q141*H141</f>
        <v>0</v>
      </c>
      <c r="S141" s="224">
        <v>0</v>
      </c>
      <c r="T141" s="225">
        <f>S141*H141</f>
        <v>0</v>
      </c>
      <c r="U141" s="35"/>
      <c r="V141" s="35"/>
      <c r="W141" s="35"/>
      <c r="X141" s="35"/>
      <c r="Y141" s="35"/>
      <c r="Z141" s="35"/>
      <c r="AA141" s="35"/>
      <c r="AB141" s="35"/>
      <c r="AC141" s="35"/>
      <c r="AD141" s="35"/>
      <c r="AE141" s="35"/>
      <c r="AR141" s="226" t="s">
        <v>126</v>
      </c>
      <c r="AT141" s="226" t="s">
        <v>117</v>
      </c>
      <c r="AU141" s="226" t="s">
        <v>81</v>
      </c>
      <c r="AY141" s="14" t="s">
        <v>114</v>
      </c>
      <c r="BE141" s="227">
        <f>IF(N141="základní",J141,0)</f>
        <v>0</v>
      </c>
      <c r="BF141" s="227">
        <f>IF(N141="snížená",J141,0)</f>
        <v>0</v>
      </c>
      <c r="BG141" s="227">
        <f>IF(N141="zákl. přenesená",J141,0)</f>
        <v>0</v>
      </c>
      <c r="BH141" s="227">
        <f>IF(N141="sníž. přenesená",J141,0)</f>
        <v>0</v>
      </c>
      <c r="BI141" s="227">
        <f>IF(N141="nulová",J141,0)</f>
        <v>0</v>
      </c>
      <c r="BJ141" s="14" t="s">
        <v>81</v>
      </c>
      <c r="BK141" s="227">
        <f>ROUND(I141*H141,2)</f>
        <v>0</v>
      </c>
      <c r="BL141" s="14" t="s">
        <v>126</v>
      </c>
      <c r="BM141" s="226" t="s">
        <v>177</v>
      </c>
    </row>
    <row r="142" s="2" customFormat="1" ht="24.15" customHeight="1">
      <c r="A142" s="35"/>
      <c r="B142" s="36"/>
      <c r="C142" s="215" t="s">
        <v>194</v>
      </c>
      <c r="D142" s="215" t="s">
        <v>117</v>
      </c>
      <c r="E142" s="216" t="s">
        <v>161</v>
      </c>
      <c r="F142" s="217" t="s">
        <v>162</v>
      </c>
      <c r="G142" s="218" t="s">
        <v>155</v>
      </c>
      <c r="H142" s="219">
        <v>1</v>
      </c>
      <c r="I142" s="220"/>
      <c r="J142" s="221">
        <f>ROUND(I142*H142,2)</f>
        <v>0</v>
      </c>
      <c r="K142" s="217" t="s">
        <v>1</v>
      </c>
      <c r="L142" s="41"/>
      <c r="M142" s="222" t="s">
        <v>1</v>
      </c>
      <c r="N142" s="223" t="s">
        <v>38</v>
      </c>
      <c r="O142" s="88"/>
      <c r="P142" s="224">
        <f>O142*H142</f>
        <v>0</v>
      </c>
      <c r="Q142" s="224">
        <v>0</v>
      </c>
      <c r="R142" s="224">
        <f>Q142*H142</f>
        <v>0</v>
      </c>
      <c r="S142" s="224">
        <v>0</v>
      </c>
      <c r="T142" s="225">
        <f>S142*H142</f>
        <v>0</v>
      </c>
      <c r="U142" s="35"/>
      <c r="V142" s="35"/>
      <c r="W142" s="35"/>
      <c r="X142" s="35"/>
      <c r="Y142" s="35"/>
      <c r="Z142" s="35"/>
      <c r="AA142" s="35"/>
      <c r="AB142" s="35"/>
      <c r="AC142" s="35"/>
      <c r="AD142" s="35"/>
      <c r="AE142" s="35"/>
      <c r="AR142" s="226" t="s">
        <v>126</v>
      </c>
      <c r="AT142" s="226" t="s">
        <v>117</v>
      </c>
      <c r="AU142" s="226" t="s">
        <v>81</v>
      </c>
      <c r="AY142" s="14" t="s">
        <v>114</v>
      </c>
      <c r="BE142" s="227">
        <f>IF(N142="základní",J142,0)</f>
        <v>0</v>
      </c>
      <c r="BF142" s="227">
        <f>IF(N142="snížená",J142,0)</f>
        <v>0</v>
      </c>
      <c r="BG142" s="227">
        <f>IF(N142="zákl. přenesená",J142,0)</f>
        <v>0</v>
      </c>
      <c r="BH142" s="227">
        <f>IF(N142="sníž. přenesená",J142,0)</f>
        <v>0</v>
      </c>
      <c r="BI142" s="227">
        <f>IF(N142="nulová",J142,0)</f>
        <v>0</v>
      </c>
      <c r="BJ142" s="14" t="s">
        <v>81</v>
      </c>
      <c r="BK142" s="227">
        <f>ROUND(I142*H142,2)</f>
        <v>0</v>
      </c>
      <c r="BL142" s="14" t="s">
        <v>126</v>
      </c>
      <c r="BM142" s="226" t="s">
        <v>195</v>
      </c>
    </row>
    <row r="143" s="2" customFormat="1" ht="16.5" customHeight="1">
      <c r="A143" s="35"/>
      <c r="B143" s="36"/>
      <c r="C143" s="215" t="s">
        <v>150</v>
      </c>
      <c r="D143" s="215" t="s">
        <v>117</v>
      </c>
      <c r="E143" s="216" t="s">
        <v>165</v>
      </c>
      <c r="F143" s="217" t="s">
        <v>166</v>
      </c>
      <c r="G143" s="218" t="s">
        <v>155</v>
      </c>
      <c r="H143" s="219">
        <v>1</v>
      </c>
      <c r="I143" s="220"/>
      <c r="J143" s="221">
        <f>ROUND(I143*H143,2)</f>
        <v>0</v>
      </c>
      <c r="K143" s="217" t="s">
        <v>1</v>
      </c>
      <c r="L143" s="41"/>
      <c r="M143" s="222" t="s">
        <v>1</v>
      </c>
      <c r="N143" s="223" t="s">
        <v>38</v>
      </c>
      <c r="O143" s="88"/>
      <c r="P143" s="224">
        <f>O143*H143</f>
        <v>0</v>
      </c>
      <c r="Q143" s="224">
        <v>0</v>
      </c>
      <c r="R143" s="224">
        <f>Q143*H143</f>
        <v>0</v>
      </c>
      <c r="S143" s="224">
        <v>0</v>
      </c>
      <c r="T143" s="225">
        <f>S143*H143</f>
        <v>0</v>
      </c>
      <c r="U143" s="35"/>
      <c r="V143" s="35"/>
      <c r="W143" s="35"/>
      <c r="X143" s="35"/>
      <c r="Y143" s="35"/>
      <c r="Z143" s="35"/>
      <c r="AA143" s="35"/>
      <c r="AB143" s="35"/>
      <c r="AC143" s="35"/>
      <c r="AD143" s="35"/>
      <c r="AE143" s="35"/>
      <c r="AR143" s="226" t="s">
        <v>126</v>
      </c>
      <c r="AT143" s="226" t="s">
        <v>117</v>
      </c>
      <c r="AU143" s="226" t="s">
        <v>81</v>
      </c>
      <c r="AY143" s="14" t="s">
        <v>114</v>
      </c>
      <c r="BE143" s="227">
        <f>IF(N143="základní",J143,0)</f>
        <v>0</v>
      </c>
      <c r="BF143" s="227">
        <f>IF(N143="snížená",J143,0)</f>
        <v>0</v>
      </c>
      <c r="BG143" s="227">
        <f>IF(N143="zákl. přenesená",J143,0)</f>
        <v>0</v>
      </c>
      <c r="BH143" s="227">
        <f>IF(N143="sníž. přenesená",J143,0)</f>
        <v>0</v>
      </c>
      <c r="BI143" s="227">
        <f>IF(N143="nulová",J143,0)</f>
        <v>0</v>
      </c>
      <c r="BJ143" s="14" t="s">
        <v>81</v>
      </c>
      <c r="BK143" s="227">
        <f>ROUND(I143*H143,2)</f>
        <v>0</v>
      </c>
      <c r="BL143" s="14" t="s">
        <v>126</v>
      </c>
      <c r="BM143" s="226" t="s">
        <v>196</v>
      </c>
    </row>
    <row r="144" s="2" customFormat="1" ht="24.15" customHeight="1">
      <c r="A144" s="35"/>
      <c r="B144" s="36"/>
      <c r="C144" s="215" t="s">
        <v>197</v>
      </c>
      <c r="D144" s="215" t="s">
        <v>117</v>
      </c>
      <c r="E144" s="216" t="s">
        <v>168</v>
      </c>
      <c r="F144" s="217" t="s">
        <v>169</v>
      </c>
      <c r="G144" s="218" t="s">
        <v>155</v>
      </c>
      <c r="H144" s="219">
        <v>1</v>
      </c>
      <c r="I144" s="220"/>
      <c r="J144" s="221">
        <f>ROUND(I144*H144,2)</f>
        <v>0</v>
      </c>
      <c r="K144" s="217" t="s">
        <v>1</v>
      </c>
      <c r="L144" s="41"/>
      <c r="M144" s="222" t="s">
        <v>1</v>
      </c>
      <c r="N144" s="223" t="s">
        <v>38</v>
      </c>
      <c r="O144" s="88"/>
      <c r="P144" s="224">
        <f>O144*H144</f>
        <v>0</v>
      </c>
      <c r="Q144" s="224">
        <v>0</v>
      </c>
      <c r="R144" s="224">
        <f>Q144*H144</f>
        <v>0</v>
      </c>
      <c r="S144" s="224">
        <v>0</v>
      </c>
      <c r="T144" s="225">
        <f>S144*H144</f>
        <v>0</v>
      </c>
      <c r="U144" s="35"/>
      <c r="V144" s="35"/>
      <c r="W144" s="35"/>
      <c r="X144" s="35"/>
      <c r="Y144" s="35"/>
      <c r="Z144" s="35"/>
      <c r="AA144" s="35"/>
      <c r="AB144" s="35"/>
      <c r="AC144" s="35"/>
      <c r="AD144" s="35"/>
      <c r="AE144" s="35"/>
      <c r="AR144" s="226" t="s">
        <v>126</v>
      </c>
      <c r="AT144" s="226" t="s">
        <v>117</v>
      </c>
      <c r="AU144" s="226" t="s">
        <v>81</v>
      </c>
      <c r="AY144" s="14" t="s">
        <v>114</v>
      </c>
      <c r="BE144" s="227">
        <f>IF(N144="základní",J144,0)</f>
        <v>0</v>
      </c>
      <c r="BF144" s="227">
        <f>IF(N144="snížená",J144,0)</f>
        <v>0</v>
      </c>
      <c r="BG144" s="227">
        <f>IF(N144="zákl. přenesená",J144,0)</f>
        <v>0</v>
      </c>
      <c r="BH144" s="227">
        <f>IF(N144="sníž. přenesená",J144,0)</f>
        <v>0</v>
      </c>
      <c r="BI144" s="227">
        <f>IF(N144="nulová",J144,0)</f>
        <v>0</v>
      </c>
      <c r="BJ144" s="14" t="s">
        <v>81</v>
      </c>
      <c r="BK144" s="227">
        <f>ROUND(I144*H144,2)</f>
        <v>0</v>
      </c>
      <c r="BL144" s="14" t="s">
        <v>126</v>
      </c>
      <c r="BM144" s="226" t="s">
        <v>198</v>
      </c>
    </row>
    <row r="145" s="2" customFormat="1" ht="33" customHeight="1">
      <c r="A145" s="35"/>
      <c r="B145" s="36"/>
      <c r="C145" s="215" t="s">
        <v>156</v>
      </c>
      <c r="D145" s="215" t="s">
        <v>117</v>
      </c>
      <c r="E145" s="216" t="s">
        <v>172</v>
      </c>
      <c r="F145" s="217" t="s">
        <v>173</v>
      </c>
      <c r="G145" s="218" t="s">
        <v>155</v>
      </c>
      <c r="H145" s="219">
        <v>1</v>
      </c>
      <c r="I145" s="220"/>
      <c r="J145" s="221">
        <f>ROUND(I145*H145,2)</f>
        <v>0</v>
      </c>
      <c r="K145" s="217" t="s">
        <v>1</v>
      </c>
      <c r="L145" s="41"/>
      <c r="M145" s="222" t="s">
        <v>1</v>
      </c>
      <c r="N145" s="223" t="s">
        <v>38</v>
      </c>
      <c r="O145" s="88"/>
      <c r="P145" s="224">
        <f>O145*H145</f>
        <v>0</v>
      </c>
      <c r="Q145" s="224">
        <v>0</v>
      </c>
      <c r="R145" s="224">
        <f>Q145*H145</f>
        <v>0</v>
      </c>
      <c r="S145" s="224">
        <v>0</v>
      </c>
      <c r="T145" s="225">
        <f>S145*H145</f>
        <v>0</v>
      </c>
      <c r="U145" s="35"/>
      <c r="V145" s="35"/>
      <c r="W145" s="35"/>
      <c r="X145" s="35"/>
      <c r="Y145" s="35"/>
      <c r="Z145" s="35"/>
      <c r="AA145" s="35"/>
      <c r="AB145" s="35"/>
      <c r="AC145" s="35"/>
      <c r="AD145" s="35"/>
      <c r="AE145" s="35"/>
      <c r="AR145" s="226" t="s">
        <v>126</v>
      </c>
      <c r="AT145" s="226" t="s">
        <v>117</v>
      </c>
      <c r="AU145" s="226" t="s">
        <v>81</v>
      </c>
      <c r="AY145" s="14" t="s">
        <v>114</v>
      </c>
      <c r="BE145" s="227">
        <f>IF(N145="základní",J145,0)</f>
        <v>0</v>
      </c>
      <c r="BF145" s="227">
        <f>IF(N145="snížená",J145,0)</f>
        <v>0</v>
      </c>
      <c r="BG145" s="227">
        <f>IF(N145="zákl. přenesená",J145,0)</f>
        <v>0</v>
      </c>
      <c r="BH145" s="227">
        <f>IF(N145="sníž. přenesená",J145,0)</f>
        <v>0</v>
      </c>
      <c r="BI145" s="227">
        <f>IF(N145="nulová",J145,0)</f>
        <v>0</v>
      </c>
      <c r="BJ145" s="14" t="s">
        <v>81</v>
      </c>
      <c r="BK145" s="227">
        <f>ROUND(I145*H145,2)</f>
        <v>0</v>
      </c>
      <c r="BL145" s="14" t="s">
        <v>126</v>
      </c>
      <c r="BM145" s="226" t="s">
        <v>199</v>
      </c>
    </row>
    <row r="146" s="2" customFormat="1" ht="16.5" customHeight="1">
      <c r="A146" s="35"/>
      <c r="B146" s="36"/>
      <c r="C146" s="215" t="s">
        <v>7</v>
      </c>
      <c r="D146" s="215" t="s">
        <v>117</v>
      </c>
      <c r="E146" s="216" t="s">
        <v>175</v>
      </c>
      <c r="F146" s="217" t="s">
        <v>176</v>
      </c>
      <c r="G146" s="218" t="s">
        <v>155</v>
      </c>
      <c r="H146" s="219">
        <v>1</v>
      </c>
      <c r="I146" s="220"/>
      <c r="J146" s="221">
        <f>ROUND(I146*H146,2)</f>
        <v>0</v>
      </c>
      <c r="K146" s="217" t="s">
        <v>1</v>
      </c>
      <c r="L146" s="41"/>
      <c r="M146" s="233" t="s">
        <v>1</v>
      </c>
      <c r="N146" s="234" t="s">
        <v>38</v>
      </c>
      <c r="O146" s="235"/>
      <c r="P146" s="236">
        <f>O146*H146</f>
        <v>0</v>
      </c>
      <c r="Q146" s="236">
        <v>0</v>
      </c>
      <c r="R146" s="236">
        <f>Q146*H146</f>
        <v>0</v>
      </c>
      <c r="S146" s="236">
        <v>0</v>
      </c>
      <c r="T146" s="237">
        <f>S146*H146</f>
        <v>0</v>
      </c>
      <c r="U146" s="35"/>
      <c r="V146" s="35"/>
      <c r="W146" s="35"/>
      <c r="X146" s="35"/>
      <c r="Y146" s="35"/>
      <c r="Z146" s="35"/>
      <c r="AA146" s="35"/>
      <c r="AB146" s="35"/>
      <c r="AC146" s="35"/>
      <c r="AD146" s="35"/>
      <c r="AE146" s="35"/>
      <c r="AR146" s="226" t="s">
        <v>126</v>
      </c>
      <c r="AT146" s="226" t="s">
        <v>117</v>
      </c>
      <c r="AU146" s="226" t="s">
        <v>81</v>
      </c>
      <c r="AY146" s="14" t="s">
        <v>114</v>
      </c>
      <c r="BE146" s="227">
        <f>IF(N146="základní",J146,0)</f>
        <v>0</v>
      </c>
      <c r="BF146" s="227">
        <f>IF(N146="snížená",J146,0)</f>
        <v>0</v>
      </c>
      <c r="BG146" s="227">
        <f>IF(N146="zákl. přenesená",J146,0)</f>
        <v>0</v>
      </c>
      <c r="BH146" s="227">
        <f>IF(N146="sníž. přenesená",J146,0)</f>
        <v>0</v>
      </c>
      <c r="BI146" s="227">
        <f>IF(N146="nulová",J146,0)</f>
        <v>0</v>
      </c>
      <c r="BJ146" s="14" t="s">
        <v>81</v>
      </c>
      <c r="BK146" s="227">
        <f>ROUND(I146*H146,2)</f>
        <v>0</v>
      </c>
      <c r="BL146" s="14" t="s">
        <v>126</v>
      </c>
      <c r="BM146" s="226" t="s">
        <v>200</v>
      </c>
    </row>
    <row r="147" s="2" customFormat="1" ht="6.96" customHeight="1">
      <c r="A147" s="35"/>
      <c r="B147" s="63"/>
      <c r="C147" s="64"/>
      <c r="D147" s="64"/>
      <c r="E147" s="64"/>
      <c r="F147" s="64"/>
      <c r="G147" s="64"/>
      <c r="H147" s="64"/>
      <c r="I147" s="64"/>
      <c r="J147" s="64"/>
      <c r="K147" s="64"/>
      <c r="L147" s="41"/>
      <c r="M147" s="35"/>
      <c r="O147" s="35"/>
      <c r="P147" s="35"/>
      <c r="Q147" s="35"/>
      <c r="R147" s="35"/>
      <c r="S147" s="35"/>
      <c r="T147" s="35"/>
      <c r="U147" s="35"/>
      <c r="V147" s="35"/>
      <c r="W147" s="35"/>
      <c r="X147" s="35"/>
      <c r="Y147" s="35"/>
      <c r="Z147" s="35"/>
      <c r="AA147" s="35"/>
      <c r="AB147" s="35"/>
      <c r="AC147" s="35"/>
      <c r="AD147" s="35"/>
      <c r="AE147" s="35"/>
    </row>
  </sheetData>
  <sheetProtection sheet="1" autoFilter="0" formatColumns="0" formatRows="0" objects="1" scenarios="1" spinCount="100000" saltValue="BpsZ8dvuFrKqQ4jBCtjYKimQH71MW1fhky+1SvvxLEjrYCUjcE4dS+i4yxouiuUOTTVRLQ1bcSnB+uJxOPuhnw==" hashValue="xbPbZrNC2zy8ggu9/IEblovBuaev0aAh9mlaYZfZ1EpltQlAEr3waxjsUoYq8PBsuWwsYq2W/CZPOoNNh+vNRA==" algorithmName="SHA-512" password="CC35"/>
  <autoFilter ref="C118:K14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NTB\admin</dc:creator>
  <cp:lastModifiedBy>NTB\admin</cp:lastModifiedBy>
  <dcterms:created xsi:type="dcterms:W3CDTF">2024-04-22T12:00:15Z</dcterms:created>
  <dcterms:modified xsi:type="dcterms:W3CDTF">2024-04-22T12:00:20Z</dcterms:modified>
</cp:coreProperties>
</file>