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kovjanovairena\Documents\2 veřejné zakázky\2_PODLIMITNÍ\2024\3 Václavkova - okna\vysvetleni\2\"/>
    </mc:Choice>
  </mc:AlternateContent>
  <bookViews>
    <workbookView xWindow="0" yWindow="0" windowWidth="28800" windowHeight="12180"/>
  </bookViews>
  <sheets>
    <sheet name="Rekapitulace stavby" sheetId="1" r:id="rId1"/>
    <sheet name="011 - Bytová jednotka 1, ..." sheetId="2" r:id="rId2"/>
    <sheet name="012 - Bytová jednotka 2, ..." sheetId="3" r:id="rId3"/>
    <sheet name="013 - Bytová jednotka 3, ..." sheetId="4" r:id="rId4"/>
    <sheet name="014 - Bytová jednotka 4, ..." sheetId="5" r:id="rId5"/>
    <sheet name="015 - Bytová jednotka 5, ..." sheetId="6" r:id="rId6"/>
    <sheet name="016 - Bytová jednotka 6, ..." sheetId="7" r:id="rId7"/>
    <sheet name="017 - Společné prostory 817" sheetId="8" r:id="rId8"/>
    <sheet name="021 - Bytová jednotka 1, ..." sheetId="9" r:id="rId9"/>
    <sheet name="022 - Bytová jednotka 2, ..." sheetId="10" r:id="rId10"/>
    <sheet name="023 - Bytová jednotka 3, ..." sheetId="11" r:id="rId11"/>
    <sheet name="024 - Bytová jednotka 4, ..." sheetId="12" r:id="rId12"/>
    <sheet name="025 - Bytová jednotka 5, ..." sheetId="13" r:id="rId13"/>
    <sheet name="026 - Bytová jednotka 6, ..." sheetId="14" r:id="rId14"/>
    <sheet name="027 - Společné prostory 818" sheetId="15" r:id="rId15"/>
    <sheet name="031 - Bytová jednotka 1, ..." sheetId="16" r:id="rId16"/>
    <sheet name="032 - Bytová jednotka 2, ..." sheetId="17" r:id="rId17"/>
    <sheet name="033 - Bytová jednotka 3, ..." sheetId="18" r:id="rId18"/>
    <sheet name="034 - Bytová jednotka 4, ..." sheetId="19" r:id="rId19"/>
    <sheet name="035 - Bytová jednotka 5, ..." sheetId="20" r:id="rId20"/>
    <sheet name="036 - Bytová jednotka 6, ..." sheetId="21" r:id="rId21"/>
    <sheet name="037 - Společné prostory 819" sheetId="22" r:id="rId22"/>
    <sheet name="Pokyny pro vyplnění" sheetId="23" r:id="rId23"/>
  </sheets>
  <definedNames>
    <definedName name="_xlnm._FilterDatabase" localSheetId="1" hidden="1">'011 - Bytová jednotka 1, ...'!$C$96:$K$410</definedName>
    <definedName name="_xlnm._FilterDatabase" localSheetId="2" hidden="1">'012 - Bytová jednotka 2, ...'!$C$96:$K$377</definedName>
    <definedName name="_xlnm._FilterDatabase" localSheetId="3" hidden="1">'013 - Bytová jednotka 3, ...'!$C$96:$K$410</definedName>
    <definedName name="_xlnm._FilterDatabase" localSheetId="4" hidden="1">'014 - Bytová jednotka 4, ...'!$C$96:$K$377</definedName>
    <definedName name="_xlnm._FilterDatabase" localSheetId="5" hidden="1">'015 - Bytová jednotka 5, ...'!$C$96:$K$410</definedName>
    <definedName name="_xlnm._FilterDatabase" localSheetId="6" hidden="1">'016 - Bytová jednotka 6, ...'!$C$96:$K$377</definedName>
    <definedName name="_xlnm._FilterDatabase" localSheetId="7" hidden="1">'017 - Společné prostory 817'!$C$95:$K$382</definedName>
    <definedName name="_xlnm._FilterDatabase" localSheetId="8" hidden="1">'021 - Bytová jednotka 1, ...'!$C$96:$K$377</definedName>
    <definedName name="_xlnm._FilterDatabase" localSheetId="9" hidden="1">'022 - Bytová jednotka 2, ...'!$C$96:$K$410</definedName>
    <definedName name="_xlnm._FilterDatabase" localSheetId="10" hidden="1">'023 - Bytová jednotka 3, ...'!$C$96:$K$377</definedName>
    <definedName name="_xlnm._FilterDatabase" localSheetId="11" hidden="1">'024 - Bytová jednotka 4, ...'!$C$96:$K$410</definedName>
    <definedName name="_xlnm._FilterDatabase" localSheetId="12" hidden="1">'025 - Bytová jednotka 5, ...'!$C$96:$K$377</definedName>
    <definedName name="_xlnm._FilterDatabase" localSheetId="13" hidden="1">'026 - Bytová jednotka 6, ...'!$C$96:$K$410</definedName>
    <definedName name="_xlnm._FilterDatabase" localSheetId="14" hidden="1">'027 - Společné prostory 818'!$C$95:$K$382</definedName>
    <definedName name="_xlnm._FilterDatabase" localSheetId="15" hidden="1">'031 - Bytová jednotka 1, ...'!$C$96:$K$410</definedName>
    <definedName name="_xlnm._FilterDatabase" localSheetId="16" hidden="1">'032 - Bytová jednotka 2, ...'!$C$96:$K$377</definedName>
    <definedName name="_xlnm._FilterDatabase" localSheetId="17" hidden="1">'033 - Bytová jednotka 3, ...'!$C$96:$K$410</definedName>
    <definedName name="_xlnm._FilterDatabase" localSheetId="18" hidden="1">'034 - Bytová jednotka 4, ...'!$C$96:$K$377</definedName>
    <definedName name="_xlnm._FilterDatabase" localSheetId="19" hidden="1">'035 - Bytová jednotka 5, ...'!$C$96:$K$410</definedName>
    <definedName name="_xlnm._FilterDatabase" localSheetId="20" hidden="1">'036 - Bytová jednotka 6, ...'!$C$96:$K$377</definedName>
    <definedName name="_xlnm._FilterDatabase" localSheetId="21" hidden="1">'037 - Společné prostory 819'!$C$95:$K$382</definedName>
    <definedName name="_xlnm.Print_Titles" localSheetId="1">'011 - Bytová jednotka 1, ...'!$96:$96</definedName>
    <definedName name="_xlnm.Print_Titles" localSheetId="2">'012 - Bytová jednotka 2, ...'!$96:$96</definedName>
    <definedName name="_xlnm.Print_Titles" localSheetId="3">'013 - Bytová jednotka 3, ...'!$96:$96</definedName>
    <definedName name="_xlnm.Print_Titles" localSheetId="4">'014 - Bytová jednotka 4, ...'!$96:$96</definedName>
    <definedName name="_xlnm.Print_Titles" localSheetId="5">'015 - Bytová jednotka 5, ...'!$96:$96</definedName>
    <definedName name="_xlnm.Print_Titles" localSheetId="6">'016 - Bytová jednotka 6, ...'!$96:$96</definedName>
    <definedName name="_xlnm.Print_Titles" localSheetId="7">'017 - Společné prostory 817'!$95:$95</definedName>
    <definedName name="_xlnm.Print_Titles" localSheetId="8">'021 - Bytová jednotka 1, ...'!$96:$96</definedName>
    <definedName name="_xlnm.Print_Titles" localSheetId="9">'022 - Bytová jednotka 2, ...'!$96:$96</definedName>
    <definedName name="_xlnm.Print_Titles" localSheetId="10">'023 - Bytová jednotka 3, ...'!$96:$96</definedName>
    <definedName name="_xlnm.Print_Titles" localSheetId="11">'024 - Bytová jednotka 4, ...'!$96:$96</definedName>
    <definedName name="_xlnm.Print_Titles" localSheetId="12">'025 - Bytová jednotka 5, ...'!$96:$96</definedName>
    <definedName name="_xlnm.Print_Titles" localSheetId="13">'026 - Bytová jednotka 6, ...'!$96:$96</definedName>
    <definedName name="_xlnm.Print_Titles" localSheetId="14">'027 - Společné prostory 818'!$95:$95</definedName>
    <definedName name="_xlnm.Print_Titles" localSheetId="15">'031 - Bytová jednotka 1, ...'!$96:$96</definedName>
    <definedName name="_xlnm.Print_Titles" localSheetId="16">'032 - Bytová jednotka 2, ...'!$96:$96</definedName>
    <definedName name="_xlnm.Print_Titles" localSheetId="17">'033 - Bytová jednotka 3, ...'!$96:$96</definedName>
    <definedName name="_xlnm.Print_Titles" localSheetId="18">'034 - Bytová jednotka 4, ...'!$96:$96</definedName>
    <definedName name="_xlnm.Print_Titles" localSheetId="19">'035 - Bytová jednotka 5, ...'!$96:$96</definedName>
    <definedName name="_xlnm.Print_Titles" localSheetId="20">'036 - Bytová jednotka 6, ...'!$96:$96</definedName>
    <definedName name="_xlnm.Print_Titles" localSheetId="21">'037 - Společné prostory 819'!$95:$95</definedName>
    <definedName name="_xlnm.Print_Titles" localSheetId="0">'Rekapitulace stavby'!$52:$52</definedName>
    <definedName name="_xlnm.Print_Area" localSheetId="1">'011 - Bytová jednotka 1, ...'!$C$4:$J$41,'011 - Bytová jednotka 1, ...'!$C$47:$J$76,'011 - Bytová jednotka 1, ...'!$C$82:$K$410</definedName>
    <definedName name="_xlnm.Print_Area" localSheetId="2">'012 - Bytová jednotka 2, ...'!$C$4:$J$41,'012 - Bytová jednotka 2, ...'!$C$47:$J$76,'012 - Bytová jednotka 2, ...'!$C$82:$K$377</definedName>
    <definedName name="_xlnm.Print_Area" localSheetId="3">'013 - Bytová jednotka 3, ...'!$C$4:$J$41,'013 - Bytová jednotka 3, ...'!$C$47:$J$76,'013 - Bytová jednotka 3, ...'!$C$82:$K$410</definedName>
    <definedName name="_xlnm.Print_Area" localSheetId="4">'014 - Bytová jednotka 4, ...'!$C$4:$J$41,'014 - Bytová jednotka 4, ...'!$C$47:$J$76,'014 - Bytová jednotka 4, ...'!$C$82:$K$377</definedName>
    <definedName name="_xlnm.Print_Area" localSheetId="5">'015 - Bytová jednotka 5, ...'!$C$4:$J$41,'015 - Bytová jednotka 5, ...'!$C$47:$J$76,'015 - Bytová jednotka 5, ...'!$C$82:$K$410</definedName>
    <definedName name="_xlnm.Print_Area" localSheetId="6">'016 - Bytová jednotka 6, ...'!$C$4:$J$41,'016 - Bytová jednotka 6, ...'!$C$47:$J$76,'016 - Bytová jednotka 6, ...'!$C$82:$K$377</definedName>
    <definedName name="_xlnm.Print_Area" localSheetId="7">'017 - Společné prostory 817'!$C$4:$J$41,'017 - Společné prostory 817'!$C$47:$J$75,'017 - Společné prostory 817'!$C$81:$K$382</definedName>
    <definedName name="_xlnm.Print_Area" localSheetId="8">'021 - Bytová jednotka 1, ...'!$C$4:$J$41,'021 - Bytová jednotka 1, ...'!$C$47:$J$76,'021 - Bytová jednotka 1, ...'!$C$82:$K$377</definedName>
    <definedName name="_xlnm.Print_Area" localSheetId="9">'022 - Bytová jednotka 2, ...'!$C$4:$J$41,'022 - Bytová jednotka 2, ...'!$C$47:$J$76,'022 - Bytová jednotka 2, ...'!$C$82:$K$410</definedName>
    <definedName name="_xlnm.Print_Area" localSheetId="10">'023 - Bytová jednotka 3, ...'!$C$4:$J$41,'023 - Bytová jednotka 3, ...'!$C$47:$J$76,'023 - Bytová jednotka 3, ...'!$C$82:$K$377</definedName>
    <definedName name="_xlnm.Print_Area" localSheetId="11">'024 - Bytová jednotka 4, ...'!$C$4:$J$41,'024 - Bytová jednotka 4, ...'!$C$47:$J$76,'024 - Bytová jednotka 4, ...'!$C$82:$K$410</definedName>
    <definedName name="_xlnm.Print_Area" localSheetId="12">'025 - Bytová jednotka 5, ...'!$C$4:$J$41,'025 - Bytová jednotka 5, ...'!$C$47:$J$76,'025 - Bytová jednotka 5, ...'!$C$82:$K$377</definedName>
    <definedName name="_xlnm.Print_Area" localSheetId="13">'026 - Bytová jednotka 6, ...'!$C$4:$J$41,'026 - Bytová jednotka 6, ...'!$C$47:$J$76,'026 - Bytová jednotka 6, ...'!$C$82:$K$410</definedName>
    <definedName name="_xlnm.Print_Area" localSheetId="14">'027 - Společné prostory 818'!$C$4:$J$41,'027 - Společné prostory 818'!$C$47:$J$75,'027 - Společné prostory 818'!$C$81:$K$382</definedName>
    <definedName name="_xlnm.Print_Area" localSheetId="15">'031 - Bytová jednotka 1, ...'!$C$4:$J$41,'031 - Bytová jednotka 1, ...'!$C$47:$J$76,'031 - Bytová jednotka 1, ...'!$C$82:$K$410</definedName>
    <definedName name="_xlnm.Print_Area" localSheetId="16">'032 - Bytová jednotka 2, ...'!$C$4:$J$41,'032 - Bytová jednotka 2, ...'!$C$47:$J$76,'032 - Bytová jednotka 2, ...'!$C$82:$K$377</definedName>
    <definedName name="_xlnm.Print_Area" localSheetId="17">'033 - Bytová jednotka 3, ...'!$C$4:$J$41,'033 - Bytová jednotka 3, ...'!$C$47:$J$76,'033 - Bytová jednotka 3, ...'!$C$82:$K$410</definedName>
    <definedName name="_xlnm.Print_Area" localSheetId="18">'034 - Bytová jednotka 4, ...'!$C$4:$J$41,'034 - Bytová jednotka 4, ...'!$C$47:$J$76,'034 - Bytová jednotka 4, ...'!$C$82:$K$377</definedName>
    <definedName name="_xlnm.Print_Area" localSheetId="19">'035 - Bytová jednotka 5, ...'!$C$4:$J$41,'035 - Bytová jednotka 5, ...'!$C$47:$J$76,'035 - Bytová jednotka 5, ...'!$C$82:$K$410</definedName>
    <definedName name="_xlnm.Print_Area" localSheetId="20">'036 - Bytová jednotka 6, ...'!$C$4:$J$41,'036 - Bytová jednotka 6, ...'!$C$47:$J$76,'036 - Bytová jednotka 6, ...'!$C$82:$K$377</definedName>
    <definedName name="_xlnm.Print_Area" localSheetId="21">'037 - Společné prostory 819'!$C$4:$J$41,'037 - Společné prostory 819'!$C$47:$J$75,'037 - Společné prostory 819'!$C$81:$K$382</definedName>
    <definedName name="_xlnm.Print_Area" localSheetId="2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stavby'!$C$42:$AQ$79</definedName>
  </definedNames>
  <calcPr calcId="162913"/>
</workbook>
</file>

<file path=xl/calcChain.xml><?xml version="1.0" encoding="utf-8"?>
<calcChain xmlns="http://schemas.openxmlformats.org/spreadsheetml/2006/main">
  <c r="J39" i="22" l="1"/>
  <c r="J38" i="22"/>
  <c r="AY78" i="1"/>
  <c r="J37" i="22"/>
  <c r="AX78" i="1"/>
  <c r="BI382" i="22"/>
  <c r="BH382" i="22"/>
  <c r="BG382" i="22"/>
  <c r="BE382" i="22"/>
  <c r="T382" i="22"/>
  <c r="R382" i="22"/>
  <c r="P382" i="22"/>
  <c r="BI381" i="22"/>
  <c r="BH381" i="22"/>
  <c r="BG381" i="22"/>
  <c r="BE381" i="22"/>
  <c r="T381" i="22"/>
  <c r="R381" i="22"/>
  <c r="P381" i="22"/>
  <c r="BI380" i="22"/>
  <c r="BH380" i="22"/>
  <c r="BG380" i="22"/>
  <c r="BE380" i="22"/>
  <c r="T380" i="22"/>
  <c r="R380" i="22"/>
  <c r="P380" i="22"/>
  <c r="BI379" i="22"/>
  <c r="BH379" i="22"/>
  <c r="BG379" i="22"/>
  <c r="BE379" i="22"/>
  <c r="T379" i="22"/>
  <c r="R379" i="22"/>
  <c r="P379" i="22"/>
  <c r="BI378" i="22"/>
  <c r="BH378" i="22"/>
  <c r="BG378" i="22"/>
  <c r="BE378" i="22"/>
  <c r="T378" i="22"/>
  <c r="R378" i="22"/>
  <c r="P378" i="22"/>
  <c r="BI377" i="22"/>
  <c r="BH377" i="22"/>
  <c r="BG377" i="22"/>
  <c r="BE377" i="22"/>
  <c r="T377" i="22"/>
  <c r="R377" i="22"/>
  <c r="P377" i="22"/>
  <c r="BI376" i="22"/>
  <c r="BH376" i="22"/>
  <c r="BG376" i="22"/>
  <c r="BE376" i="22"/>
  <c r="T376" i="22"/>
  <c r="R376" i="22"/>
  <c r="P376" i="22"/>
  <c r="BI375" i="22"/>
  <c r="BH375" i="22"/>
  <c r="BG375" i="22"/>
  <c r="BE375" i="22"/>
  <c r="T375" i="22"/>
  <c r="R375" i="22"/>
  <c r="P375" i="22"/>
  <c r="BI361" i="22"/>
  <c r="BH361" i="22"/>
  <c r="BG361" i="22"/>
  <c r="BE361" i="22"/>
  <c r="T361" i="22"/>
  <c r="T360" i="22" s="1"/>
  <c r="R361" i="22"/>
  <c r="R360" i="22" s="1"/>
  <c r="P361" i="22"/>
  <c r="P360" i="22" s="1"/>
  <c r="BI358" i="22"/>
  <c r="BH358" i="22"/>
  <c r="BG358" i="22"/>
  <c r="BE358" i="22"/>
  <c r="T358" i="22"/>
  <c r="R358" i="22"/>
  <c r="P358" i="22"/>
  <c r="BI350" i="22"/>
  <c r="BH350" i="22"/>
  <c r="BG350" i="22"/>
  <c r="BE350" i="22"/>
  <c r="T350" i="22"/>
  <c r="R350" i="22"/>
  <c r="P350" i="22"/>
  <c r="BI342" i="22"/>
  <c r="BH342" i="22"/>
  <c r="BG342" i="22"/>
  <c r="BE342" i="22"/>
  <c r="T342" i="22"/>
  <c r="R342" i="22"/>
  <c r="P342" i="22"/>
  <c r="BI334" i="22"/>
  <c r="BH334" i="22"/>
  <c r="BG334" i="22"/>
  <c r="BE334" i="22"/>
  <c r="T334" i="22"/>
  <c r="R334" i="22"/>
  <c r="P334" i="22"/>
  <c r="BI331" i="22"/>
  <c r="BH331" i="22"/>
  <c r="BG331" i="22"/>
  <c r="BE331" i="22"/>
  <c r="T331" i="22"/>
  <c r="R331" i="22"/>
  <c r="P331" i="22"/>
  <c r="BI327" i="22"/>
  <c r="BH327" i="22"/>
  <c r="BG327" i="22"/>
  <c r="BE327" i="22"/>
  <c r="T327" i="22"/>
  <c r="R327" i="22"/>
  <c r="P327" i="22"/>
  <c r="BI322" i="22"/>
  <c r="BH322" i="22"/>
  <c r="BG322" i="22"/>
  <c r="BE322" i="22"/>
  <c r="T322" i="22"/>
  <c r="R322" i="22"/>
  <c r="P322" i="22"/>
  <c r="BI317" i="22"/>
  <c r="BH317" i="22"/>
  <c r="BG317" i="22"/>
  <c r="BE317" i="22"/>
  <c r="T317" i="22"/>
  <c r="R317" i="22"/>
  <c r="P317" i="22"/>
  <c r="BI314" i="22"/>
  <c r="BH314" i="22"/>
  <c r="BG314" i="22"/>
  <c r="BE314" i="22"/>
  <c r="T314" i="22"/>
  <c r="R314" i="22"/>
  <c r="P314" i="22"/>
  <c r="BI311" i="22"/>
  <c r="BH311" i="22"/>
  <c r="BG311" i="22"/>
  <c r="BE311" i="22"/>
  <c r="T311" i="22"/>
  <c r="R311" i="22"/>
  <c r="P311" i="22"/>
  <c r="BI307" i="22"/>
  <c r="BH307" i="22"/>
  <c r="BG307" i="22"/>
  <c r="BE307" i="22"/>
  <c r="T307" i="22"/>
  <c r="R307" i="22"/>
  <c r="P307" i="22"/>
  <c r="BI302" i="22"/>
  <c r="BH302" i="22"/>
  <c r="BG302" i="22"/>
  <c r="BE302" i="22"/>
  <c r="T302" i="22"/>
  <c r="R302" i="22"/>
  <c r="P302" i="22"/>
  <c r="BI298" i="22"/>
  <c r="BH298" i="22"/>
  <c r="BG298" i="22"/>
  <c r="BE298" i="22"/>
  <c r="T298" i="22"/>
  <c r="R298" i="22"/>
  <c r="P298" i="22"/>
  <c r="BI295" i="22"/>
  <c r="BH295" i="22"/>
  <c r="BG295" i="22"/>
  <c r="BE295" i="22"/>
  <c r="T295" i="22"/>
  <c r="R295" i="22"/>
  <c r="P295" i="22"/>
  <c r="BI291" i="22"/>
  <c r="BH291" i="22"/>
  <c r="BG291" i="22"/>
  <c r="BE291" i="22"/>
  <c r="T291" i="22"/>
  <c r="R291" i="22"/>
  <c r="P291" i="22"/>
  <c r="BI288" i="22"/>
  <c r="BH288" i="22"/>
  <c r="BG288" i="22"/>
  <c r="BE288" i="22"/>
  <c r="T288" i="22"/>
  <c r="R288" i="22"/>
  <c r="P288" i="22"/>
  <c r="BI284" i="22"/>
  <c r="BH284" i="22"/>
  <c r="BG284" i="22"/>
  <c r="BE284" i="22"/>
  <c r="T284" i="22"/>
  <c r="R284" i="22"/>
  <c r="P284" i="22"/>
  <c r="BI281" i="22"/>
  <c r="BH281" i="22"/>
  <c r="BG281" i="22"/>
  <c r="BE281" i="22"/>
  <c r="T281" i="22"/>
  <c r="R281" i="22"/>
  <c r="P281" i="22"/>
  <c r="BI278" i="22"/>
  <c r="BH278" i="22"/>
  <c r="BG278" i="22"/>
  <c r="BE278" i="22"/>
  <c r="T278" i="22"/>
  <c r="R278" i="22"/>
  <c r="P278" i="22"/>
  <c r="BI274" i="22"/>
  <c r="BH274" i="22"/>
  <c r="BG274" i="22"/>
  <c r="BE274" i="22"/>
  <c r="T274" i="22"/>
  <c r="R274" i="22"/>
  <c r="P274" i="22"/>
  <c r="BI270" i="22"/>
  <c r="BH270" i="22"/>
  <c r="BG270" i="22"/>
  <c r="BE270" i="22"/>
  <c r="T270" i="22"/>
  <c r="R270" i="22"/>
  <c r="P270" i="22"/>
  <c r="BI266" i="22"/>
  <c r="BH266" i="22"/>
  <c r="BG266" i="22"/>
  <c r="BE266" i="22"/>
  <c r="T266" i="22"/>
  <c r="T265" i="22" s="1"/>
  <c r="R266" i="22"/>
  <c r="R265" i="22"/>
  <c r="P266" i="22"/>
  <c r="P265" i="22" s="1"/>
  <c r="BI263" i="22"/>
  <c r="BH263" i="22"/>
  <c r="BG263" i="22"/>
  <c r="BE263" i="22"/>
  <c r="T263" i="22"/>
  <c r="R263" i="22"/>
  <c r="P263" i="22"/>
  <c r="BI258" i="22"/>
  <c r="BH258" i="22"/>
  <c r="BG258" i="22"/>
  <c r="BE258" i="22"/>
  <c r="T258" i="22"/>
  <c r="R258" i="22"/>
  <c r="P258" i="22"/>
  <c r="BI256" i="22"/>
  <c r="BH256" i="22"/>
  <c r="BG256" i="22"/>
  <c r="BE256" i="22"/>
  <c r="T256" i="22"/>
  <c r="R256" i="22"/>
  <c r="P256" i="22"/>
  <c r="BI254" i="22"/>
  <c r="BH254" i="22"/>
  <c r="BG254" i="22"/>
  <c r="BE254" i="22"/>
  <c r="T254" i="22"/>
  <c r="R254" i="22"/>
  <c r="P254" i="22"/>
  <c r="BI244" i="22"/>
  <c r="BH244" i="22"/>
  <c r="BG244" i="22"/>
  <c r="BE244" i="22"/>
  <c r="T244" i="22"/>
  <c r="R244" i="22"/>
  <c r="P244" i="22"/>
  <c r="BI235" i="22"/>
  <c r="BH235" i="22"/>
  <c r="BG235" i="22"/>
  <c r="BE235" i="22"/>
  <c r="T235" i="22"/>
  <c r="R235" i="22"/>
  <c r="P235" i="22"/>
  <c r="BI227" i="22"/>
  <c r="BH227" i="22"/>
  <c r="BG227" i="22"/>
  <c r="BE227" i="22"/>
  <c r="T227" i="22"/>
  <c r="R227" i="22"/>
  <c r="P227" i="22"/>
  <c r="BI220" i="22"/>
  <c r="BH220" i="22"/>
  <c r="BG220" i="22"/>
  <c r="BE220" i="22"/>
  <c r="T220" i="22"/>
  <c r="R220" i="22"/>
  <c r="P220" i="22"/>
  <c r="BI215" i="22"/>
  <c r="BH215" i="22"/>
  <c r="BG215" i="22"/>
  <c r="BE215" i="22"/>
  <c r="T215" i="22"/>
  <c r="R215" i="22"/>
  <c r="P215" i="22"/>
  <c r="BI207" i="22"/>
  <c r="BH207" i="22"/>
  <c r="BG207" i="22"/>
  <c r="BE207" i="22"/>
  <c r="T207" i="22"/>
  <c r="R207" i="22"/>
  <c r="P207" i="22"/>
  <c r="BI198" i="22"/>
  <c r="BH198" i="22"/>
  <c r="BG198" i="22"/>
  <c r="BE198" i="22"/>
  <c r="T198" i="22"/>
  <c r="R198" i="22"/>
  <c r="P198" i="22"/>
  <c r="BI190" i="22"/>
  <c r="BH190" i="22"/>
  <c r="BG190" i="22"/>
  <c r="BE190" i="22"/>
  <c r="T190" i="22"/>
  <c r="R190" i="22"/>
  <c r="P190" i="22"/>
  <c r="BI182" i="22"/>
  <c r="BH182" i="22"/>
  <c r="BG182" i="22"/>
  <c r="BE182" i="22"/>
  <c r="T182" i="22"/>
  <c r="R182" i="22"/>
  <c r="P182" i="22"/>
  <c r="BI174" i="22"/>
  <c r="BH174" i="22"/>
  <c r="BG174" i="22"/>
  <c r="BE174" i="22"/>
  <c r="T174" i="22"/>
  <c r="R174" i="22"/>
  <c r="P174" i="22"/>
  <c r="BI159" i="22"/>
  <c r="BH159" i="22"/>
  <c r="BG159" i="22"/>
  <c r="BE159" i="22"/>
  <c r="T159" i="22"/>
  <c r="R159" i="22"/>
  <c r="P159" i="22"/>
  <c r="BI151" i="22"/>
  <c r="BH151" i="22"/>
  <c r="BG151" i="22"/>
  <c r="BE151" i="22"/>
  <c r="T151" i="22"/>
  <c r="R151" i="22"/>
  <c r="P151" i="22"/>
  <c r="BI143" i="22"/>
  <c r="BH143" i="22"/>
  <c r="BG143" i="22"/>
  <c r="BE143" i="22"/>
  <c r="T143" i="22"/>
  <c r="R143" i="22"/>
  <c r="P143" i="22"/>
  <c r="BI135" i="22"/>
  <c r="BH135" i="22"/>
  <c r="BG135" i="22"/>
  <c r="BE135" i="22"/>
  <c r="T135" i="22"/>
  <c r="R135" i="22"/>
  <c r="P135" i="22"/>
  <c r="BI127" i="22"/>
  <c r="BH127" i="22"/>
  <c r="BG127" i="22"/>
  <c r="BE127" i="22"/>
  <c r="T127" i="22"/>
  <c r="R127" i="22"/>
  <c r="P127" i="22"/>
  <c r="BI119" i="22"/>
  <c r="BH119" i="22"/>
  <c r="BG119" i="22"/>
  <c r="BE119" i="22"/>
  <c r="T119" i="22"/>
  <c r="R119" i="22"/>
  <c r="P119" i="22"/>
  <c r="BI115" i="22"/>
  <c r="BH115" i="22"/>
  <c r="BG115" i="22"/>
  <c r="BE115" i="22"/>
  <c r="T115" i="22"/>
  <c r="R115" i="22"/>
  <c r="P115" i="22"/>
  <c r="BI107" i="22"/>
  <c r="BH107" i="22"/>
  <c r="BG107" i="22"/>
  <c r="BE107" i="22"/>
  <c r="T107" i="22"/>
  <c r="R107" i="22"/>
  <c r="P107" i="22"/>
  <c r="BI99" i="22"/>
  <c r="BH99" i="22"/>
  <c r="BG99" i="22"/>
  <c r="BE99" i="22"/>
  <c r="T99" i="22"/>
  <c r="R99" i="22"/>
  <c r="P99" i="22"/>
  <c r="F92" i="22"/>
  <c r="F90" i="22"/>
  <c r="E88" i="22"/>
  <c r="F58" i="22"/>
  <c r="F56" i="22"/>
  <c r="E54" i="22"/>
  <c r="J26" i="22"/>
  <c r="E26" i="22"/>
  <c r="J59" i="22"/>
  <c r="J25" i="22"/>
  <c r="J23" i="22"/>
  <c r="E23" i="22"/>
  <c r="J92" i="22"/>
  <c r="J22" i="22"/>
  <c r="J20" i="22"/>
  <c r="E20" i="22"/>
  <c r="F93" i="22"/>
  <c r="J19" i="22"/>
  <c r="J14" i="22"/>
  <c r="J56" i="22"/>
  <c r="E7" i="22"/>
  <c r="E84" i="22"/>
  <c r="J39" i="21"/>
  <c r="J38" i="21"/>
  <c r="AY77" i="1"/>
  <c r="J37" i="21"/>
  <c r="AX77" i="1" s="1"/>
  <c r="BI377" i="21"/>
  <c r="BH377" i="21"/>
  <c r="BG377" i="21"/>
  <c r="BE377" i="21"/>
  <c r="T377" i="21"/>
  <c r="R377" i="21"/>
  <c r="P377" i="21"/>
  <c r="BI376" i="21"/>
  <c r="BH376" i="21"/>
  <c r="BG376" i="21"/>
  <c r="BE376" i="21"/>
  <c r="T376" i="21"/>
  <c r="R376" i="21"/>
  <c r="P376" i="21"/>
  <c r="BI375" i="21"/>
  <c r="BH375" i="21"/>
  <c r="BG375" i="21"/>
  <c r="BE375" i="21"/>
  <c r="T375" i="21"/>
  <c r="R375" i="21"/>
  <c r="P375" i="21"/>
  <c r="BI374" i="21"/>
  <c r="BH374" i="21"/>
  <c r="BG374" i="21"/>
  <c r="BE374" i="21"/>
  <c r="T374" i="21"/>
  <c r="R374" i="21"/>
  <c r="P374" i="21"/>
  <c r="BI373" i="21"/>
  <c r="BH373" i="21"/>
  <c r="BG373" i="21"/>
  <c r="BE373" i="21"/>
  <c r="T373" i="21"/>
  <c r="R373" i="21"/>
  <c r="P373" i="21"/>
  <c r="BI372" i="21"/>
  <c r="BH372" i="21"/>
  <c r="BG372" i="21"/>
  <c r="BE372" i="21"/>
  <c r="T372" i="21"/>
  <c r="R372" i="21"/>
  <c r="P372" i="21"/>
  <c r="BI371" i="21"/>
  <c r="BH371" i="21"/>
  <c r="BG371" i="21"/>
  <c r="BE371" i="21"/>
  <c r="T371" i="21"/>
  <c r="R371" i="21"/>
  <c r="P371" i="21"/>
  <c r="BI370" i="21"/>
  <c r="BH370" i="21"/>
  <c r="BG370" i="21"/>
  <c r="BE370" i="21"/>
  <c r="T370" i="21"/>
  <c r="R370" i="21"/>
  <c r="P370" i="21"/>
  <c r="BI367" i="21"/>
  <c r="BH367" i="21"/>
  <c r="BG367" i="21"/>
  <c r="BE367" i="21"/>
  <c r="T367" i="21"/>
  <c r="R367" i="21"/>
  <c r="P367" i="21"/>
  <c r="BI361" i="21"/>
  <c r="BH361" i="21"/>
  <c r="BG361" i="21"/>
  <c r="BE361" i="21"/>
  <c r="T361" i="21"/>
  <c r="R361" i="21"/>
  <c r="P361" i="21"/>
  <c r="BI355" i="21"/>
  <c r="BH355" i="21"/>
  <c r="BG355" i="21"/>
  <c r="BE355" i="21"/>
  <c r="T355" i="21"/>
  <c r="R355" i="21"/>
  <c r="P355" i="21"/>
  <c r="BI343" i="21"/>
  <c r="BH343" i="21"/>
  <c r="BG343" i="21"/>
  <c r="BE343" i="21"/>
  <c r="T343" i="21"/>
  <c r="T342" i="21"/>
  <c r="R343" i="21"/>
  <c r="R342" i="21"/>
  <c r="P343" i="21"/>
  <c r="P342" i="21"/>
  <c r="BI340" i="21"/>
  <c r="BH340" i="21"/>
  <c r="BG340" i="21"/>
  <c r="BE340" i="21"/>
  <c r="T340" i="21"/>
  <c r="R340" i="21"/>
  <c r="P340" i="21"/>
  <c r="BI333" i="21"/>
  <c r="BH333" i="21"/>
  <c r="BG333" i="21"/>
  <c r="BE333" i="21"/>
  <c r="T333" i="21"/>
  <c r="R333" i="21"/>
  <c r="P333" i="21"/>
  <c r="BI326" i="21"/>
  <c r="BH326" i="21"/>
  <c r="BG326" i="21"/>
  <c r="BE326" i="21"/>
  <c r="T326" i="21"/>
  <c r="R326" i="21"/>
  <c r="P326" i="21"/>
  <c r="BI319" i="21"/>
  <c r="BH319" i="21"/>
  <c r="BG319" i="21"/>
  <c r="BE319" i="21"/>
  <c r="T319" i="21"/>
  <c r="R319" i="21"/>
  <c r="P319" i="21"/>
  <c r="BI316" i="21"/>
  <c r="BH316" i="21"/>
  <c r="BG316" i="21"/>
  <c r="BE316" i="21"/>
  <c r="T316" i="21"/>
  <c r="R316" i="21"/>
  <c r="P316" i="21"/>
  <c r="BI311" i="21"/>
  <c r="BH311" i="21"/>
  <c r="BG311" i="21"/>
  <c r="BE311" i="21"/>
  <c r="T311" i="21"/>
  <c r="R311" i="21"/>
  <c r="P311" i="21"/>
  <c r="BI305" i="21"/>
  <c r="BH305" i="21"/>
  <c r="BG305" i="21"/>
  <c r="BE305" i="21"/>
  <c r="T305" i="21"/>
  <c r="R305" i="21"/>
  <c r="P305" i="21"/>
  <c r="BI299" i="21"/>
  <c r="BH299" i="21"/>
  <c r="BG299" i="21"/>
  <c r="BE299" i="21"/>
  <c r="T299" i="21"/>
  <c r="R299" i="21"/>
  <c r="P299" i="21"/>
  <c r="BI296" i="21"/>
  <c r="BH296" i="21"/>
  <c r="BG296" i="21"/>
  <c r="BE296" i="21"/>
  <c r="T296" i="21"/>
  <c r="R296" i="21"/>
  <c r="P296" i="21"/>
  <c r="BI292" i="21"/>
  <c r="BH292" i="21"/>
  <c r="BG292" i="21"/>
  <c r="BE292" i="21"/>
  <c r="T292" i="21"/>
  <c r="R292" i="21"/>
  <c r="P292" i="21"/>
  <c r="BI289" i="21"/>
  <c r="BH289" i="21"/>
  <c r="BG289" i="21"/>
  <c r="BE289" i="21"/>
  <c r="T289" i="21"/>
  <c r="R289" i="21"/>
  <c r="P289" i="21"/>
  <c r="BI285" i="21"/>
  <c r="BH285" i="21"/>
  <c r="BG285" i="21"/>
  <c r="BE285" i="21"/>
  <c r="T285" i="21"/>
  <c r="R285" i="21"/>
  <c r="P285" i="21"/>
  <c r="BI281" i="21"/>
  <c r="BH281" i="21"/>
  <c r="BG281" i="21"/>
  <c r="BE281" i="21"/>
  <c r="T281" i="21"/>
  <c r="R281" i="21"/>
  <c r="P281" i="21"/>
  <c r="BI276" i="21"/>
  <c r="BH276" i="21"/>
  <c r="BG276" i="21"/>
  <c r="BE276" i="21"/>
  <c r="T276" i="21"/>
  <c r="R276" i="21"/>
  <c r="P276" i="21"/>
  <c r="BI273" i="21"/>
  <c r="BH273" i="21"/>
  <c r="BG273" i="21"/>
  <c r="BE273" i="21"/>
  <c r="T273" i="21"/>
  <c r="R273" i="21"/>
  <c r="P273" i="21"/>
  <c r="BI268" i="21"/>
  <c r="BH268" i="21"/>
  <c r="BG268" i="21"/>
  <c r="BE268" i="21"/>
  <c r="T268" i="21"/>
  <c r="R268" i="21"/>
  <c r="P268" i="21"/>
  <c r="BI262" i="21"/>
  <c r="BH262" i="21"/>
  <c r="BG262" i="21"/>
  <c r="BE262" i="21"/>
  <c r="T262" i="21"/>
  <c r="R262" i="21"/>
  <c r="P262" i="21"/>
  <c r="BI256" i="21"/>
  <c r="BH256" i="21"/>
  <c r="BG256" i="21"/>
  <c r="BE256" i="21"/>
  <c r="T256" i="21"/>
  <c r="R256" i="21"/>
  <c r="P256" i="21"/>
  <c r="BI252" i="21"/>
  <c r="BH252" i="21"/>
  <c r="BG252" i="21"/>
  <c r="BE252" i="21"/>
  <c r="T252" i="21"/>
  <c r="T251" i="21"/>
  <c r="R252" i="21"/>
  <c r="R251" i="21" s="1"/>
  <c r="P252" i="21"/>
  <c r="P251" i="21"/>
  <c r="BI249" i="21"/>
  <c r="BH249" i="21"/>
  <c r="BG249" i="21"/>
  <c r="BE249" i="21"/>
  <c r="T249" i="21"/>
  <c r="R249" i="21"/>
  <c r="P249" i="21"/>
  <c r="BI244" i="21"/>
  <c r="BH244" i="21"/>
  <c r="BG244" i="21"/>
  <c r="BE244" i="21"/>
  <c r="T244" i="21"/>
  <c r="R244" i="21"/>
  <c r="P244" i="21"/>
  <c r="BI242" i="21"/>
  <c r="BH242" i="21"/>
  <c r="BG242" i="21"/>
  <c r="BE242" i="21"/>
  <c r="T242" i="21"/>
  <c r="R242" i="21"/>
  <c r="P242" i="21"/>
  <c r="BI240" i="21"/>
  <c r="BH240" i="21"/>
  <c r="BG240" i="21"/>
  <c r="BE240" i="21"/>
  <c r="T240" i="21"/>
  <c r="R240" i="21"/>
  <c r="P240" i="21"/>
  <c r="BI231" i="21"/>
  <c r="BH231" i="21"/>
  <c r="BG231" i="21"/>
  <c r="BE231" i="21"/>
  <c r="T231" i="21"/>
  <c r="R231" i="21"/>
  <c r="P231" i="21"/>
  <c r="BI223" i="21"/>
  <c r="BH223" i="21"/>
  <c r="BG223" i="21"/>
  <c r="BE223" i="21"/>
  <c r="T223" i="21"/>
  <c r="R223" i="21"/>
  <c r="P223" i="21"/>
  <c r="BI216" i="21"/>
  <c r="BH216" i="21"/>
  <c r="BG216" i="21"/>
  <c r="BE216" i="21"/>
  <c r="T216" i="21"/>
  <c r="R216" i="21"/>
  <c r="P216" i="21"/>
  <c r="BI211" i="21"/>
  <c r="BH211" i="21"/>
  <c r="BG211" i="21"/>
  <c r="BE211" i="21"/>
  <c r="T211" i="21"/>
  <c r="R211" i="21"/>
  <c r="P211" i="21"/>
  <c r="BI206" i="21"/>
  <c r="BH206" i="21"/>
  <c r="BG206" i="21"/>
  <c r="BE206" i="21"/>
  <c r="T206" i="21"/>
  <c r="R206" i="21"/>
  <c r="P206" i="21"/>
  <c r="BI202" i="21"/>
  <c r="BH202" i="21"/>
  <c r="BG202" i="21"/>
  <c r="BE202" i="21"/>
  <c r="T202" i="21"/>
  <c r="R202" i="21"/>
  <c r="P202" i="21"/>
  <c r="BI195" i="21"/>
  <c r="BH195" i="21"/>
  <c r="BG195" i="21"/>
  <c r="BE195" i="21"/>
  <c r="T195" i="21"/>
  <c r="R195" i="21"/>
  <c r="P195" i="21"/>
  <c r="BI187" i="21"/>
  <c r="BH187" i="21"/>
  <c r="BG187" i="21"/>
  <c r="BE187" i="21"/>
  <c r="T187" i="21"/>
  <c r="R187" i="21"/>
  <c r="P187" i="21"/>
  <c r="BI180" i="21"/>
  <c r="BH180" i="21"/>
  <c r="BG180" i="21"/>
  <c r="BE180" i="21"/>
  <c r="T180" i="21"/>
  <c r="R180" i="21"/>
  <c r="P180" i="21"/>
  <c r="BI173" i="21"/>
  <c r="BH173" i="21"/>
  <c r="BG173" i="21"/>
  <c r="BE173" i="21"/>
  <c r="T173" i="21"/>
  <c r="R173" i="21"/>
  <c r="P173" i="21"/>
  <c r="BI166" i="21"/>
  <c r="BH166" i="21"/>
  <c r="BG166" i="21"/>
  <c r="BE166" i="21"/>
  <c r="T166" i="21"/>
  <c r="R166" i="21"/>
  <c r="P166" i="21"/>
  <c r="BI153" i="21"/>
  <c r="BH153" i="21"/>
  <c r="BG153" i="21"/>
  <c r="BE153" i="21"/>
  <c r="T153" i="21"/>
  <c r="R153" i="21"/>
  <c r="P153" i="21"/>
  <c r="BI146" i="21"/>
  <c r="BH146" i="21"/>
  <c r="BG146" i="21"/>
  <c r="BE146" i="21"/>
  <c r="T146" i="21"/>
  <c r="R146" i="21"/>
  <c r="P146" i="21"/>
  <c r="BI139" i="21"/>
  <c r="BH139" i="21"/>
  <c r="BG139" i="21"/>
  <c r="BE139" i="21"/>
  <c r="T139" i="21"/>
  <c r="R139" i="21"/>
  <c r="P139" i="21"/>
  <c r="BI132" i="21"/>
  <c r="BH132" i="21"/>
  <c r="BG132" i="21"/>
  <c r="BE132" i="21"/>
  <c r="T132" i="21"/>
  <c r="R132" i="21"/>
  <c r="P132" i="21"/>
  <c r="BI125" i="21"/>
  <c r="BH125" i="21"/>
  <c r="BG125" i="21"/>
  <c r="BE125" i="21"/>
  <c r="T125" i="21"/>
  <c r="R125" i="21"/>
  <c r="P125" i="21"/>
  <c r="BI118" i="21"/>
  <c r="BH118" i="21"/>
  <c r="BG118" i="21"/>
  <c r="BE118" i="21"/>
  <c r="T118" i="21"/>
  <c r="R118" i="21"/>
  <c r="P118" i="21"/>
  <c r="BI114" i="21"/>
  <c r="BH114" i="21"/>
  <c r="BG114" i="21"/>
  <c r="BE114" i="21"/>
  <c r="T114" i="21"/>
  <c r="R114" i="21"/>
  <c r="P114" i="21"/>
  <c r="BI107" i="21"/>
  <c r="BH107" i="21"/>
  <c r="BG107" i="21"/>
  <c r="BE107" i="21"/>
  <c r="T107" i="21"/>
  <c r="R107" i="21"/>
  <c r="P107" i="21"/>
  <c r="BI100" i="21"/>
  <c r="BH100" i="21"/>
  <c r="BG100" i="21"/>
  <c r="BE100" i="21"/>
  <c r="T100" i="21"/>
  <c r="R100" i="21"/>
  <c r="P100" i="21"/>
  <c r="F93" i="21"/>
  <c r="F91" i="21"/>
  <c r="E89" i="21"/>
  <c r="F58" i="21"/>
  <c r="F56" i="21"/>
  <c r="E54" i="21"/>
  <c r="J26" i="21"/>
  <c r="E26" i="21"/>
  <c r="J94" i="21" s="1"/>
  <c r="J25" i="21"/>
  <c r="J23" i="21"/>
  <c r="E23" i="21"/>
  <c r="J58" i="21" s="1"/>
  <c r="J22" i="21"/>
  <c r="J20" i="21"/>
  <c r="E20" i="21"/>
  <c r="F59" i="21" s="1"/>
  <c r="J19" i="21"/>
  <c r="J14" i="21"/>
  <c r="J56" i="21"/>
  <c r="E7" i="21"/>
  <c r="E85" i="21"/>
  <c r="J39" i="20"/>
  <c r="J38" i="20"/>
  <c r="AY76" i="1" s="1"/>
  <c r="J37" i="20"/>
  <c r="AX76" i="1"/>
  <c r="BI410" i="20"/>
  <c r="BH410" i="20"/>
  <c r="BG410" i="20"/>
  <c r="BE410" i="20"/>
  <c r="T410" i="20"/>
  <c r="R410" i="20"/>
  <c r="P410" i="20"/>
  <c r="BI409" i="20"/>
  <c r="BH409" i="20"/>
  <c r="BG409" i="20"/>
  <c r="BE409" i="20"/>
  <c r="T409" i="20"/>
  <c r="R409" i="20"/>
  <c r="P409" i="20"/>
  <c r="BI408" i="20"/>
  <c r="BH408" i="20"/>
  <c r="BG408" i="20"/>
  <c r="BE408" i="20"/>
  <c r="T408" i="20"/>
  <c r="R408" i="20"/>
  <c r="P408" i="20"/>
  <c r="BI407" i="20"/>
  <c r="BH407" i="20"/>
  <c r="BG407" i="20"/>
  <c r="BE407" i="20"/>
  <c r="T407" i="20"/>
  <c r="R407" i="20"/>
  <c r="P407" i="20"/>
  <c r="BI406" i="20"/>
  <c r="BH406" i="20"/>
  <c r="BG406" i="20"/>
  <c r="BE406" i="20"/>
  <c r="T406" i="20"/>
  <c r="R406" i="20"/>
  <c r="P406" i="20"/>
  <c r="BI405" i="20"/>
  <c r="BH405" i="20"/>
  <c r="BG405" i="20"/>
  <c r="BE405" i="20"/>
  <c r="T405" i="20"/>
  <c r="R405" i="20"/>
  <c r="P405" i="20"/>
  <c r="BI404" i="20"/>
  <c r="BH404" i="20"/>
  <c r="BG404" i="20"/>
  <c r="BE404" i="20"/>
  <c r="T404" i="20"/>
  <c r="R404" i="20"/>
  <c r="P404" i="20"/>
  <c r="BI403" i="20"/>
  <c r="BH403" i="20"/>
  <c r="BG403" i="20"/>
  <c r="BE403" i="20"/>
  <c r="T403" i="20"/>
  <c r="R403" i="20"/>
  <c r="P403" i="20"/>
  <c r="BI400" i="20"/>
  <c r="BH400" i="20"/>
  <c r="BG400" i="20"/>
  <c r="BE400" i="20"/>
  <c r="T400" i="20"/>
  <c r="R400" i="20"/>
  <c r="P400" i="20"/>
  <c r="BI393" i="20"/>
  <c r="BH393" i="20"/>
  <c r="BG393" i="20"/>
  <c r="BE393" i="20"/>
  <c r="T393" i="20"/>
  <c r="R393" i="20"/>
  <c r="P393" i="20"/>
  <c r="BI386" i="20"/>
  <c r="BH386" i="20"/>
  <c r="BG386" i="20"/>
  <c r="BE386" i="20"/>
  <c r="T386" i="20"/>
  <c r="R386" i="20"/>
  <c r="P386" i="20"/>
  <c r="BI372" i="20"/>
  <c r="BH372" i="20"/>
  <c r="BG372" i="20"/>
  <c r="BE372" i="20"/>
  <c r="T372" i="20"/>
  <c r="T371" i="20" s="1"/>
  <c r="R372" i="20"/>
  <c r="R371" i="20"/>
  <c r="P372" i="20"/>
  <c r="P371" i="20" s="1"/>
  <c r="BI369" i="20"/>
  <c r="BH369" i="20"/>
  <c r="BG369" i="20"/>
  <c r="BE369" i="20"/>
  <c r="T369" i="20"/>
  <c r="R369" i="20"/>
  <c r="P369" i="20"/>
  <c r="BI361" i="20"/>
  <c r="BH361" i="20"/>
  <c r="BG361" i="20"/>
  <c r="BE361" i="20"/>
  <c r="T361" i="20"/>
  <c r="R361" i="20"/>
  <c r="P361" i="20"/>
  <c r="BI353" i="20"/>
  <c r="BH353" i="20"/>
  <c r="BG353" i="20"/>
  <c r="BE353" i="20"/>
  <c r="T353" i="20"/>
  <c r="R353" i="20"/>
  <c r="P353" i="20"/>
  <c r="BI345" i="20"/>
  <c r="BH345" i="20"/>
  <c r="BG345" i="20"/>
  <c r="BE345" i="20"/>
  <c r="T345" i="20"/>
  <c r="R345" i="20"/>
  <c r="P345" i="20"/>
  <c r="BI342" i="20"/>
  <c r="BH342" i="20"/>
  <c r="BG342" i="20"/>
  <c r="BE342" i="20"/>
  <c r="T342" i="20"/>
  <c r="R342" i="20"/>
  <c r="P342" i="20"/>
  <c r="BI336" i="20"/>
  <c r="BH336" i="20"/>
  <c r="BG336" i="20"/>
  <c r="BE336" i="20"/>
  <c r="T336" i="20"/>
  <c r="R336" i="20"/>
  <c r="P336" i="20"/>
  <c r="BI329" i="20"/>
  <c r="BH329" i="20"/>
  <c r="BG329" i="20"/>
  <c r="BE329" i="20"/>
  <c r="T329" i="20"/>
  <c r="R329" i="20"/>
  <c r="P329" i="20"/>
  <c r="BI322" i="20"/>
  <c r="BH322" i="20"/>
  <c r="BG322" i="20"/>
  <c r="BE322" i="20"/>
  <c r="T322" i="20"/>
  <c r="R322" i="20"/>
  <c r="P322" i="20"/>
  <c r="BI319" i="20"/>
  <c r="BH319" i="20"/>
  <c r="BG319" i="20"/>
  <c r="BE319" i="20"/>
  <c r="T319" i="20"/>
  <c r="R319" i="20"/>
  <c r="P319" i="20"/>
  <c r="BI315" i="20"/>
  <c r="BH315" i="20"/>
  <c r="BG315" i="20"/>
  <c r="BE315" i="20"/>
  <c r="T315" i="20"/>
  <c r="R315" i="20"/>
  <c r="P315" i="20"/>
  <c r="BI312" i="20"/>
  <c r="BH312" i="20"/>
  <c r="BG312" i="20"/>
  <c r="BE312" i="20"/>
  <c r="T312" i="20"/>
  <c r="R312" i="20"/>
  <c r="P312" i="20"/>
  <c r="BI308" i="20"/>
  <c r="BH308" i="20"/>
  <c r="BG308" i="20"/>
  <c r="BE308" i="20"/>
  <c r="T308" i="20"/>
  <c r="R308" i="20"/>
  <c r="P308" i="20"/>
  <c r="BI303" i="20"/>
  <c r="BH303" i="20"/>
  <c r="BG303" i="20"/>
  <c r="BE303" i="20"/>
  <c r="T303" i="20"/>
  <c r="R303" i="20"/>
  <c r="P303" i="20"/>
  <c r="BI297" i="20"/>
  <c r="BH297" i="20"/>
  <c r="BG297" i="20"/>
  <c r="BE297" i="20"/>
  <c r="T297" i="20"/>
  <c r="R297" i="20"/>
  <c r="P297" i="20"/>
  <c r="BI294" i="20"/>
  <c r="BH294" i="20"/>
  <c r="BG294" i="20"/>
  <c r="BE294" i="20"/>
  <c r="T294" i="20"/>
  <c r="R294" i="20"/>
  <c r="P294" i="20"/>
  <c r="BI288" i="20"/>
  <c r="BH288" i="20"/>
  <c r="BG288" i="20"/>
  <c r="BE288" i="20"/>
  <c r="T288" i="20"/>
  <c r="R288" i="20"/>
  <c r="P288" i="20"/>
  <c r="BI281" i="20"/>
  <c r="BH281" i="20"/>
  <c r="BG281" i="20"/>
  <c r="BE281" i="20"/>
  <c r="T281" i="20"/>
  <c r="R281" i="20"/>
  <c r="P281" i="20"/>
  <c r="BI274" i="20"/>
  <c r="BH274" i="20"/>
  <c r="BG274" i="20"/>
  <c r="BE274" i="20"/>
  <c r="T274" i="20"/>
  <c r="R274" i="20"/>
  <c r="P274" i="20"/>
  <c r="BI270" i="20"/>
  <c r="BH270" i="20"/>
  <c r="BG270" i="20"/>
  <c r="BE270" i="20"/>
  <c r="T270" i="20"/>
  <c r="T269" i="20" s="1"/>
  <c r="R270" i="20"/>
  <c r="R269" i="20"/>
  <c r="P270" i="20"/>
  <c r="P269" i="20" s="1"/>
  <c r="BI267" i="20"/>
  <c r="BH267" i="20"/>
  <c r="BG267" i="20"/>
  <c r="BE267" i="20"/>
  <c r="T267" i="20"/>
  <c r="R267" i="20"/>
  <c r="P267" i="20"/>
  <c r="BI262" i="20"/>
  <c r="BH262" i="20"/>
  <c r="BG262" i="20"/>
  <c r="BE262" i="20"/>
  <c r="T262" i="20"/>
  <c r="R262" i="20"/>
  <c r="P262" i="20"/>
  <c r="BI260" i="20"/>
  <c r="BH260" i="20"/>
  <c r="BG260" i="20"/>
  <c r="BE260" i="20"/>
  <c r="T260" i="20"/>
  <c r="R260" i="20"/>
  <c r="P260" i="20"/>
  <c r="BI258" i="20"/>
  <c r="BH258" i="20"/>
  <c r="BG258" i="20"/>
  <c r="BE258" i="20"/>
  <c r="T258" i="20"/>
  <c r="R258" i="20"/>
  <c r="P258" i="20"/>
  <c r="BI248" i="20"/>
  <c r="BH248" i="20"/>
  <c r="BG248" i="20"/>
  <c r="BE248" i="20"/>
  <c r="T248" i="20"/>
  <c r="R248" i="20"/>
  <c r="P248" i="20"/>
  <c r="BI239" i="20"/>
  <c r="BH239" i="20"/>
  <c r="BG239" i="20"/>
  <c r="BE239" i="20"/>
  <c r="T239" i="20"/>
  <c r="R239" i="20"/>
  <c r="P239" i="20"/>
  <c r="BI231" i="20"/>
  <c r="BH231" i="20"/>
  <c r="BG231" i="20"/>
  <c r="BE231" i="20"/>
  <c r="T231" i="20"/>
  <c r="R231" i="20"/>
  <c r="P231" i="20"/>
  <c r="BI225" i="20"/>
  <c r="BH225" i="20"/>
  <c r="BG225" i="20"/>
  <c r="BE225" i="20"/>
  <c r="T225" i="20"/>
  <c r="R225" i="20"/>
  <c r="P225" i="20"/>
  <c r="BI220" i="20"/>
  <c r="BH220" i="20"/>
  <c r="BG220" i="20"/>
  <c r="BE220" i="20"/>
  <c r="T220" i="20"/>
  <c r="R220" i="20"/>
  <c r="P220" i="20"/>
  <c r="BI216" i="20"/>
  <c r="BH216" i="20"/>
  <c r="BG216" i="20"/>
  <c r="BE216" i="20"/>
  <c r="T216" i="20"/>
  <c r="R216" i="20"/>
  <c r="P216" i="20"/>
  <c r="BI208" i="20"/>
  <c r="BH208" i="20"/>
  <c r="BG208" i="20"/>
  <c r="BE208" i="20"/>
  <c r="T208" i="20"/>
  <c r="R208" i="20"/>
  <c r="P208" i="20"/>
  <c r="BI199" i="20"/>
  <c r="BH199" i="20"/>
  <c r="BG199" i="20"/>
  <c r="BE199" i="20"/>
  <c r="T199" i="20"/>
  <c r="R199" i="20"/>
  <c r="P199" i="20"/>
  <c r="BI191" i="20"/>
  <c r="BH191" i="20"/>
  <c r="BG191" i="20"/>
  <c r="BE191" i="20"/>
  <c r="T191" i="20"/>
  <c r="R191" i="20"/>
  <c r="P191" i="20"/>
  <c r="BI183" i="20"/>
  <c r="BH183" i="20"/>
  <c r="BG183" i="20"/>
  <c r="BE183" i="20"/>
  <c r="T183" i="20"/>
  <c r="R183" i="20"/>
  <c r="P183" i="20"/>
  <c r="BI175" i="20"/>
  <c r="BH175" i="20"/>
  <c r="BG175" i="20"/>
  <c r="BE175" i="20"/>
  <c r="T175" i="20"/>
  <c r="R175" i="20"/>
  <c r="P175" i="20"/>
  <c r="BI160" i="20"/>
  <c r="BH160" i="20"/>
  <c r="BG160" i="20"/>
  <c r="BE160" i="20"/>
  <c r="T160" i="20"/>
  <c r="R160" i="20"/>
  <c r="P160" i="20"/>
  <c r="BI152" i="20"/>
  <c r="BH152" i="20"/>
  <c r="BG152" i="20"/>
  <c r="BE152" i="20"/>
  <c r="T152" i="20"/>
  <c r="R152" i="20"/>
  <c r="P152" i="20"/>
  <c r="BI144" i="20"/>
  <c r="BH144" i="20"/>
  <c r="BG144" i="20"/>
  <c r="BE144" i="20"/>
  <c r="T144" i="20"/>
  <c r="R144" i="20"/>
  <c r="P144" i="20"/>
  <c r="BI136" i="20"/>
  <c r="BH136" i="20"/>
  <c r="BG136" i="20"/>
  <c r="BE136" i="20"/>
  <c r="T136" i="20"/>
  <c r="R136" i="20"/>
  <c r="P136" i="20"/>
  <c r="BI128" i="20"/>
  <c r="BH128" i="20"/>
  <c r="BG128" i="20"/>
  <c r="BE128" i="20"/>
  <c r="T128" i="20"/>
  <c r="R128" i="20"/>
  <c r="P128" i="20"/>
  <c r="BI120" i="20"/>
  <c r="BH120" i="20"/>
  <c r="BG120" i="20"/>
  <c r="BE120" i="20"/>
  <c r="T120" i="20"/>
  <c r="R120" i="20"/>
  <c r="P120" i="20"/>
  <c r="BI116" i="20"/>
  <c r="BH116" i="20"/>
  <c r="BG116" i="20"/>
  <c r="BE116" i="20"/>
  <c r="T116" i="20"/>
  <c r="R116" i="20"/>
  <c r="P116" i="20"/>
  <c r="BI108" i="20"/>
  <c r="BH108" i="20"/>
  <c r="BG108" i="20"/>
  <c r="BE108" i="20"/>
  <c r="T108" i="20"/>
  <c r="R108" i="20"/>
  <c r="P108" i="20"/>
  <c r="BI100" i="20"/>
  <c r="BH100" i="20"/>
  <c r="BG100" i="20"/>
  <c r="BE100" i="20"/>
  <c r="T100" i="20"/>
  <c r="R100" i="20"/>
  <c r="P100" i="20"/>
  <c r="F93" i="20"/>
  <c r="F91" i="20"/>
  <c r="E89" i="20"/>
  <c r="F58" i="20"/>
  <c r="F56" i="20"/>
  <c r="E54" i="20"/>
  <c r="J26" i="20"/>
  <c r="E26" i="20"/>
  <c r="J59" i="20"/>
  <c r="J25" i="20"/>
  <c r="J23" i="20"/>
  <c r="E23" i="20"/>
  <c r="J93" i="20"/>
  <c r="J22" i="20"/>
  <c r="J20" i="20"/>
  <c r="E20" i="20"/>
  <c r="F94" i="20"/>
  <c r="J19" i="20"/>
  <c r="J14" i="20"/>
  <c r="J56" i="20" s="1"/>
  <c r="E7" i="20"/>
  <c r="E85" i="20"/>
  <c r="J39" i="19"/>
  <c r="J38" i="19"/>
  <c r="AY75" i="1"/>
  <c r="J37" i="19"/>
  <c r="AX75" i="1" s="1"/>
  <c r="BI377" i="19"/>
  <c r="BH377" i="19"/>
  <c r="BG377" i="19"/>
  <c r="BE377" i="19"/>
  <c r="T377" i="19"/>
  <c r="R377" i="19"/>
  <c r="P377" i="19"/>
  <c r="BI376" i="19"/>
  <c r="BH376" i="19"/>
  <c r="BG376" i="19"/>
  <c r="BE376" i="19"/>
  <c r="T376" i="19"/>
  <c r="R376" i="19"/>
  <c r="P376" i="19"/>
  <c r="BI375" i="19"/>
  <c r="BH375" i="19"/>
  <c r="BG375" i="19"/>
  <c r="BE375" i="19"/>
  <c r="T375" i="19"/>
  <c r="R375" i="19"/>
  <c r="P375" i="19"/>
  <c r="BI374" i="19"/>
  <c r="BH374" i="19"/>
  <c r="BG374" i="19"/>
  <c r="BE374" i="19"/>
  <c r="T374" i="19"/>
  <c r="R374" i="19"/>
  <c r="P374" i="19"/>
  <c r="BI373" i="19"/>
  <c r="BH373" i="19"/>
  <c r="BG373" i="19"/>
  <c r="BE373" i="19"/>
  <c r="T373" i="19"/>
  <c r="R373" i="19"/>
  <c r="P373" i="19"/>
  <c r="BI372" i="19"/>
  <c r="BH372" i="19"/>
  <c r="BG372" i="19"/>
  <c r="BE372" i="19"/>
  <c r="T372" i="19"/>
  <c r="R372" i="19"/>
  <c r="P372" i="19"/>
  <c r="BI371" i="19"/>
  <c r="BH371" i="19"/>
  <c r="BG371" i="19"/>
  <c r="BE371" i="19"/>
  <c r="T371" i="19"/>
  <c r="R371" i="19"/>
  <c r="P371" i="19"/>
  <c r="BI370" i="19"/>
  <c r="BH370" i="19"/>
  <c r="BG370" i="19"/>
  <c r="BE370" i="19"/>
  <c r="T370" i="19"/>
  <c r="R370" i="19"/>
  <c r="P370" i="19"/>
  <c r="BI367" i="19"/>
  <c r="BH367" i="19"/>
  <c r="BG367" i="19"/>
  <c r="BE367" i="19"/>
  <c r="T367" i="19"/>
  <c r="R367" i="19"/>
  <c r="P367" i="19"/>
  <c r="BI361" i="19"/>
  <c r="BH361" i="19"/>
  <c r="BG361" i="19"/>
  <c r="BE361" i="19"/>
  <c r="T361" i="19"/>
  <c r="R361" i="19"/>
  <c r="P361" i="19"/>
  <c r="BI355" i="19"/>
  <c r="BH355" i="19"/>
  <c r="BG355" i="19"/>
  <c r="BE355" i="19"/>
  <c r="T355" i="19"/>
  <c r="R355" i="19"/>
  <c r="P355" i="19"/>
  <c r="BI343" i="19"/>
  <c r="BH343" i="19"/>
  <c r="BG343" i="19"/>
  <c r="BE343" i="19"/>
  <c r="T343" i="19"/>
  <c r="T342" i="19"/>
  <c r="R343" i="19"/>
  <c r="R342" i="19" s="1"/>
  <c r="P343" i="19"/>
  <c r="P342" i="19"/>
  <c r="BI340" i="19"/>
  <c r="BH340" i="19"/>
  <c r="BG340" i="19"/>
  <c r="BE340" i="19"/>
  <c r="T340" i="19"/>
  <c r="R340" i="19"/>
  <c r="P340" i="19"/>
  <c r="BI333" i="19"/>
  <c r="BH333" i="19"/>
  <c r="BG333" i="19"/>
  <c r="BE333" i="19"/>
  <c r="T333" i="19"/>
  <c r="R333" i="19"/>
  <c r="P333" i="19"/>
  <c r="BI326" i="19"/>
  <c r="BH326" i="19"/>
  <c r="BG326" i="19"/>
  <c r="BE326" i="19"/>
  <c r="T326" i="19"/>
  <c r="R326" i="19"/>
  <c r="P326" i="19"/>
  <c r="BI319" i="19"/>
  <c r="BH319" i="19"/>
  <c r="BG319" i="19"/>
  <c r="BE319" i="19"/>
  <c r="T319" i="19"/>
  <c r="R319" i="19"/>
  <c r="P319" i="19"/>
  <c r="BI316" i="19"/>
  <c r="BH316" i="19"/>
  <c r="BG316" i="19"/>
  <c r="BE316" i="19"/>
  <c r="T316" i="19"/>
  <c r="R316" i="19"/>
  <c r="P316" i="19"/>
  <c r="BI311" i="19"/>
  <c r="BH311" i="19"/>
  <c r="BG311" i="19"/>
  <c r="BE311" i="19"/>
  <c r="T311" i="19"/>
  <c r="R311" i="19"/>
  <c r="P311" i="19"/>
  <c r="BI305" i="19"/>
  <c r="BH305" i="19"/>
  <c r="BG305" i="19"/>
  <c r="BE305" i="19"/>
  <c r="T305" i="19"/>
  <c r="R305" i="19"/>
  <c r="P305" i="19"/>
  <c r="BI299" i="19"/>
  <c r="BH299" i="19"/>
  <c r="BG299" i="19"/>
  <c r="BE299" i="19"/>
  <c r="T299" i="19"/>
  <c r="R299" i="19"/>
  <c r="P299" i="19"/>
  <c r="BI296" i="19"/>
  <c r="BH296" i="19"/>
  <c r="BG296" i="19"/>
  <c r="BE296" i="19"/>
  <c r="T296" i="19"/>
  <c r="R296" i="19"/>
  <c r="P296" i="19"/>
  <c r="BI292" i="19"/>
  <c r="BH292" i="19"/>
  <c r="BG292" i="19"/>
  <c r="BE292" i="19"/>
  <c r="T292" i="19"/>
  <c r="R292" i="19"/>
  <c r="P292" i="19"/>
  <c r="BI289" i="19"/>
  <c r="BH289" i="19"/>
  <c r="BG289" i="19"/>
  <c r="BE289" i="19"/>
  <c r="T289" i="19"/>
  <c r="R289" i="19"/>
  <c r="P289" i="19"/>
  <c r="BI285" i="19"/>
  <c r="BH285" i="19"/>
  <c r="BG285" i="19"/>
  <c r="BE285" i="19"/>
  <c r="T285" i="19"/>
  <c r="R285" i="19"/>
  <c r="P285" i="19"/>
  <c r="BI281" i="19"/>
  <c r="BH281" i="19"/>
  <c r="BG281" i="19"/>
  <c r="BE281" i="19"/>
  <c r="T281" i="19"/>
  <c r="R281" i="19"/>
  <c r="P281" i="19"/>
  <c r="BI276" i="19"/>
  <c r="BH276" i="19"/>
  <c r="BG276" i="19"/>
  <c r="BE276" i="19"/>
  <c r="T276" i="19"/>
  <c r="R276" i="19"/>
  <c r="P276" i="19"/>
  <c r="BI273" i="19"/>
  <c r="BH273" i="19"/>
  <c r="BG273" i="19"/>
  <c r="BE273" i="19"/>
  <c r="T273" i="19"/>
  <c r="R273" i="19"/>
  <c r="P273" i="19"/>
  <c r="BI268" i="19"/>
  <c r="BH268" i="19"/>
  <c r="BG268" i="19"/>
  <c r="BE268" i="19"/>
  <c r="T268" i="19"/>
  <c r="R268" i="19"/>
  <c r="P268" i="19"/>
  <c r="BI262" i="19"/>
  <c r="BH262" i="19"/>
  <c r="BG262" i="19"/>
  <c r="BE262" i="19"/>
  <c r="T262" i="19"/>
  <c r="R262" i="19"/>
  <c r="P262" i="19"/>
  <c r="BI256" i="19"/>
  <c r="BH256" i="19"/>
  <c r="BG256" i="19"/>
  <c r="BE256" i="19"/>
  <c r="T256" i="19"/>
  <c r="R256" i="19"/>
  <c r="P256" i="19"/>
  <c r="BI252" i="19"/>
  <c r="BH252" i="19"/>
  <c r="BG252" i="19"/>
  <c r="BE252" i="19"/>
  <c r="T252" i="19"/>
  <c r="T251" i="19"/>
  <c r="R252" i="19"/>
  <c r="R251" i="19" s="1"/>
  <c r="P252" i="19"/>
  <c r="P251" i="19"/>
  <c r="BI249" i="19"/>
  <c r="BH249" i="19"/>
  <c r="BG249" i="19"/>
  <c r="BE249" i="19"/>
  <c r="T249" i="19"/>
  <c r="R249" i="19"/>
  <c r="P249" i="19"/>
  <c r="BI244" i="19"/>
  <c r="BH244" i="19"/>
  <c r="BG244" i="19"/>
  <c r="BE244" i="19"/>
  <c r="T244" i="19"/>
  <c r="R244" i="19"/>
  <c r="P244" i="19"/>
  <c r="BI242" i="19"/>
  <c r="BH242" i="19"/>
  <c r="BG242" i="19"/>
  <c r="BE242" i="19"/>
  <c r="T242" i="19"/>
  <c r="R242" i="19"/>
  <c r="P242" i="19"/>
  <c r="BI240" i="19"/>
  <c r="BH240" i="19"/>
  <c r="BG240" i="19"/>
  <c r="BE240" i="19"/>
  <c r="T240" i="19"/>
  <c r="R240" i="19"/>
  <c r="P240" i="19"/>
  <c r="BI231" i="19"/>
  <c r="BH231" i="19"/>
  <c r="BG231" i="19"/>
  <c r="BE231" i="19"/>
  <c r="T231" i="19"/>
  <c r="R231" i="19"/>
  <c r="P231" i="19"/>
  <c r="BI223" i="19"/>
  <c r="BH223" i="19"/>
  <c r="BG223" i="19"/>
  <c r="BE223" i="19"/>
  <c r="T223" i="19"/>
  <c r="R223" i="19"/>
  <c r="P223" i="19"/>
  <c r="BI216" i="19"/>
  <c r="BH216" i="19"/>
  <c r="BG216" i="19"/>
  <c r="BE216" i="19"/>
  <c r="T216" i="19"/>
  <c r="R216" i="19"/>
  <c r="P216" i="19"/>
  <c r="BI211" i="19"/>
  <c r="BH211" i="19"/>
  <c r="BG211" i="19"/>
  <c r="BE211" i="19"/>
  <c r="T211" i="19"/>
  <c r="R211" i="19"/>
  <c r="P211" i="19"/>
  <c r="BI206" i="19"/>
  <c r="BH206" i="19"/>
  <c r="BG206" i="19"/>
  <c r="BE206" i="19"/>
  <c r="T206" i="19"/>
  <c r="R206" i="19"/>
  <c r="P206" i="19"/>
  <c r="BI202" i="19"/>
  <c r="BH202" i="19"/>
  <c r="BG202" i="19"/>
  <c r="BE202" i="19"/>
  <c r="T202" i="19"/>
  <c r="R202" i="19"/>
  <c r="P202" i="19"/>
  <c r="BI195" i="19"/>
  <c r="BH195" i="19"/>
  <c r="BG195" i="19"/>
  <c r="BE195" i="19"/>
  <c r="T195" i="19"/>
  <c r="R195" i="19"/>
  <c r="P195" i="19"/>
  <c r="BI187" i="19"/>
  <c r="BH187" i="19"/>
  <c r="BG187" i="19"/>
  <c r="BE187" i="19"/>
  <c r="T187" i="19"/>
  <c r="R187" i="19"/>
  <c r="P187" i="19"/>
  <c r="BI180" i="19"/>
  <c r="BH180" i="19"/>
  <c r="BG180" i="19"/>
  <c r="BE180" i="19"/>
  <c r="T180" i="19"/>
  <c r="R180" i="19"/>
  <c r="P180" i="19"/>
  <c r="BI173" i="19"/>
  <c r="BH173" i="19"/>
  <c r="BG173" i="19"/>
  <c r="BE173" i="19"/>
  <c r="T173" i="19"/>
  <c r="R173" i="19"/>
  <c r="P173" i="19"/>
  <c r="BI166" i="19"/>
  <c r="BH166" i="19"/>
  <c r="BG166" i="19"/>
  <c r="BE166" i="19"/>
  <c r="T166" i="19"/>
  <c r="R166" i="19"/>
  <c r="P166" i="19"/>
  <c r="BI153" i="19"/>
  <c r="BH153" i="19"/>
  <c r="BG153" i="19"/>
  <c r="BE153" i="19"/>
  <c r="T153" i="19"/>
  <c r="R153" i="19"/>
  <c r="P153" i="19"/>
  <c r="BI146" i="19"/>
  <c r="BH146" i="19"/>
  <c r="BG146" i="19"/>
  <c r="BE146" i="19"/>
  <c r="T146" i="19"/>
  <c r="R146" i="19"/>
  <c r="P146" i="19"/>
  <c r="BI139" i="19"/>
  <c r="BH139" i="19"/>
  <c r="BG139" i="19"/>
  <c r="BE139" i="19"/>
  <c r="T139" i="19"/>
  <c r="R139" i="19"/>
  <c r="P139" i="19"/>
  <c r="BI132" i="19"/>
  <c r="BH132" i="19"/>
  <c r="BG132" i="19"/>
  <c r="BE132" i="19"/>
  <c r="T132" i="19"/>
  <c r="R132" i="19"/>
  <c r="P132" i="19"/>
  <c r="BI125" i="19"/>
  <c r="BH125" i="19"/>
  <c r="BG125" i="19"/>
  <c r="BE125" i="19"/>
  <c r="T125" i="19"/>
  <c r="R125" i="19"/>
  <c r="P125" i="19"/>
  <c r="BI118" i="19"/>
  <c r="BH118" i="19"/>
  <c r="BG118" i="19"/>
  <c r="BE118" i="19"/>
  <c r="T118" i="19"/>
  <c r="R118" i="19"/>
  <c r="P118" i="19"/>
  <c r="BI114" i="19"/>
  <c r="BH114" i="19"/>
  <c r="BG114" i="19"/>
  <c r="BE114" i="19"/>
  <c r="T114" i="19"/>
  <c r="R114" i="19"/>
  <c r="P114" i="19"/>
  <c r="BI107" i="19"/>
  <c r="BH107" i="19"/>
  <c r="BG107" i="19"/>
  <c r="BE107" i="19"/>
  <c r="T107" i="19"/>
  <c r="R107" i="19"/>
  <c r="P107" i="19"/>
  <c r="BI100" i="19"/>
  <c r="BH100" i="19"/>
  <c r="BG100" i="19"/>
  <c r="BE100" i="19"/>
  <c r="T100" i="19"/>
  <c r="R100" i="19"/>
  <c r="P100" i="19"/>
  <c r="F93" i="19"/>
  <c r="F91" i="19"/>
  <c r="E89" i="19"/>
  <c r="F58" i="19"/>
  <c r="F56" i="19"/>
  <c r="E54" i="19"/>
  <c r="J26" i="19"/>
  <c r="E26" i="19"/>
  <c r="J59" i="19" s="1"/>
  <c r="J25" i="19"/>
  <c r="J23" i="19"/>
  <c r="E23" i="19"/>
  <c r="J58" i="19" s="1"/>
  <c r="J22" i="19"/>
  <c r="J20" i="19"/>
  <c r="E20" i="19"/>
  <c r="F59" i="19" s="1"/>
  <c r="J19" i="19"/>
  <c r="J14" i="19"/>
  <c r="J91" i="19"/>
  <c r="E7" i="19"/>
  <c r="E50" i="19"/>
  <c r="J39" i="18"/>
  <c r="J38" i="18"/>
  <c r="AY74" i="1" s="1"/>
  <c r="J37" i="18"/>
  <c r="AX74" i="1"/>
  <c r="BI410" i="18"/>
  <c r="BH410" i="18"/>
  <c r="BG410" i="18"/>
  <c r="BE410" i="18"/>
  <c r="T410" i="18"/>
  <c r="R410" i="18"/>
  <c r="P410" i="18"/>
  <c r="BI409" i="18"/>
  <c r="BH409" i="18"/>
  <c r="BG409" i="18"/>
  <c r="BE409" i="18"/>
  <c r="T409" i="18"/>
  <c r="R409" i="18"/>
  <c r="P409" i="18"/>
  <c r="BI408" i="18"/>
  <c r="BH408" i="18"/>
  <c r="BG408" i="18"/>
  <c r="BE408" i="18"/>
  <c r="T408" i="18"/>
  <c r="R408" i="18"/>
  <c r="P408" i="18"/>
  <c r="BI407" i="18"/>
  <c r="BH407" i="18"/>
  <c r="BG407" i="18"/>
  <c r="BE407" i="18"/>
  <c r="T407" i="18"/>
  <c r="R407" i="18"/>
  <c r="P407" i="18"/>
  <c r="BI406" i="18"/>
  <c r="BH406" i="18"/>
  <c r="BG406" i="18"/>
  <c r="BE406" i="18"/>
  <c r="T406" i="18"/>
  <c r="R406" i="18"/>
  <c r="P406" i="18"/>
  <c r="BI405" i="18"/>
  <c r="BH405" i="18"/>
  <c r="BG405" i="18"/>
  <c r="BE405" i="18"/>
  <c r="T405" i="18"/>
  <c r="R405" i="18"/>
  <c r="P405" i="18"/>
  <c r="BI404" i="18"/>
  <c r="BH404" i="18"/>
  <c r="BG404" i="18"/>
  <c r="BE404" i="18"/>
  <c r="T404" i="18"/>
  <c r="R404" i="18"/>
  <c r="P404" i="18"/>
  <c r="BI403" i="18"/>
  <c r="BH403" i="18"/>
  <c r="BG403" i="18"/>
  <c r="BE403" i="18"/>
  <c r="T403" i="18"/>
  <c r="R403" i="18"/>
  <c r="P403" i="18"/>
  <c r="BI400" i="18"/>
  <c r="BH400" i="18"/>
  <c r="BG400" i="18"/>
  <c r="BE400" i="18"/>
  <c r="T400" i="18"/>
  <c r="R400" i="18"/>
  <c r="P400" i="18"/>
  <c r="BI393" i="18"/>
  <c r="BH393" i="18"/>
  <c r="BG393" i="18"/>
  <c r="BE393" i="18"/>
  <c r="T393" i="18"/>
  <c r="R393" i="18"/>
  <c r="P393" i="18"/>
  <c r="BI386" i="18"/>
  <c r="BH386" i="18"/>
  <c r="BG386" i="18"/>
  <c r="BE386" i="18"/>
  <c r="T386" i="18"/>
  <c r="R386" i="18"/>
  <c r="P386" i="18"/>
  <c r="BI372" i="18"/>
  <c r="BH372" i="18"/>
  <c r="BG372" i="18"/>
  <c r="BE372" i="18"/>
  <c r="T372" i="18"/>
  <c r="T371" i="18" s="1"/>
  <c r="R372" i="18"/>
  <c r="R371" i="18"/>
  <c r="P372" i="18"/>
  <c r="P371" i="18" s="1"/>
  <c r="BI369" i="18"/>
  <c r="BH369" i="18"/>
  <c r="BG369" i="18"/>
  <c r="BE369" i="18"/>
  <c r="T369" i="18"/>
  <c r="R369" i="18"/>
  <c r="P369" i="18"/>
  <c r="BI361" i="18"/>
  <c r="BH361" i="18"/>
  <c r="BG361" i="18"/>
  <c r="BE361" i="18"/>
  <c r="T361" i="18"/>
  <c r="R361" i="18"/>
  <c r="P361" i="18"/>
  <c r="BI353" i="18"/>
  <c r="BH353" i="18"/>
  <c r="BG353" i="18"/>
  <c r="BE353" i="18"/>
  <c r="T353" i="18"/>
  <c r="R353" i="18"/>
  <c r="P353" i="18"/>
  <c r="BI345" i="18"/>
  <c r="BH345" i="18"/>
  <c r="BG345" i="18"/>
  <c r="BE345" i="18"/>
  <c r="T345" i="18"/>
  <c r="R345" i="18"/>
  <c r="P345" i="18"/>
  <c r="BI342" i="18"/>
  <c r="BH342" i="18"/>
  <c r="BG342" i="18"/>
  <c r="BE342" i="18"/>
  <c r="T342" i="18"/>
  <c r="R342" i="18"/>
  <c r="P342" i="18"/>
  <c r="BI336" i="18"/>
  <c r="BH336" i="18"/>
  <c r="BG336" i="18"/>
  <c r="BE336" i="18"/>
  <c r="T336" i="18"/>
  <c r="R336" i="18"/>
  <c r="P336" i="18"/>
  <c r="BI329" i="18"/>
  <c r="BH329" i="18"/>
  <c r="BG329" i="18"/>
  <c r="BE329" i="18"/>
  <c r="T329" i="18"/>
  <c r="R329" i="18"/>
  <c r="P329" i="18"/>
  <c r="BI322" i="18"/>
  <c r="BH322" i="18"/>
  <c r="BG322" i="18"/>
  <c r="BE322" i="18"/>
  <c r="T322" i="18"/>
  <c r="R322" i="18"/>
  <c r="P322" i="18"/>
  <c r="BI319" i="18"/>
  <c r="BH319" i="18"/>
  <c r="BG319" i="18"/>
  <c r="BE319" i="18"/>
  <c r="T319" i="18"/>
  <c r="R319" i="18"/>
  <c r="P319" i="18"/>
  <c r="BI315" i="18"/>
  <c r="BH315" i="18"/>
  <c r="BG315" i="18"/>
  <c r="BE315" i="18"/>
  <c r="T315" i="18"/>
  <c r="R315" i="18"/>
  <c r="P315" i="18"/>
  <c r="BI312" i="18"/>
  <c r="BH312" i="18"/>
  <c r="BG312" i="18"/>
  <c r="BE312" i="18"/>
  <c r="T312" i="18"/>
  <c r="R312" i="18"/>
  <c r="P312" i="18"/>
  <c r="BI308" i="18"/>
  <c r="BH308" i="18"/>
  <c r="BG308" i="18"/>
  <c r="BE308" i="18"/>
  <c r="T308" i="18"/>
  <c r="R308" i="18"/>
  <c r="P308" i="18"/>
  <c r="BI303" i="18"/>
  <c r="BH303" i="18"/>
  <c r="BG303" i="18"/>
  <c r="BE303" i="18"/>
  <c r="T303" i="18"/>
  <c r="R303" i="18"/>
  <c r="P303" i="18"/>
  <c r="BI297" i="18"/>
  <c r="BH297" i="18"/>
  <c r="BG297" i="18"/>
  <c r="BE297" i="18"/>
  <c r="T297" i="18"/>
  <c r="R297" i="18"/>
  <c r="P297" i="18"/>
  <c r="BI294" i="18"/>
  <c r="BH294" i="18"/>
  <c r="BG294" i="18"/>
  <c r="BE294" i="18"/>
  <c r="T294" i="18"/>
  <c r="R294" i="18"/>
  <c r="P294" i="18"/>
  <c r="BI288" i="18"/>
  <c r="BH288" i="18"/>
  <c r="BG288" i="18"/>
  <c r="BE288" i="18"/>
  <c r="T288" i="18"/>
  <c r="R288" i="18"/>
  <c r="P288" i="18"/>
  <c r="BI281" i="18"/>
  <c r="BH281" i="18"/>
  <c r="BG281" i="18"/>
  <c r="BE281" i="18"/>
  <c r="T281" i="18"/>
  <c r="R281" i="18"/>
  <c r="P281" i="18"/>
  <c r="BI274" i="18"/>
  <c r="BH274" i="18"/>
  <c r="BG274" i="18"/>
  <c r="BE274" i="18"/>
  <c r="T274" i="18"/>
  <c r="R274" i="18"/>
  <c r="P274" i="18"/>
  <c r="BI270" i="18"/>
  <c r="BH270" i="18"/>
  <c r="BG270" i="18"/>
  <c r="BE270" i="18"/>
  <c r="T270" i="18"/>
  <c r="T269" i="18" s="1"/>
  <c r="R270" i="18"/>
  <c r="R269" i="18"/>
  <c r="P270" i="18"/>
  <c r="P269" i="18" s="1"/>
  <c r="BI267" i="18"/>
  <c r="BH267" i="18"/>
  <c r="BG267" i="18"/>
  <c r="BE267" i="18"/>
  <c r="T267" i="18"/>
  <c r="R267" i="18"/>
  <c r="P267" i="18"/>
  <c r="BI262" i="18"/>
  <c r="BH262" i="18"/>
  <c r="BG262" i="18"/>
  <c r="BE262" i="18"/>
  <c r="T262" i="18"/>
  <c r="R262" i="18"/>
  <c r="P262" i="18"/>
  <c r="BI260" i="18"/>
  <c r="BH260" i="18"/>
  <c r="BG260" i="18"/>
  <c r="BE260" i="18"/>
  <c r="T260" i="18"/>
  <c r="R260" i="18"/>
  <c r="P260" i="18"/>
  <c r="BI258" i="18"/>
  <c r="BH258" i="18"/>
  <c r="BG258" i="18"/>
  <c r="BE258" i="18"/>
  <c r="T258" i="18"/>
  <c r="R258" i="18"/>
  <c r="P258" i="18"/>
  <c r="BI248" i="18"/>
  <c r="BH248" i="18"/>
  <c r="BG248" i="18"/>
  <c r="BE248" i="18"/>
  <c r="T248" i="18"/>
  <c r="R248" i="18"/>
  <c r="P248" i="18"/>
  <c r="BI239" i="18"/>
  <c r="BH239" i="18"/>
  <c r="BG239" i="18"/>
  <c r="BE239" i="18"/>
  <c r="T239" i="18"/>
  <c r="R239" i="18"/>
  <c r="P239" i="18"/>
  <c r="BI231" i="18"/>
  <c r="BH231" i="18"/>
  <c r="BG231" i="18"/>
  <c r="BE231" i="18"/>
  <c r="T231" i="18"/>
  <c r="R231" i="18"/>
  <c r="P231" i="18"/>
  <c r="BI225" i="18"/>
  <c r="BH225" i="18"/>
  <c r="BG225" i="18"/>
  <c r="BE225" i="18"/>
  <c r="T225" i="18"/>
  <c r="R225" i="18"/>
  <c r="P225" i="18"/>
  <c r="BI220" i="18"/>
  <c r="BH220" i="18"/>
  <c r="BG220" i="18"/>
  <c r="BE220" i="18"/>
  <c r="T220" i="18"/>
  <c r="R220" i="18"/>
  <c r="P220" i="18"/>
  <c r="BI216" i="18"/>
  <c r="BH216" i="18"/>
  <c r="BG216" i="18"/>
  <c r="BE216" i="18"/>
  <c r="T216" i="18"/>
  <c r="R216" i="18"/>
  <c r="P216" i="18"/>
  <c r="BI208" i="18"/>
  <c r="BH208" i="18"/>
  <c r="BG208" i="18"/>
  <c r="BE208" i="18"/>
  <c r="T208" i="18"/>
  <c r="R208" i="18"/>
  <c r="P208" i="18"/>
  <c r="BI199" i="18"/>
  <c r="BH199" i="18"/>
  <c r="BG199" i="18"/>
  <c r="BE199" i="18"/>
  <c r="T199" i="18"/>
  <c r="R199" i="18"/>
  <c r="P199" i="18"/>
  <c r="BI191" i="18"/>
  <c r="BH191" i="18"/>
  <c r="BG191" i="18"/>
  <c r="BE191" i="18"/>
  <c r="T191" i="18"/>
  <c r="R191" i="18"/>
  <c r="P191" i="18"/>
  <c r="BI183" i="18"/>
  <c r="BH183" i="18"/>
  <c r="BG183" i="18"/>
  <c r="BE183" i="18"/>
  <c r="T183" i="18"/>
  <c r="R183" i="18"/>
  <c r="P183" i="18"/>
  <c r="BI175" i="18"/>
  <c r="BH175" i="18"/>
  <c r="BG175" i="18"/>
  <c r="BE175" i="18"/>
  <c r="T175" i="18"/>
  <c r="R175" i="18"/>
  <c r="P175" i="18"/>
  <c r="BI160" i="18"/>
  <c r="BH160" i="18"/>
  <c r="BG160" i="18"/>
  <c r="BE160" i="18"/>
  <c r="T160" i="18"/>
  <c r="R160" i="18"/>
  <c r="P160" i="18"/>
  <c r="BI152" i="18"/>
  <c r="BH152" i="18"/>
  <c r="BG152" i="18"/>
  <c r="BE152" i="18"/>
  <c r="T152" i="18"/>
  <c r="R152" i="18"/>
  <c r="P152" i="18"/>
  <c r="BI144" i="18"/>
  <c r="BH144" i="18"/>
  <c r="BG144" i="18"/>
  <c r="BE144" i="18"/>
  <c r="T144" i="18"/>
  <c r="R144" i="18"/>
  <c r="P144" i="18"/>
  <c r="BI136" i="18"/>
  <c r="BH136" i="18"/>
  <c r="BG136" i="18"/>
  <c r="BE136" i="18"/>
  <c r="T136" i="18"/>
  <c r="R136" i="18"/>
  <c r="P136" i="18"/>
  <c r="BI128" i="18"/>
  <c r="BH128" i="18"/>
  <c r="BG128" i="18"/>
  <c r="BE128" i="18"/>
  <c r="T128" i="18"/>
  <c r="R128" i="18"/>
  <c r="P128" i="18"/>
  <c r="BI120" i="18"/>
  <c r="BH120" i="18"/>
  <c r="BG120" i="18"/>
  <c r="BE120" i="18"/>
  <c r="T120" i="18"/>
  <c r="R120" i="18"/>
  <c r="P120" i="18"/>
  <c r="BI116" i="18"/>
  <c r="BH116" i="18"/>
  <c r="BG116" i="18"/>
  <c r="BE116" i="18"/>
  <c r="T116" i="18"/>
  <c r="R116" i="18"/>
  <c r="P116" i="18"/>
  <c r="BI108" i="18"/>
  <c r="BH108" i="18"/>
  <c r="BG108" i="18"/>
  <c r="BE108" i="18"/>
  <c r="T108" i="18"/>
  <c r="R108" i="18"/>
  <c r="P108" i="18"/>
  <c r="BI100" i="18"/>
  <c r="BH100" i="18"/>
  <c r="BG100" i="18"/>
  <c r="BE100" i="18"/>
  <c r="T100" i="18"/>
  <c r="R100" i="18"/>
  <c r="P100" i="18"/>
  <c r="F93" i="18"/>
  <c r="F91" i="18"/>
  <c r="E89" i="18"/>
  <c r="F58" i="18"/>
  <c r="F56" i="18"/>
  <c r="E54" i="18"/>
  <c r="J26" i="18"/>
  <c r="E26" i="18"/>
  <c r="J94" i="18"/>
  <c r="J25" i="18"/>
  <c r="J23" i="18"/>
  <c r="E23" i="18"/>
  <c r="J93" i="18"/>
  <c r="J22" i="18"/>
  <c r="J20" i="18"/>
  <c r="E20" i="18"/>
  <c r="F59" i="18"/>
  <c r="J19" i="18"/>
  <c r="J14" i="18"/>
  <c r="J56" i="18" s="1"/>
  <c r="E7" i="18"/>
  <c r="E50" i="18"/>
  <c r="J39" i="17"/>
  <c r="J38" i="17"/>
  <c r="AY73" i="1"/>
  <c r="J37" i="17"/>
  <c r="AX73" i="1" s="1"/>
  <c r="BI377" i="17"/>
  <c r="BH377" i="17"/>
  <c r="BG377" i="17"/>
  <c r="BE377" i="17"/>
  <c r="T377" i="17"/>
  <c r="R377" i="17"/>
  <c r="P377" i="17"/>
  <c r="BI376" i="17"/>
  <c r="BH376" i="17"/>
  <c r="BG376" i="17"/>
  <c r="BE376" i="17"/>
  <c r="T376" i="17"/>
  <c r="R376" i="17"/>
  <c r="P376" i="17"/>
  <c r="BI375" i="17"/>
  <c r="BH375" i="17"/>
  <c r="BG375" i="17"/>
  <c r="BE375" i="17"/>
  <c r="T375" i="17"/>
  <c r="R375" i="17"/>
  <c r="P375" i="17"/>
  <c r="BI374" i="17"/>
  <c r="BH374" i="17"/>
  <c r="BG374" i="17"/>
  <c r="BE374" i="17"/>
  <c r="T374" i="17"/>
  <c r="R374" i="17"/>
  <c r="P374" i="17"/>
  <c r="BI373" i="17"/>
  <c r="BH373" i="17"/>
  <c r="BG373" i="17"/>
  <c r="BE373" i="17"/>
  <c r="T373" i="17"/>
  <c r="R373" i="17"/>
  <c r="P373" i="17"/>
  <c r="BI372" i="17"/>
  <c r="BH372" i="17"/>
  <c r="BG372" i="17"/>
  <c r="BE372" i="17"/>
  <c r="T372" i="17"/>
  <c r="R372" i="17"/>
  <c r="P372" i="17"/>
  <c r="BI371" i="17"/>
  <c r="BH371" i="17"/>
  <c r="BG371" i="17"/>
  <c r="BE371" i="17"/>
  <c r="T371" i="17"/>
  <c r="R371" i="17"/>
  <c r="P371" i="17"/>
  <c r="BI370" i="17"/>
  <c r="BH370" i="17"/>
  <c r="BG370" i="17"/>
  <c r="BE370" i="17"/>
  <c r="T370" i="17"/>
  <c r="R370" i="17"/>
  <c r="P370" i="17"/>
  <c r="BI367" i="17"/>
  <c r="BH367" i="17"/>
  <c r="BG367" i="17"/>
  <c r="BE367" i="17"/>
  <c r="T367" i="17"/>
  <c r="R367" i="17"/>
  <c r="P367" i="17"/>
  <c r="BI361" i="17"/>
  <c r="BH361" i="17"/>
  <c r="BG361" i="17"/>
  <c r="BE361" i="17"/>
  <c r="T361" i="17"/>
  <c r="R361" i="17"/>
  <c r="P361" i="17"/>
  <c r="BI355" i="17"/>
  <c r="BH355" i="17"/>
  <c r="BG355" i="17"/>
  <c r="BE355" i="17"/>
  <c r="T355" i="17"/>
  <c r="R355" i="17"/>
  <c r="P355" i="17"/>
  <c r="BI343" i="17"/>
  <c r="BH343" i="17"/>
  <c r="BG343" i="17"/>
  <c r="BE343" i="17"/>
  <c r="T343" i="17"/>
  <c r="T342" i="17"/>
  <c r="R343" i="17"/>
  <c r="R342" i="17"/>
  <c r="P343" i="17"/>
  <c r="P342" i="17"/>
  <c r="BI340" i="17"/>
  <c r="BH340" i="17"/>
  <c r="BG340" i="17"/>
  <c r="BE340" i="17"/>
  <c r="T340" i="17"/>
  <c r="R340" i="17"/>
  <c r="P340" i="17"/>
  <c r="BI333" i="17"/>
  <c r="BH333" i="17"/>
  <c r="BG333" i="17"/>
  <c r="BE333" i="17"/>
  <c r="T333" i="17"/>
  <c r="R333" i="17"/>
  <c r="P333" i="17"/>
  <c r="BI326" i="17"/>
  <c r="BH326" i="17"/>
  <c r="BG326" i="17"/>
  <c r="BE326" i="17"/>
  <c r="T326" i="17"/>
  <c r="R326" i="17"/>
  <c r="P326" i="17"/>
  <c r="BI319" i="17"/>
  <c r="BH319" i="17"/>
  <c r="BG319" i="17"/>
  <c r="BE319" i="17"/>
  <c r="T319" i="17"/>
  <c r="R319" i="17"/>
  <c r="P319" i="17"/>
  <c r="BI316" i="17"/>
  <c r="BH316" i="17"/>
  <c r="BG316" i="17"/>
  <c r="BE316" i="17"/>
  <c r="T316" i="17"/>
  <c r="R316" i="17"/>
  <c r="P316" i="17"/>
  <c r="BI311" i="17"/>
  <c r="BH311" i="17"/>
  <c r="BG311" i="17"/>
  <c r="BE311" i="17"/>
  <c r="T311" i="17"/>
  <c r="R311" i="17"/>
  <c r="P311" i="17"/>
  <c r="BI305" i="17"/>
  <c r="BH305" i="17"/>
  <c r="BG305" i="17"/>
  <c r="BE305" i="17"/>
  <c r="T305" i="17"/>
  <c r="R305" i="17"/>
  <c r="P305" i="17"/>
  <c r="BI299" i="17"/>
  <c r="BH299" i="17"/>
  <c r="BG299" i="17"/>
  <c r="BE299" i="17"/>
  <c r="T299" i="17"/>
  <c r="R299" i="17"/>
  <c r="P299" i="17"/>
  <c r="BI296" i="17"/>
  <c r="BH296" i="17"/>
  <c r="BG296" i="17"/>
  <c r="BE296" i="17"/>
  <c r="T296" i="17"/>
  <c r="R296" i="17"/>
  <c r="P296" i="17"/>
  <c r="BI292" i="17"/>
  <c r="BH292" i="17"/>
  <c r="BG292" i="17"/>
  <c r="BE292" i="17"/>
  <c r="T292" i="17"/>
  <c r="R292" i="17"/>
  <c r="P292" i="17"/>
  <c r="BI289" i="17"/>
  <c r="BH289" i="17"/>
  <c r="BG289" i="17"/>
  <c r="BE289" i="17"/>
  <c r="T289" i="17"/>
  <c r="R289" i="17"/>
  <c r="P289" i="17"/>
  <c r="BI285" i="17"/>
  <c r="BH285" i="17"/>
  <c r="BG285" i="17"/>
  <c r="BE285" i="17"/>
  <c r="T285" i="17"/>
  <c r="R285" i="17"/>
  <c r="P285" i="17"/>
  <c r="BI281" i="17"/>
  <c r="BH281" i="17"/>
  <c r="BG281" i="17"/>
  <c r="BE281" i="17"/>
  <c r="T281" i="17"/>
  <c r="R281" i="17"/>
  <c r="P281" i="17"/>
  <c r="BI276" i="17"/>
  <c r="BH276" i="17"/>
  <c r="BG276" i="17"/>
  <c r="BE276" i="17"/>
  <c r="T276" i="17"/>
  <c r="R276" i="17"/>
  <c r="P276" i="17"/>
  <c r="BI273" i="17"/>
  <c r="BH273" i="17"/>
  <c r="BG273" i="17"/>
  <c r="BE273" i="17"/>
  <c r="T273" i="17"/>
  <c r="R273" i="17"/>
  <c r="P273" i="17"/>
  <c r="BI268" i="17"/>
  <c r="BH268" i="17"/>
  <c r="BG268" i="17"/>
  <c r="BE268" i="17"/>
  <c r="T268" i="17"/>
  <c r="R268" i="17"/>
  <c r="P268" i="17"/>
  <c r="BI262" i="17"/>
  <c r="BH262" i="17"/>
  <c r="BG262" i="17"/>
  <c r="BE262" i="17"/>
  <c r="T262" i="17"/>
  <c r="R262" i="17"/>
  <c r="P262" i="17"/>
  <c r="BI256" i="17"/>
  <c r="BH256" i="17"/>
  <c r="BG256" i="17"/>
  <c r="BE256" i="17"/>
  <c r="T256" i="17"/>
  <c r="R256" i="17"/>
  <c r="P256" i="17"/>
  <c r="BI252" i="17"/>
  <c r="BH252" i="17"/>
  <c r="BG252" i="17"/>
  <c r="BE252" i="17"/>
  <c r="T252" i="17"/>
  <c r="T251" i="17"/>
  <c r="R252" i="17"/>
  <c r="R251" i="17" s="1"/>
  <c r="P252" i="17"/>
  <c r="P251" i="17"/>
  <c r="BI249" i="17"/>
  <c r="BH249" i="17"/>
  <c r="BG249" i="17"/>
  <c r="BE249" i="17"/>
  <c r="T249" i="17"/>
  <c r="R249" i="17"/>
  <c r="P249" i="17"/>
  <c r="BI244" i="17"/>
  <c r="BH244" i="17"/>
  <c r="BG244" i="17"/>
  <c r="BE244" i="17"/>
  <c r="T244" i="17"/>
  <c r="R244" i="17"/>
  <c r="P244" i="17"/>
  <c r="BI242" i="17"/>
  <c r="BH242" i="17"/>
  <c r="BG242" i="17"/>
  <c r="BE242" i="17"/>
  <c r="T242" i="17"/>
  <c r="R242" i="17"/>
  <c r="P242" i="17"/>
  <c r="BI240" i="17"/>
  <c r="BH240" i="17"/>
  <c r="BG240" i="17"/>
  <c r="BE240" i="17"/>
  <c r="T240" i="17"/>
  <c r="R240" i="17"/>
  <c r="P240" i="17"/>
  <c r="BI231" i="17"/>
  <c r="BH231" i="17"/>
  <c r="BG231" i="17"/>
  <c r="BE231" i="17"/>
  <c r="T231" i="17"/>
  <c r="R231" i="17"/>
  <c r="P231" i="17"/>
  <c r="BI223" i="17"/>
  <c r="BH223" i="17"/>
  <c r="BG223" i="17"/>
  <c r="BE223" i="17"/>
  <c r="T223" i="17"/>
  <c r="R223" i="17"/>
  <c r="P223" i="17"/>
  <c r="BI216" i="17"/>
  <c r="BH216" i="17"/>
  <c r="BG216" i="17"/>
  <c r="BE216" i="17"/>
  <c r="T216" i="17"/>
  <c r="R216" i="17"/>
  <c r="P216" i="17"/>
  <c r="BI211" i="17"/>
  <c r="BH211" i="17"/>
  <c r="BG211" i="17"/>
  <c r="BE211" i="17"/>
  <c r="T211" i="17"/>
  <c r="R211" i="17"/>
  <c r="P211" i="17"/>
  <c r="BI206" i="17"/>
  <c r="BH206" i="17"/>
  <c r="BG206" i="17"/>
  <c r="BE206" i="17"/>
  <c r="T206" i="17"/>
  <c r="R206" i="17"/>
  <c r="P206" i="17"/>
  <c r="BI202" i="17"/>
  <c r="BH202" i="17"/>
  <c r="BG202" i="17"/>
  <c r="BE202" i="17"/>
  <c r="T202" i="17"/>
  <c r="R202" i="17"/>
  <c r="P202" i="17"/>
  <c r="BI195" i="17"/>
  <c r="BH195" i="17"/>
  <c r="BG195" i="17"/>
  <c r="BE195" i="17"/>
  <c r="T195" i="17"/>
  <c r="R195" i="17"/>
  <c r="P195" i="17"/>
  <c r="BI187" i="17"/>
  <c r="BH187" i="17"/>
  <c r="BG187" i="17"/>
  <c r="BE187" i="17"/>
  <c r="T187" i="17"/>
  <c r="R187" i="17"/>
  <c r="P187" i="17"/>
  <c r="BI180" i="17"/>
  <c r="BH180" i="17"/>
  <c r="BG180" i="17"/>
  <c r="BE180" i="17"/>
  <c r="T180" i="17"/>
  <c r="R180" i="17"/>
  <c r="P180" i="17"/>
  <c r="BI173" i="17"/>
  <c r="BH173" i="17"/>
  <c r="BG173" i="17"/>
  <c r="BE173" i="17"/>
  <c r="T173" i="17"/>
  <c r="R173" i="17"/>
  <c r="P173" i="17"/>
  <c r="BI166" i="17"/>
  <c r="BH166" i="17"/>
  <c r="BG166" i="17"/>
  <c r="BE166" i="17"/>
  <c r="T166" i="17"/>
  <c r="R166" i="17"/>
  <c r="P166" i="17"/>
  <c r="BI153" i="17"/>
  <c r="BH153" i="17"/>
  <c r="BG153" i="17"/>
  <c r="BE153" i="17"/>
  <c r="T153" i="17"/>
  <c r="R153" i="17"/>
  <c r="P153" i="17"/>
  <c r="BI146" i="17"/>
  <c r="BH146" i="17"/>
  <c r="BG146" i="17"/>
  <c r="BE146" i="17"/>
  <c r="T146" i="17"/>
  <c r="R146" i="17"/>
  <c r="P146" i="17"/>
  <c r="BI139" i="17"/>
  <c r="BH139" i="17"/>
  <c r="BG139" i="17"/>
  <c r="BE139" i="17"/>
  <c r="T139" i="17"/>
  <c r="R139" i="17"/>
  <c r="P139" i="17"/>
  <c r="BI132" i="17"/>
  <c r="BH132" i="17"/>
  <c r="BG132" i="17"/>
  <c r="BE132" i="17"/>
  <c r="T132" i="17"/>
  <c r="R132" i="17"/>
  <c r="P132" i="17"/>
  <c r="BI125" i="17"/>
  <c r="BH125" i="17"/>
  <c r="BG125" i="17"/>
  <c r="BE125" i="17"/>
  <c r="T125" i="17"/>
  <c r="R125" i="17"/>
  <c r="P125" i="17"/>
  <c r="BI118" i="17"/>
  <c r="BH118" i="17"/>
  <c r="BG118" i="17"/>
  <c r="BE118" i="17"/>
  <c r="T118" i="17"/>
  <c r="R118" i="17"/>
  <c r="P118" i="17"/>
  <c r="BI114" i="17"/>
  <c r="BH114" i="17"/>
  <c r="BG114" i="17"/>
  <c r="BE114" i="17"/>
  <c r="T114" i="17"/>
  <c r="R114" i="17"/>
  <c r="P114" i="17"/>
  <c r="BI107" i="17"/>
  <c r="BH107" i="17"/>
  <c r="BG107" i="17"/>
  <c r="BE107" i="17"/>
  <c r="T107" i="17"/>
  <c r="R107" i="17"/>
  <c r="P107" i="17"/>
  <c r="BI100" i="17"/>
  <c r="BH100" i="17"/>
  <c r="BG100" i="17"/>
  <c r="BE100" i="17"/>
  <c r="T100" i="17"/>
  <c r="R100" i="17"/>
  <c r="P100" i="17"/>
  <c r="F93" i="17"/>
  <c r="F91" i="17"/>
  <c r="E89" i="17"/>
  <c r="F58" i="17"/>
  <c r="F56" i="17"/>
  <c r="E54" i="17"/>
  <c r="J26" i="17"/>
  <c r="E26" i="17"/>
  <c r="J94" i="17" s="1"/>
  <c r="J25" i="17"/>
  <c r="J23" i="17"/>
  <c r="E23" i="17"/>
  <c r="J58" i="17" s="1"/>
  <c r="J22" i="17"/>
  <c r="J20" i="17"/>
  <c r="E20" i="17"/>
  <c r="F59" i="17" s="1"/>
  <c r="J19" i="17"/>
  <c r="J14" i="17"/>
  <c r="J91" i="17"/>
  <c r="E7" i="17"/>
  <c r="E50" i="17" s="1"/>
  <c r="J39" i="16"/>
  <c r="J38" i="16"/>
  <c r="AY72" i="1" s="1"/>
  <c r="J37" i="16"/>
  <c r="AX72" i="1"/>
  <c r="BI410" i="16"/>
  <c r="BH410" i="16"/>
  <c r="BG410" i="16"/>
  <c r="BE410" i="16"/>
  <c r="T410" i="16"/>
  <c r="R410" i="16"/>
  <c r="P410" i="16"/>
  <c r="BI409" i="16"/>
  <c r="BH409" i="16"/>
  <c r="BG409" i="16"/>
  <c r="BE409" i="16"/>
  <c r="T409" i="16"/>
  <c r="R409" i="16"/>
  <c r="P409" i="16"/>
  <c r="BI408" i="16"/>
  <c r="BH408" i="16"/>
  <c r="BG408" i="16"/>
  <c r="BE408" i="16"/>
  <c r="T408" i="16"/>
  <c r="R408" i="16"/>
  <c r="P408" i="16"/>
  <c r="BI407" i="16"/>
  <c r="BH407" i="16"/>
  <c r="BG407" i="16"/>
  <c r="BE407" i="16"/>
  <c r="T407" i="16"/>
  <c r="R407" i="16"/>
  <c r="P407" i="16"/>
  <c r="BI406" i="16"/>
  <c r="BH406" i="16"/>
  <c r="BG406" i="16"/>
  <c r="BE406" i="16"/>
  <c r="T406" i="16"/>
  <c r="R406" i="16"/>
  <c r="P406" i="16"/>
  <c r="BI405" i="16"/>
  <c r="BH405" i="16"/>
  <c r="BG405" i="16"/>
  <c r="BE405" i="16"/>
  <c r="T405" i="16"/>
  <c r="R405" i="16"/>
  <c r="P405" i="16"/>
  <c r="BI404" i="16"/>
  <c r="BH404" i="16"/>
  <c r="BG404" i="16"/>
  <c r="BE404" i="16"/>
  <c r="T404" i="16"/>
  <c r="R404" i="16"/>
  <c r="P404" i="16"/>
  <c r="BI403" i="16"/>
  <c r="BH403" i="16"/>
  <c r="BG403" i="16"/>
  <c r="BE403" i="16"/>
  <c r="T403" i="16"/>
  <c r="R403" i="16"/>
  <c r="P403" i="16"/>
  <c r="BI400" i="16"/>
  <c r="BH400" i="16"/>
  <c r="BG400" i="16"/>
  <c r="BE400" i="16"/>
  <c r="T400" i="16"/>
  <c r="R400" i="16"/>
  <c r="P400" i="16"/>
  <c r="BI393" i="16"/>
  <c r="BH393" i="16"/>
  <c r="BG393" i="16"/>
  <c r="BE393" i="16"/>
  <c r="T393" i="16"/>
  <c r="R393" i="16"/>
  <c r="P393" i="16"/>
  <c r="BI386" i="16"/>
  <c r="BH386" i="16"/>
  <c r="BG386" i="16"/>
  <c r="BE386" i="16"/>
  <c r="T386" i="16"/>
  <c r="R386" i="16"/>
  <c r="P386" i="16"/>
  <c r="BI372" i="16"/>
  <c r="BH372" i="16"/>
  <c r="BG372" i="16"/>
  <c r="BE372" i="16"/>
  <c r="T372" i="16"/>
  <c r="T371" i="16" s="1"/>
  <c r="R372" i="16"/>
  <c r="R371" i="16"/>
  <c r="P372" i="16"/>
  <c r="P371" i="16" s="1"/>
  <c r="BI369" i="16"/>
  <c r="BH369" i="16"/>
  <c r="BG369" i="16"/>
  <c r="BE369" i="16"/>
  <c r="T369" i="16"/>
  <c r="R369" i="16"/>
  <c r="P369" i="16"/>
  <c r="BI361" i="16"/>
  <c r="BH361" i="16"/>
  <c r="BG361" i="16"/>
  <c r="BE361" i="16"/>
  <c r="T361" i="16"/>
  <c r="R361" i="16"/>
  <c r="P361" i="16"/>
  <c r="BI353" i="16"/>
  <c r="BH353" i="16"/>
  <c r="BG353" i="16"/>
  <c r="BE353" i="16"/>
  <c r="T353" i="16"/>
  <c r="R353" i="16"/>
  <c r="P353" i="16"/>
  <c r="BI345" i="16"/>
  <c r="BH345" i="16"/>
  <c r="BG345" i="16"/>
  <c r="BE345" i="16"/>
  <c r="T345" i="16"/>
  <c r="R345" i="16"/>
  <c r="P345" i="16"/>
  <c r="BI342" i="16"/>
  <c r="BH342" i="16"/>
  <c r="BG342" i="16"/>
  <c r="BE342" i="16"/>
  <c r="T342" i="16"/>
  <c r="R342" i="16"/>
  <c r="P342" i="16"/>
  <c r="BI336" i="16"/>
  <c r="BH336" i="16"/>
  <c r="BG336" i="16"/>
  <c r="BE336" i="16"/>
  <c r="T336" i="16"/>
  <c r="R336" i="16"/>
  <c r="P336" i="16"/>
  <c r="BI329" i="16"/>
  <c r="BH329" i="16"/>
  <c r="BG329" i="16"/>
  <c r="BE329" i="16"/>
  <c r="T329" i="16"/>
  <c r="R329" i="16"/>
  <c r="P329" i="16"/>
  <c r="BI322" i="16"/>
  <c r="BH322" i="16"/>
  <c r="BG322" i="16"/>
  <c r="BE322" i="16"/>
  <c r="T322" i="16"/>
  <c r="R322" i="16"/>
  <c r="P322" i="16"/>
  <c r="BI319" i="16"/>
  <c r="BH319" i="16"/>
  <c r="BG319" i="16"/>
  <c r="BE319" i="16"/>
  <c r="T319" i="16"/>
  <c r="R319" i="16"/>
  <c r="P319" i="16"/>
  <c r="BI315" i="16"/>
  <c r="BH315" i="16"/>
  <c r="BG315" i="16"/>
  <c r="BE315" i="16"/>
  <c r="T315" i="16"/>
  <c r="R315" i="16"/>
  <c r="P315" i="16"/>
  <c r="BI312" i="16"/>
  <c r="BH312" i="16"/>
  <c r="BG312" i="16"/>
  <c r="BE312" i="16"/>
  <c r="T312" i="16"/>
  <c r="R312" i="16"/>
  <c r="P312" i="16"/>
  <c r="BI308" i="16"/>
  <c r="BH308" i="16"/>
  <c r="BG308" i="16"/>
  <c r="BE308" i="16"/>
  <c r="T308" i="16"/>
  <c r="R308" i="16"/>
  <c r="P308" i="16"/>
  <c r="BI303" i="16"/>
  <c r="BH303" i="16"/>
  <c r="BG303" i="16"/>
  <c r="BE303" i="16"/>
  <c r="T303" i="16"/>
  <c r="R303" i="16"/>
  <c r="P303" i="16"/>
  <c r="BI297" i="16"/>
  <c r="BH297" i="16"/>
  <c r="BG297" i="16"/>
  <c r="BE297" i="16"/>
  <c r="T297" i="16"/>
  <c r="R297" i="16"/>
  <c r="P297" i="16"/>
  <c r="BI294" i="16"/>
  <c r="BH294" i="16"/>
  <c r="BG294" i="16"/>
  <c r="BE294" i="16"/>
  <c r="T294" i="16"/>
  <c r="R294" i="16"/>
  <c r="P294" i="16"/>
  <c r="BI288" i="16"/>
  <c r="BH288" i="16"/>
  <c r="BG288" i="16"/>
  <c r="BE288" i="16"/>
  <c r="T288" i="16"/>
  <c r="R288" i="16"/>
  <c r="P288" i="16"/>
  <c r="BI281" i="16"/>
  <c r="BH281" i="16"/>
  <c r="BG281" i="16"/>
  <c r="BE281" i="16"/>
  <c r="T281" i="16"/>
  <c r="R281" i="16"/>
  <c r="P281" i="16"/>
  <c r="BI274" i="16"/>
  <c r="BH274" i="16"/>
  <c r="BG274" i="16"/>
  <c r="BE274" i="16"/>
  <c r="T274" i="16"/>
  <c r="R274" i="16"/>
  <c r="P274" i="16"/>
  <c r="BI270" i="16"/>
  <c r="BH270" i="16"/>
  <c r="BG270" i="16"/>
  <c r="BE270" i="16"/>
  <c r="T270" i="16"/>
  <c r="T269" i="16" s="1"/>
  <c r="R270" i="16"/>
  <c r="R269" i="16"/>
  <c r="P270" i="16"/>
  <c r="P269" i="16" s="1"/>
  <c r="BI267" i="16"/>
  <c r="BH267" i="16"/>
  <c r="BG267" i="16"/>
  <c r="BE267" i="16"/>
  <c r="T267" i="16"/>
  <c r="R267" i="16"/>
  <c r="P267" i="16"/>
  <c r="BI262" i="16"/>
  <c r="BH262" i="16"/>
  <c r="BG262" i="16"/>
  <c r="BE262" i="16"/>
  <c r="T262" i="16"/>
  <c r="R262" i="16"/>
  <c r="P262" i="16"/>
  <c r="BI260" i="16"/>
  <c r="BH260" i="16"/>
  <c r="BG260" i="16"/>
  <c r="BE260" i="16"/>
  <c r="T260" i="16"/>
  <c r="R260" i="16"/>
  <c r="P260" i="16"/>
  <c r="BI258" i="16"/>
  <c r="BH258" i="16"/>
  <c r="BG258" i="16"/>
  <c r="BE258" i="16"/>
  <c r="T258" i="16"/>
  <c r="R258" i="16"/>
  <c r="P258" i="16"/>
  <c r="BI248" i="16"/>
  <c r="BH248" i="16"/>
  <c r="BG248" i="16"/>
  <c r="BE248" i="16"/>
  <c r="T248" i="16"/>
  <c r="R248" i="16"/>
  <c r="P248" i="16"/>
  <c r="BI239" i="16"/>
  <c r="BH239" i="16"/>
  <c r="BG239" i="16"/>
  <c r="BE239" i="16"/>
  <c r="T239" i="16"/>
  <c r="R239" i="16"/>
  <c r="P239" i="16"/>
  <c r="BI231" i="16"/>
  <c r="BH231" i="16"/>
  <c r="BG231" i="16"/>
  <c r="BE231" i="16"/>
  <c r="T231" i="16"/>
  <c r="R231" i="16"/>
  <c r="P231" i="16"/>
  <c r="BI225" i="16"/>
  <c r="BH225" i="16"/>
  <c r="BG225" i="16"/>
  <c r="BE225" i="16"/>
  <c r="T225" i="16"/>
  <c r="R225" i="16"/>
  <c r="P225" i="16"/>
  <c r="BI220" i="16"/>
  <c r="BH220" i="16"/>
  <c r="BG220" i="16"/>
  <c r="BE220" i="16"/>
  <c r="T220" i="16"/>
  <c r="R220" i="16"/>
  <c r="P220" i="16"/>
  <c r="BI216" i="16"/>
  <c r="BH216" i="16"/>
  <c r="BG216" i="16"/>
  <c r="BE216" i="16"/>
  <c r="T216" i="16"/>
  <c r="R216" i="16"/>
  <c r="P216" i="16"/>
  <c r="BI208" i="16"/>
  <c r="BH208" i="16"/>
  <c r="BG208" i="16"/>
  <c r="BE208" i="16"/>
  <c r="T208" i="16"/>
  <c r="R208" i="16"/>
  <c r="P208" i="16"/>
  <c r="BI199" i="16"/>
  <c r="BH199" i="16"/>
  <c r="BG199" i="16"/>
  <c r="BE199" i="16"/>
  <c r="T199" i="16"/>
  <c r="R199" i="16"/>
  <c r="P199" i="16"/>
  <c r="BI191" i="16"/>
  <c r="BH191" i="16"/>
  <c r="BG191" i="16"/>
  <c r="BE191" i="16"/>
  <c r="T191" i="16"/>
  <c r="R191" i="16"/>
  <c r="P191" i="16"/>
  <c r="BI183" i="16"/>
  <c r="BH183" i="16"/>
  <c r="BG183" i="16"/>
  <c r="BE183" i="16"/>
  <c r="T183" i="16"/>
  <c r="R183" i="16"/>
  <c r="P183" i="16"/>
  <c r="BI175" i="16"/>
  <c r="BH175" i="16"/>
  <c r="BG175" i="16"/>
  <c r="BE175" i="16"/>
  <c r="T175" i="16"/>
  <c r="R175" i="16"/>
  <c r="P175" i="16"/>
  <c r="BI160" i="16"/>
  <c r="BH160" i="16"/>
  <c r="BG160" i="16"/>
  <c r="BE160" i="16"/>
  <c r="T160" i="16"/>
  <c r="R160" i="16"/>
  <c r="P160" i="16"/>
  <c r="BI152" i="16"/>
  <c r="BH152" i="16"/>
  <c r="BG152" i="16"/>
  <c r="BE152" i="16"/>
  <c r="T152" i="16"/>
  <c r="R152" i="16"/>
  <c r="P152" i="16"/>
  <c r="BI144" i="16"/>
  <c r="BH144" i="16"/>
  <c r="BG144" i="16"/>
  <c r="BE144" i="16"/>
  <c r="T144" i="16"/>
  <c r="R144" i="16"/>
  <c r="P144" i="16"/>
  <c r="BI136" i="16"/>
  <c r="BH136" i="16"/>
  <c r="BG136" i="16"/>
  <c r="BE136" i="16"/>
  <c r="T136" i="16"/>
  <c r="R136" i="16"/>
  <c r="P136" i="16"/>
  <c r="BI128" i="16"/>
  <c r="BH128" i="16"/>
  <c r="BG128" i="16"/>
  <c r="BE128" i="16"/>
  <c r="T128" i="16"/>
  <c r="R128" i="16"/>
  <c r="P128" i="16"/>
  <c r="BI120" i="16"/>
  <c r="BH120" i="16"/>
  <c r="BG120" i="16"/>
  <c r="BE120" i="16"/>
  <c r="T120" i="16"/>
  <c r="R120" i="16"/>
  <c r="P120" i="16"/>
  <c r="BI116" i="16"/>
  <c r="BH116" i="16"/>
  <c r="BG116" i="16"/>
  <c r="BE116" i="16"/>
  <c r="T116" i="16"/>
  <c r="R116" i="16"/>
  <c r="P116" i="16"/>
  <c r="BI108" i="16"/>
  <c r="BH108" i="16"/>
  <c r="BG108" i="16"/>
  <c r="BE108" i="16"/>
  <c r="T108" i="16"/>
  <c r="R108" i="16"/>
  <c r="P108" i="16"/>
  <c r="BI100" i="16"/>
  <c r="BH100" i="16"/>
  <c r="BG100" i="16"/>
  <c r="BE100" i="16"/>
  <c r="T100" i="16"/>
  <c r="R100" i="16"/>
  <c r="P100" i="16"/>
  <c r="F93" i="16"/>
  <c r="F91" i="16"/>
  <c r="E89" i="16"/>
  <c r="F58" i="16"/>
  <c r="F56" i="16"/>
  <c r="E54" i="16"/>
  <c r="J26" i="16"/>
  <c r="E26" i="16"/>
  <c r="J59" i="16"/>
  <c r="J25" i="16"/>
  <c r="J23" i="16"/>
  <c r="E23" i="16"/>
  <c r="J58" i="16"/>
  <c r="J22" i="16"/>
  <c r="J20" i="16"/>
  <c r="E20" i="16"/>
  <c r="F94" i="16"/>
  <c r="J19" i="16"/>
  <c r="J14" i="16"/>
  <c r="J56" i="16" s="1"/>
  <c r="E7" i="16"/>
  <c r="E85" i="16"/>
  <c r="P360" i="15"/>
  <c r="J39" i="15"/>
  <c r="J38" i="15"/>
  <c r="AY70" i="1" s="1"/>
  <c r="J37" i="15"/>
  <c r="AX70" i="1"/>
  <c r="BI382" i="15"/>
  <c r="BH382" i="15"/>
  <c r="BG382" i="15"/>
  <c r="BE382" i="15"/>
  <c r="T382" i="15"/>
  <c r="R382" i="15"/>
  <c r="P382" i="15"/>
  <c r="BI381" i="15"/>
  <c r="BH381" i="15"/>
  <c r="BG381" i="15"/>
  <c r="BE381" i="15"/>
  <c r="T381" i="15"/>
  <c r="R381" i="15"/>
  <c r="P381" i="15"/>
  <c r="BI380" i="15"/>
  <c r="BH380" i="15"/>
  <c r="BG380" i="15"/>
  <c r="BE380" i="15"/>
  <c r="T380" i="15"/>
  <c r="R380" i="15"/>
  <c r="P380" i="15"/>
  <c r="BI379" i="15"/>
  <c r="BH379" i="15"/>
  <c r="BG379" i="15"/>
  <c r="BE379" i="15"/>
  <c r="T379" i="15"/>
  <c r="R379" i="15"/>
  <c r="P379" i="15"/>
  <c r="BI378" i="15"/>
  <c r="BH378" i="15"/>
  <c r="BG378" i="15"/>
  <c r="BE378" i="15"/>
  <c r="T378" i="15"/>
  <c r="R378" i="15"/>
  <c r="P378" i="15"/>
  <c r="BI377" i="15"/>
  <c r="BH377" i="15"/>
  <c r="BG377" i="15"/>
  <c r="BE377" i="15"/>
  <c r="T377" i="15"/>
  <c r="R377" i="15"/>
  <c r="P377" i="15"/>
  <c r="BI376" i="15"/>
  <c r="BH376" i="15"/>
  <c r="BG376" i="15"/>
  <c r="BE376" i="15"/>
  <c r="T376" i="15"/>
  <c r="R376" i="15"/>
  <c r="P376" i="15"/>
  <c r="BI375" i="15"/>
  <c r="BH375" i="15"/>
  <c r="BG375" i="15"/>
  <c r="BE375" i="15"/>
  <c r="T375" i="15"/>
  <c r="R375" i="15"/>
  <c r="P375" i="15"/>
  <c r="BI361" i="15"/>
  <c r="BH361" i="15"/>
  <c r="BG361" i="15"/>
  <c r="BE361" i="15"/>
  <c r="T361" i="15"/>
  <c r="T360" i="15" s="1"/>
  <c r="R361" i="15"/>
  <c r="R360" i="15" s="1"/>
  <c r="P361" i="15"/>
  <c r="BI358" i="15"/>
  <c r="BH358" i="15"/>
  <c r="BG358" i="15"/>
  <c r="BE358" i="15"/>
  <c r="T358" i="15"/>
  <c r="R358" i="15"/>
  <c r="P358" i="15"/>
  <c r="BI350" i="15"/>
  <c r="BH350" i="15"/>
  <c r="BG350" i="15"/>
  <c r="BE350" i="15"/>
  <c r="T350" i="15"/>
  <c r="R350" i="15"/>
  <c r="P350" i="15"/>
  <c r="BI342" i="15"/>
  <c r="BH342" i="15"/>
  <c r="BG342" i="15"/>
  <c r="BE342" i="15"/>
  <c r="T342" i="15"/>
  <c r="R342" i="15"/>
  <c r="P342" i="15"/>
  <c r="BI334" i="15"/>
  <c r="BH334" i="15"/>
  <c r="BG334" i="15"/>
  <c r="BE334" i="15"/>
  <c r="T334" i="15"/>
  <c r="R334" i="15"/>
  <c r="P334" i="15"/>
  <c r="BI331" i="15"/>
  <c r="BH331" i="15"/>
  <c r="BG331" i="15"/>
  <c r="BE331" i="15"/>
  <c r="T331" i="15"/>
  <c r="R331" i="15"/>
  <c r="P331" i="15"/>
  <c r="BI327" i="15"/>
  <c r="BH327" i="15"/>
  <c r="BG327" i="15"/>
  <c r="BE327" i="15"/>
  <c r="T327" i="15"/>
  <c r="R327" i="15"/>
  <c r="P327" i="15"/>
  <c r="BI322" i="15"/>
  <c r="BH322" i="15"/>
  <c r="BG322" i="15"/>
  <c r="BE322" i="15"/>
  <c r="T322" i="15"/>
  <c r="R322" i="15"/>
  <c r="P322" i="15"/>
  <c r="BI317" i="15"/>
  <c r="BH317" i="15"/>
  <c r="BG317" i="15"/>
  <c r="BE317" i="15"/>
  <c r="T317" i="15"/>
  <c r="R317" i="15"/>
  <c r="P317" i="15"/>
  <c r="BI314" i="15"/>
  <c r="BH314" i="15"/>
  <c r="BG314" i="15"/>
  <c r="BE314" i="15"/>
  <c r="T314" i="15"/>
  <c r="R314" i="15"/>
  <c r="P314" i="15"/>
  <c r="BI311" i="15"/>
  <c r="BH311" i="15"/>
  <c r="BG311" i="15"/>
  <c r="BE311" i="15"/>
  <c r="T311" i="15"/>
  <c r="R311" i="15"/>
  <c r="P311" i="15"/>
  <c r="BI307" i="15"/>
  <c r="BH307" i="15"/>
  <c r="BG307" i="15"/>
  <c r="BE307" i="15"/>
  <c r="T307" i="15"/>
  <c r="R307" i="15"/>
  <c r="P307" i="15"/>
  <c r="BI302" i="15"/>
  <c r="BH302" i="15"/>
  <c r="BG302" i="15"/>
  <c r="BE302" i="15"/>
  <c r="T302" i="15"/>
  <c r="R302" i="15"/>
  <c r="P302" i="15"/>
  <c r="BI298" i="15"/>
  <c r="BH298" i="15"/>
  <c r="BG298" i="15"/>
  <c r="BE298" i="15"/>
  <c r="T298" i="15"/>
  <c r="R298" i="15"/>
  <c r="P298" i="15"/>
  <c r="BI295" i="15"/>
  <c r="BH295" i="15"/>
  <c r="BG295" i="15"/>
  <c r="BE295" i="15"/>
  <c r="T295" i="15"/>
  <c r="R295" i="15"/>
  <c r="P295" i="15"/>
  <c r="BI291" i="15"/>
  <c r="BH291" i="15"/>
  <c r="BG291" i="15"/>
  <c r="BE291" i="15"/>
  <c r="T291" i="15"/>
  <c r="R291" i="15"/>
  <c r="P291" i="15"/>
  <c r="BI288" i="15"/>
  <c r="BH288" i="15"/>
  <c r="BG288" i="15"/>
  <c r="BE288" i="15"/>
  <c r="T288" i="15"/>
  <c r="R288" i="15"/>
  <c r="P288" i="15"/>
  <c r="BI284" i="15"/>
  <c r="BH284" i="15"/>
  <c r="BG284" i="15"/>
  <c r="BE284" i="15"/>
  <c r="T284" i="15"/>
  <c r="R284" i="15"/>
  <c r="P284" i="15"/>
  <c r="BI281" i="15"/>
  <c r="BH281" i="15"/>
  <c r="BG281" i="15"/>
  <c r="BE281" i="15"/>
  <c r="T281" i="15"/>
  <c r="R281" i="15"/>
  <c r="P281" i="15"/>
  <c r="BI278" i="15"/>
  <c r="BH278" i="15"/>
  <c r="BG278" i="15"/>
  <c r="BE278" i="15"/>
  <c r="T278" i="15"/>
  <c r="R278" i="15"/>
  <c r="P278" i="15"/>
  <c r="BI274" i="15"/>
  <c r="BH274" i="15"/>
  <c r="BG274" i="15"/>
  <c r="BE274" i="15"/>
  <c r="T274" i="15"/>
  <c r="R274" i="15"/>
  <c r="P274" i="15"/>
  <c r="BI270" i="15"/>
  <c r="BH270" i="15"/>
  <c r="BG270" i="15"/>
  <c r="BE270" i="15"/>
  <c r="T270" i="15"/>
  <c r="R270" i="15"/>
  <c r="P270" i="15"/>
  <c r="BI266" i="15"/>
  <c r="BH266" i="15"/>
  <c r="BG266" i="15"/>
  <c r="BE266" i="15"/>
  <c r="T266" i="15"/>
  <c r="T265" i="15"/>
  <c r="R266" i="15"/>
  <c r="R265" i="15" s="1"/>
  <c r="P266" i="15"/>
  <c r="P265" i="15"/>
  <c r="BI263" i="15"/>
  <c r="BH263" i="15"/>
  <c r="BG263" i="15"/>
  <c r="BE263" i="15"/>
  <c r="T263" i="15"/>
  <c r="R263" i="15"/>
  <c r="P263" i="15"/>
  <c r="BI258" i="15"/>
  <c r="BH258" i="15"/>
  <c r="BG258" i="15"/>
  <c r="BE258" i="15"/>
  <c r="T258" i="15"/>
  <c r="R258" i="15"/>
  <c r="P258" i="15"/>
  <c r="BI256" i="15"/>
  <c r="BH256" i="15"/>
  <c r="BG256" i="15"/>
  <c r="BE256" i="15"/>
  <c r="T256" i="15"/>
  <c r="R256" i="15"/>
  <c r="P256" i="15"/>
  <c r="BI254" i="15"/>
  <c r="BH254" i="15"/>
  <c r="BG254" i="15"/>
  <c r="BE254" i="15"/>
  <c r="T254" i="15"/>
  <c r="R254" i="15"/>
  <c r="P254" i="15"/>
  <c r="BI244" i="15"/>
  <c r="BH244" i="15"/>
  <c r="BG244" i="15"/>
  <c r="BE244" i="15"/>
  <c r="T244" i="15"/>
  <c r="R244" i="15"/>
  <c r="P244" i="15"/>
  <c r="BI235" i="15"/>
  <c r="BH235" i="15"/>
  <c r="BG235" i="15"/>
  <c r="BE235" i="15"/>
  <c r="T235" i="15"/>
  <c r="R235" i="15"/>
  <c r="P235" i="15"/>
  <c r="BI227" i="15"/>
  <c r="BH227" i="15"/>
  <c r="BG227" i="15"/>
  <c r="BE227" i="15"/>
  <c r="T227" i="15"/>
  <c r="R227" i="15"/>
  <c r="P227" i="15"/>
  <c r="BI220" i="15"/>
  <c r="BH220" i="15"/>
  <c r="BG220" i="15"/>
  <c r="BE220" i="15"/>
  <c r="T220" i="15"/>
  <c r="R220" i="15"/>
  <c r="P220" i="15"/>
  <c r="BI215" i="15"/>
  <c r="BH215" i="15"/>
  <c r="BG215" i="15"/>
  <c r="BE215" i="15"/>
  <c r="T215" i="15"/>
  <c r="R215" i="15"/>
  <c r="P215" i="15"/>
  <c r="BI207" i="15"/>
  <c r="BH207" i="15"/>
  <c r="BG207" i="15"/>
  <c r="BE207" i="15"/>
  <c r="T207" i="15"/>
  <c r="R207" i="15"/>
  <c r="P207" i="15"/>
  <c r="BI198" i="15"/>
  <c r="BH198" i="15"/>
  <c r="BG198" i="15"/>
  <c r="BE198" i="15"/>
  <c r="T198" i="15"/>
  <c r="R198" i="15"/>
  <c r="P198" i="15"/>
  <c r="BI190" i="15"/>
  <c r="BH190" i="15"/>
  <c r="BG190" i="15"/>
  <c r="BE190" i="15"/>
  <c r="T190" i="15"/>
  <c r="R190" i="15"/>
  <c r="P190" i="15"/>
  <c r="BI182" i="15"/>
  <c r="BH182" i="15"/>
  <c r="BG182" i="15"/>
  <c r="BE182" i="15"/>
  <c r="T182" i="15"/>
  <c r="R182" i="15"/>
  <c r="P182" i="15"/>
  <c r="BI174" i="15"/>
  <c r="BH174" i="15"/>
  <c r="BG174" i="15"/>
  <c r="BE174" i="15"/>
  <c r="T174" i="15"/>
  <c r="R174" i="15"/>
  <c r="P174" i="15"/>
  <c r="BI159" i="15"/>
  <c r="BH159" i="15"/>
  <c r="BG159" i="15"/>
  <c r="BE159" i="15"/>
  <c r="T159" i="15"/>
  <c r="R159" i="15"/>
  <c r="P159" i="15"/>
  <c r="BI151" i="15"/>
  <c r="BH151" i="15"/>
  <c r="BG151" i="15"/>
  <c r="BE151" i="15"/>
  <c r="T151" i="15"/>
  <c r="R151" i="15"/>
  <c r="P151" i="15"/>
  <c r="BI143" i="15"/>
  <c r="BH143" i="15"/>
  <c r="BG143" i="15"/>
  <c r="BE143" i="15"/>
  <c r="T143" i="15"/>
  <c r="R143" i="15"/>
  <c r="P143" i="15"/>
  <c r="BI135" i="15"/>
  <c r="BH135" i="15"/>
  <c r="BG135" i="15"/>
  <c r="BE135" i="15"/>
  <c r="T135" i="15"/>
  <c r="R135" i="15"/>
  <c r="P135" i="15"/>
  <c r="BI127" i="15"/>
  <c r="BH127" i="15"/>
  <c r="BG127" i="15"/>
  <c r="BE127" i="15"/>
  <c r="T127" i="15"/>
  <c r="R127" i="15"/>
  <c r="P127" i="15"/>
  <c r="BI119" i="15"/>
  <c r="BH119" i="15"/>
  <c r="BG119" i="15"/>
  <c r="BE119" i="15"/>
  <c r="T119" i="15"/>
  <c r="R119" i="15"/>
  <c r="P119" i="15"/>
  <c r="BI115" i="15"/>
  <c r="BH115" i="15"/>
  <c r="BG115" i="15"/>
  <c r="BE115" i="15"/>
  <c r="T115" i="15"/>
  <c r="R115" i="15"/>
  <c r="P115" i="15"/>
  <c r="BI107" i="15"/>
  <c r="BH107" i="15"/>
  <c r="BG107" i="15"/>
  <c r="BE107" i="15"/>
  <c r="T107" i="15"/>
  <c r="R107" i="15"/>
  <c r="P107" i="15"/>
  <c r="BI99" i="15"/>
  <c r="BH99" i="15"/>
  <c r="BG99" i="15"/>
  <c r="BE99" i="15"/>
  <c r="T99" i="15"/>
  <c r="R99" i="15"/>
  <c r="P99" i="15"/>
  <c r="F92" i="15"/>
  <c r="F90" i="15"/>
  <c r="E88" i="15"/>
  <c r="F58" i="15"/>
  <c r="F56" i="15"/>
  <c r="E54" i="15"/>
  <c r="J26" i="15"/>
  <c r="E26" i="15"/>
  <c r="J59" i="15" s="1"/>
  <c r="J25" i="15"/>
  <c r="J23" i="15"/>
  <c r="E23" i="15"/>
  <c r="J92" i="15" s="1"/>
  <c r="J22" i="15"/>
  <c r="J20" i="15"/>
  <c r="E20" i="15"/>
  <c r="F59" i="15" s="1"/>
  <c r="J19" i="15"/>
  <c r="J14" i="15"/>
  <c r="J90" i="15"/>
  <c r="E7" i="15"/>
  <c r="E50" i="15"/>
  <c r="J39" i="14"/>
  <c r="J38" i="14"/>
  <c r="AY69" i="1" s="1"/>
  <c r="J37" i="14"/>
  <c r="AX69" i="1"/>
  <c r="BI410" i="14"/>
  <c r="BH410" i="14"/>
  <c r="BG410" i="14"/>
  <c r="BE410" i="14"/>
  <c r="T410" i="14"/>
  <c r="R410" i="14"/>
  <c r="P410" i="14"/>
  <c r="BI409" i="14"/>
  <c r="BH409" i="14"/>
  <c r="BG409" i="14"/>
  <c r="BE409" i="14"/>
  <c r="T409" i="14"/>
  <c r="R409" i="14"/>
  <c r="P409" i="14"/>
  <c r="BI408" i="14"/>
  <c r="BH408" i="14"/>
  <c r="BG408" i="14"/>
  <c r="BE408" i="14"/>
  <c r="T408" i="14"/>
  <c r="R408" i="14"/>
  <c r="P408" i="14"/>
  <c r="BI407" i="14"/>
  <c r="BH407" i="14"/>
  <c r="BG407" i="14"/>
  <c r="BE407" i="14"/>
  <c r="T407" i="14"/>
  <c r="R407" i="14"/>
  <c r="P407" i="14"/>
  <c r="BI406" i="14"/>
  <c r="BH406" i="14"/>
  <c r="BG406" i="14"/>
  <c r="BE406" i="14"/>
  <c r="T406" i="14"/>
  <c r="R406" i="14"/>
  <c r="P406" i="14"/>
  <c r="BI405" i="14"/>
  <c r="BH405" i="14"/>
  <c r="BG405" i="14"/>
  <c r="BE405" i="14"/>
  <c r="T405" i="14"/>
  <c r="R405" i="14"/>
  <c r="P405" i="14"/>
  <c r="BI404" i="14"/>
  <c r="BH404" i="14"/>
  <c r="BG404" i="14"/>
  <c r="BE404" i="14"/>
  <c r="T404" i="14"/>
  <c r="R404" i="14"/>
  <c r="P404" i="14"/>
  <c r="BI403" i="14"/>
  <c r="BH403" i="14"/>
  <c r="BG403" i="14"/>
  <c r="BE403" i="14"/>
  <c r="T403" i="14"/>
  <c r="R403" i="14"/>
  <c r="P403" i="14"/>
  <c r="BI400" i="14"/>
  <c r="BH400" i="14"/>
  <c r="BG400" i="14"/>
  <c r="BE400" i="14"/>
  <c r="T400" i="14"/>
  <c r="R400" i="14"/>
  <c r="P400" i="14"/>
  <c r="BI393" i="14"/>
  <c r="BH393" i="14"/>
  <c r="BG393" i="14"/>
  <c r="BE393" i="14"/>
  <c r="T393" i="14"/>
  <c r="R393" i="14"/>
  <c r="P393" i="14"/>
  <c r="BI386" i="14"/>
  <c r="BH386" i="14"/>
  <c r="BG386" i="14"/>
  <c r="BE386" i="14"/>
  <c r="T386" i="14"/>
  <c r="R386" i="14"/>
  <c r="P386" i="14"/>
  <c r="BI372" i="14"/>
  <c r="BH372" i="14"/>
  <c r="BG372" i="14"/>
  <c r="BE372" i="14"/>
  <c r="T372" i="14"/>
  <c r="T371" i="14" s="1"/>
  <c r="R372" i="14"/>
  <c r="R371" i="14"/>
  <c r="P372" i="14"/>
  <c r="P371" i="14" s="1"/>
  <c r="BI369" i="14"/>
  <c r="BH369" i="14"/>
  <c r="BG369" i="14"/>
  <c r="BE369" i="14"/>
  <c r="T369" i="14"/>
  <c r="R369" i="14"/>
  <c r="P369" i="14"/>
  <c r="BI361" i="14"/>
  <c r="BH361" i="14"/>
  <c r="BG361" i="14"/>
  <c r="BE361" i="14"/>
  <c r="T361" i="14"/>
  <c r="R361" i="14"/>
  <c r="P361" i="14"/>
  <c r="BI353" i="14"/>
  <c r="BH353" i="14"/>
  <c r="BG353" i="14"/>
  <c r="BE353" i="14"/>
  <c r="T353" i="14"/>
  <c r="R353" i="14"/>
  <c r="P353" i="14"/>
  <c r="BI345" i="14"/>
  <c r="BH345" i="14"/>
  <c r="BG345" i="14"/>
  <c r="BE345" i="14"/>
  <c r="T345" i="14"/>
  <c r="R345" i="14"/>
  <c r="P345" i="14"/>
  <c r="BI342" i="14"/>
  <c r="BH342" i="14"/>
  <c r="BG342" i="14"/>
  <c r="BE342" i="14"/>
  <c r="T342" i="14"/>
  <c r="R342" i="14"/>
  <c r="P342" i="14"/>
  <c r="BI336" i="14"/>
  <c r="BH336" i="14"/>
  <c r="BG336" i="14"/>
  <c r="BE336" i="14"/>
  <c r="T336" i="14"/>
  <c r="R336" i="14"/>
  <c r="P336" i="14"/>
  <c r="BI329" i="14"/>
  <c r="BH329" i="14"/>
  <c r="BG329" i="14"/>
  <c r="BE329" i="14"/>
  <c r="T329" i="14"/>
  <c r="R329" i="14"/>
  <c r="P329" i="14"/>
  <c r="BI322" i="14"/>
  <c r="BH322" i="14"/>
  <c r="BG322" i="14"/>
  <c r="BE322" i="14"/>
  <c r="T322" i="14"/>
  <c r="R322" i="14"/>
  <c r="P322" i="14"/>
  <c r="BI319" i="14"/>
  <c r="BH319" i="14"/>
  <c r="BG319" i="14"/>
  <c r="BE319" i="14"/>
  <c r="T319" i="14"/>
  <c r="R319" i="14"/>
  <c r="P319" i="14"/>
  <c r="BI315" i="14"/>
  <c r="BH315" i="14"/>
  <c r="BG315" i="14"/>
  <c r="BE315" i="14"/>
  <c r="T315" i="14"/>
  <c r="R315" i="14"/>
  <c r="P315" i="14"/>
  <c r="BI312" i="14"/>
  <c r="BH312" i="14"/>
  <c r="BG312" i="14"/>
  <c r="BE312" i="14"/>
  <c r="T312" i="14"/>
  <c r="R312" i="14"/>
  <c r="P312" i="14"/>
  <c r="BI308" i="14"/>
  <c r="BH308" i="14"/>
  <c r="BG308" i="14"/>
  <c r="BE308" i="14"/>
  <c r="T308" i="14"/>
  <c r="R308" i="14"/>
  <c r="P308" i="14"/>
  <c r="BI303" i="14"/>
  <c r="BH303" i="14"/>
  <c r="BG303" i="14"/>
  <c r="BE303" i="14"/>
  <c r="T303" i="14"/>
  <c r="R303" i="14"/>
  <c r="P303" i="14"/>
  <c r="BI297" i="14"/>
  <c r="BH297" i="14"/>
  <c r="BG297" i="14"/>
  <c r="BE297" i="14"/>
  <c r="T297" i="14"/>
  <c r="R297" i="14"/>
  <c r="P297" i="14"/>
  <c r="BI294" i="14"/>
  <c r="BH294" i="14"/>
  <c r="BG294" i="14"/>
  <c r="BE294" i="14"/>
  <c r="T294" i="14"/>
  <c r="R294" i="14"/>
  <c r="P294" i="14"/>
  <c r="BI288" i="14"/>
  <c r="BH288" i="14"/>
  <c r="BG288" i="14"/>
  <c r="BE288" i="14"/>
  <c r="T288" i="14"/>
  <c r="R288" i="14"/>
  <c r="P288" i="14"/>
  <c r="BI281" i="14"/>
  <c r="BH281" i="14"/>
  <c r="BG281" i="14"/>
  <c r="BE281" i="14"/>
  <c r="T281" i="14"/>
  <c r="R281" i="14"/>
  <c r="P281" i="14"/>
  <c r="BI274" i="14"/>
  <c r="BH274" i="14"/>
  <c r="BG274" i="14"/>
  <c r="BE274" i="14"/>
  <c r="T274" i="14"/>
  <c r="R274" i="14"/>
  <c r="P274" i="14"/>
  <c r="BI270" i="14"/>
  <c r="BH270" i="14"/>
  <c r="BG270" i="14"/>
  <c r="BE270" i="14"/>
  <c r="T270" i="14"/>
  <c r="T269" i="14"/>
  <c r="R270" i="14"/>
  <c r="R269" i="14"/>
  <c r="P270" i="14"/>
  <c r="P269" i="14"/>
  <c r="BI267" i="14"/>
  <c r="BH267" i="14"/>
  <c r="BG267" i="14"/>
  <c r="BE267" i="14"/>
  <c r="T267" i="14"/>
  <c r="R267" i="14"/>
  <c r="P267" i="14"/>
  <c r="BI262" i="14"/>
  <c r="BH262" i="14"/>
  <c r="BG262" i="14"/>
  <c r="BE262" i="14"/>
  <c r="T262" i="14"/>
  <c r="R262" i="14"/>
  <c r="P262" i="14"/>
  <c r="BI260" i="14"/>
  <c r="BH260" i="14"/>
  <c r="BG260" i="14"/>
  <c r="BE260" i="14"/>
  <c r="T260" i="14"/>
  <c r="R260" i="14"/>
  <c r="P260" i="14"/>
  <c r="BI258" i="14"/>
  <c r="BH258" i="14"/>
  <c r="BG258" i="14"/>
  <c r="BE258" i="14"/>
  <c r="T258" i="14"/>
  <c r="R258" i="14"/>
  <c r="P258" i="14"/>
  <c r="BI248" i="14"/>
  <c r="BH248" i="14"/>
  <c r="BG248" i="14"/>
  <c r="BE248" i="14"/>
  <c r="T248" i="14"/>
  <c r="R248" i="14"/>
  <c r="P248" i="14"/>
  <c r="BI239" i="14"/>
  <c r="BH239" i="14"/>
  <c r="BG239" i="14"/>
  <c r="BE239" i="14"/>
  <c r="T239" i="14"/>
  <c r="R239" i="14"/>
  <c r="P239" i="14"/>
  <c r="BI231" i="14"/>
  <c r="BH231" i="14"/>
  <c r="BG231" i="14"/>
  <c r="BE231" i="14"/>
  <c r="T231" i="14"/>
  <c r="R231" i="14"/>
  <c r="P231" i="14"/>
  <c r="BI225" i="14"/>
  <c r="BH225" i="14"/>
  <c r="BG225" i="14"/>
  <c r="BE225" i="14"/>
  <c r="T225" i="14"/>
  <c r="R225" i="14"/>
  <c r="P225" i="14"/>
  <c r="BI220" i="14"/>
  <c r="BH220" i="14"/>
  <c r="BG220" i="14"/>
  <c r="BE220" i="14"/>
  <c r="T220" i="14"/>
  <c r="R220" i="14"/>
  <c r="P220" i="14"/>
  <c r="BI216" i="14"/>
  <c r="BH216" i="14"/>
  <c r="BG216" i="14"/>
  <c r="BE216" i="14"/>
  <c r="T216" i="14"/>
  <c r="R216" i="14"/>
  <c r="P216" i="14"/>
  <c r="BI208" i="14"/>
  <c r="BH208" i="14"/>
  <c r="BG208" i="14"/>
  <c r="BE208" i="14"/>
  <c r="T208" i="14"/>
  <c r="R208" i="14"/>
  <c r="P208" i="14"/>
  <c r="BI199" i="14"/>
  <c r="BH199" i="14"/>
  <c r="BG199" i="14"/>
  <c r="BE199" i="14"/>
  <c r="T199" i="14"/>
  <c r="R199" i="14"/>
  <c r="P199" i="14"/>
  <c r="BI191" i="14"/>
  <c r="BH191" i="14"/>
  <c r="BG191" i="14"/>
  <c r="BE191" i="14"/>
  <c r="T191" i="14"/>
  <c r="R191" i="14"/>
  <c r="P191" i="14"/>
  <c r="BI183" i="14"/>
  <c r="BH183" i="14"/>
  <c r="BG183" i="14"/>
  <c r="BE183" i="14"/>
  <c r="T183" i="14"/>
  <c r="R183" i="14"/>
  <c r="P183" i="14"/>
  <c r="BI175" i="14"/>
  <c r="BH175" i="14"/>
  <c r="BG175" i="14"/>
  <c r="BE175" i="14"/>
  <c r="T175" i="14"/>
  <c r="R175" i="14"/>
  <c r="P175" i="14"/>
  <c r="BI160" i="14"/>
  <c r="BH160" i="14"/>
  <c r="BG160" i="14"/>
  <c r="BE160" i="14"/>
  <c r="T160" i="14"/>
  <c r="R160" i="14"/>
  <c r="P160" i="14"/>
  <c r="BI152" i="14"/>
  <c r="BH152" i="14"/>
  <c r="BG152" i="14"/>
  <c r="BE152" i="14"/>
  <c r="T152" i="14"/>
  <c r="R152" i="14"/>
  <c r="P152" i="14"/>
  <c r="BI144" i="14"/>
  <c r="BH144" i="14"/>
  <c r="BG144" i="14"/>
  <c r="BE144" i="14"/>
  <c r="T144" i="14"/>
  <c r="R144" i="14"/>
  <c r="P144" i="14"/>
  <c r="BI136" i="14"/>
  <c r="BH136" i="14"/>
  <c r="BG136" i="14"/>
  <c r="BE136" i="14"/>
  <c r="T136" i="14"/>
  <c r="R136" i="14"/>
  <c r="P136" i="14"/>
  <c r="BI128" i="14"/>
  <c r="BH128" i="14"/>
  <c r="BG128" i="14"/>
  <c r="BE128" i="14"/>
  <c r="T128" i="14"/>
  <c r="R128" i="14"/>
  <c r="P128" i="14"/>
  <c r="BI120" i="14"/>
  <c r="BH120" i="14"/>
  <c r="BG120" i="14"/>
  <c r="BE120" i="14"/>
  <c r="T120" i="14"/>
  <c r="R120" i="14"/>
  <c r="P120" i="14"/>
  <c r="BI116" i="14"/>
  <c r="BH116" i="14"/>
  <c r="BG116" i="14"/>
  <c r="BE116" i="14"/>
  <c r="T116" i="14"/>
  <c r="R116" i="14"/>
  <c r="P116" i="14"/>
  <c r="BI108" i="14"/>
  <c r="BH108" i="14"/>
  <c r="BG108" i="14"/>
  <c r="BE108" i="14"/>
  <c r="T108" i="14"/>
  <c r="R108" i="14"/>
  <c r="P108" i="14"/>
  <c r="BI100" i="14"/>
  <c r="BH100" i="14"/>
  <c r="BG100" i="14"/>
  <c r="BE100" i="14"/>
  <c r="T100" i="14"/>
  <c r="R100" i="14"/>
  <c r="P100" i="14"/>
  <c r="F93" i="14"/>
  <c r="F91" i="14"/>
  <c r="E89" i="14"/>
  <c r="F58" i="14"/>
  <c r="F56" i="14"/>
  <c r="E54" i="14"/>
  <c r="J26" i="14"/>
  <c r="E26" i="14"/>
  <c r="J59" i="14"/>
  <c r="J25" i="14"/>
  <c r="J23" i="14"/>
  <c r="E23" i="14"/>
  <c r="J93" i="14"/>
  <c r="J22" i="14"/>
  <c r="J20" i="14"/>
  <c r="E20" i="14"/>
  <c r="F59" i="14"/>
  <c r="J19" i="14"/>
  <c r="J14" i="14"/>
  <c r="J91" i="14" s="1"/>
  <c r="E7" i="14"/>
  <c r="E50" i="14"/>
  <c r="J39" i="13"/>
  <c r="J38" i="13"/>
  <c r="AY68" i="1"/>
  <c r="J37" i="13"/>
  <c r="AX68" i="1" s="1"/>
  <c r="BI377" i="13"/>
  <c r="BH377" i="13"/>
  <c r="BG377" i="13"/>
  <c r="BE377" i="13"/>
  <c r="T377" i="13"/>
  <c r="R377" i="13"/>
  <c r="P377" i="13"/>
  <c r="BI376" i="13"/>
  <c r="BH376" i="13"/>
  <c r="BG376" i="13"/>
  <c r="BE376" i="13"/>
  <c r="T376" i="13"/>
  <c r="R376" i="13"/>
  <c r="P376" i="13"/>
  <c r="BI375" i="13"/>
  <c r="BH375" i="13"/>
  <c r="BG375" i="13"/>
  <c r="BE375" i="13"/>
  <c r="T375" i="13"/>
  <c r="R375" i="13"/>
  <c r="P375" i="13"/>
  <c r="BI374" i="13"/>
  <c r="BH374" i="13"/>
  <c r="BG374" i="13"/>
  <c r="BE374" i="13"/>
  <c r="T374" i="13"/>
  <c r="R374" i="13"/>
  <c r="P374" i="13"/>
  <c r="BI373" i="13"/>
  <c r="BH373" i="13"/>
  <c r="BG373" i="13"/>
  <c r="BE373" i="13"/>
  <c r="T373" i="13"/>
  <c r="R373" i="13"/>
  <c r="P373" i="13"/>
  <c r="BI372" i="13"/>
  <c r="BH372" i="13"/>
  <c r="BG372" i="13"/>
  <c r="BE372" i="13"/>
  <c r="T372" i="13"/>
  <c r="R372" i="13"/>
  <c r="P372" i="13"/>
  <c r="BI371" i="13"/>
  <c r="BH371" i="13"/>
  <c r="BG371" i="13"/>
  <c r="BE371" i="13"/>
  <c r="T371" i="13"/>
  <c r="R371" i="13"/>
  <c r="P371" i="13"/>
  <c r="BI370" i="13"/>
  <c r="BH370" i="13"/>
  <c r="BG370" i="13"/>
  <c r="BE370" i="13"/>
  <c r="T370" i="13"/>
  <c r="R370" i="13"/>
  <c r="P370" i="13"/>
  <c r="BI367" i="13"/>
  <c r="BH367" i="13"/>
  <c r="BG367" i="13"/>
  <c r="BE367" i="13"/>
  <c r="T367" i="13"/>
  <c r="R367" i="13"/>
  <c r="P367" i="13"/>
  <c r="BI361" i="13"/>
  <c r="BH361" i="13"/>
  <c r="BG361" i="13"/>
  <c r="BE361" i="13"/>
  <c r="T361" i="13"/>
  <c r="R361" i="13"/>
  <c r="P361" i="13"/>
  <c r="BI355" i="13"/>
  <c r="BH355" i="13"/>
  <c r="BG355" i="13"/>
  <c r="BE355" i="13"/>
  <c r="T355" i="13"/>
  <c r="R355" i="13"/>
  <c r="P355" i="13"/>
  <c r="BI343" i="13"/>
  <c r="BH343" i="13"/>
  <c r="BG343" i="13"/>
  <c r="BE343" i="13"/>
  <c r="T343" i="13"/>
  <c r="T342" i="13"/>
  <c r="R343" i="13"/>
  <c r="R342" i="13" s="1"/>
  <c r="P343" i="13"/>
  <c r="P342" i="13"/>
  <c r="BI340" i="13"/>
  <c r="BH340" i="13"/>
  <c r="BG340" i="13"/>
  <c r="BE340" i="13"/>
  <c r="T340" i="13"/>
  <c r="R340" i="13"/>
  <c r="P340" i="13"/>
  <c r="BI333" i="13"/>
  <c r="BH333" i="13"/>
  <c r="BG333" i="13"/>
  <c r="BE333" i="13"/>
  <c r="T333" i="13"/>
  <c r="R333" i="13"/>
  <c r="P333" i="13"/>
  <c r="BI326" i="13"/>
  <c r="BH326" i="13"/>
  <c r="BG326" i="13"/>
  <c r="BE326" i="13"/>
  <c r="T326" i="13"/>
  <c r="R326" i="13"/>
  <c r="P326" i="13"/>
  <c r="BI319" i="13"/>
  <c r="BH319" i="13"/>
  <c r="BG319" i="13"/>
  <c r="BE319" i="13"/>
  <c r="T319" i="13"/>
  <c r="R319" i="13"/>
  <c r="P319" i="13"/>
  <c r="BI316" i="13"/>
  <c r="BH316" i="13"/>
  <c r="BG316" i="13"/>
  <c r="BE316" i="13"/>
  <c r="T316" i="13"/>
  <c r="R316" i="13"/>
  <c r="P316" i="13"/>
  <c r="BI311" i="13"/>
  <c r="BH311" i="13"/>
  <c r="BG311" i="13"/>
  <c r="BE311" i="13"/>
  <c r="T311" i="13"/>
  <c r="R311" i="13"/>
  <c r="P311" i="13"/>
  <c r="BI305" i="13"/>
  <c r="BH305" i="13"/>
  <c r="BG305" i="13"/>
  <c r="BE305" i="13"/>
  <c r="T305" i="13"/>
  <c r="R305" i="13"/>
  <c r="P305" i="13"/>
  <c r="BI299" i="13"/>
  <c r="BH299" i="13"/>
  <c r="BG299" i="13"/>
  <c r="BE299" i="13"/>
  <c r="T299" i="13"/>
  <c r="R299" i="13"/>
  <c r="P299" i="13"/>
  <c r="BI296" i="13"/>
  <c r="BH296" i="13"/>
  <c r="BG296" i="13"/>
  <c r="BE296" i="13"/>
  <c r="T296" i="13"/>
  <c r="R296" i="13"/>
  <c r="P296" i="13"/>
  <c r="BI292" i="13"/>
  <c r="BH292" i="13"/>
  <c r="BG292" i="13"/>
  <c r="BE292" i="13"/>
  <c r="T292" i="13"/>
  <c r="R292" i="13"/>
  <c r="P292" i="13"/>
  <c r="BI289" i="13"/>
  <c r="BH289" i="13"/>
  <c r="BG289" i="13"/>
  <c r="BE289" i="13"/>
  <c r="T289" i="13"/>
  <c r="R289" i="13"/>
  <c r="P289" i="13"/>
  <c r="BI285" i="13"/>
  <c r="BH285" i="13"/>
  <c r="BG285" i="13"/>
  <c r="BE285" i="13"/>
  <c r="T285" i="13"/>
  <c r="R285" i="13"/>
  <c r="P285" i="13"/>
  <c r="BI281" i="13"/>
  <c r="BH281" i="13"/>
  <c r="BG281" i="13"/>
  <c r="BE281" i="13"/>
  <c r="T281" i="13"/>
  <c r="R281" i="13"/>
  <c r="P281" i="13"/>
  <c r="BI276" i="13"/>
  <c r="BH276" i="13"/>
  <c r="BG276" i="13"/>
  <c r="BE276" i="13"/>
  <c r="T276" i="13"/>
  <c r="R276" i="13"/>
  <c r="P276" i="13"/>
  <c r="BI273" i="13"/>
  <c r="BH273" i="13"/>
  <c r="BG273" i="13"/>
  <c r="BE273" i="13"/>
  <c r="T273" i="13"/>
  <c r="R273" i="13"/>
  <c r="P273" i="13"/>
  <c r="BI268" i="13"/>
  <c r="BH268" i="13"/>
  <c r="BG268" i="13"/>
  <c r="BE268" i="13"/>
  <c r="T268" i="13"/>
  <c r="R268" i="13"/>
  <c r="P268" i="13"/>
  <c r="BI262" i="13"/>
  <c r="BH262" i="13"/>
  <c r="BG262" i="13"/>
  <c r="BE262" i="13"/>
  <c r="T262" i="13"/>
  <c r="R262" i="13"/>
  <c r="P262" i="13"/>
  <c r="BI256" i="13"/>
  <c r="BH256" i="13"/>
  <c r="BG256" i="13"/>
  <c r="BE256" i="13"/>
  <c r="T256" i="13"/>
  <c r="R256" i="13"/>
  <c r="P256" i="13"/>
  <c r="BI252" i="13"/>
  <c r="BH252" i="13"/>
  <c r="BG252" i="13"/>
  <c r="BE252" i="13"/>
  <c r="T252" i="13"/>
  <c r="T251" i="13"/>
  <c r="R252" i="13"/>
  <c r="R251" i="13" s="1"/>
  <c r="P252" i="13"/>
  <c r="P251" i="13"/>
  <c r="BI249" i="13"/>
  <c r="BH249" i="13"/>
  <c r="BG249" i="13"/>
  <c r="BE249" i="13"/>
  <c r="T249" i="13"/>
  <c r="R249" i="13"/>
  <c r="P249" i="13"/>
  <c r="BI244" i="13"/>
  <c r="BH244" i="13"/>
  <c r="BG244" i="13"/>
  <c r="BE244" i="13"/>
  <c r="T244" i="13"/>
  <c r="R244" i="13"/>
  <c r="P244" i="13"/>
  <c r="BI242" i="13"/>
  <c r="BH242" i="13"/>
  <c r="BG242" i="13"/>
  <c r="BE242" i="13"/>
  <c r="T242" i="13"/>
  <c r="R242" i="13"/>
  <c r="P242" i="13"/>
  <c r="BI240" i="13"/>
  <c r="BH240" i="13"/>
  <c r="BG240" i="13"/>
  <c r="BE240" i="13"/>
  <c r="T240" i="13"/>
  <c r="R240" i="13"/>
  <c r="P240" i="13"/>
  <c r="BI231" i="13"/>
  <c r="BH231" i="13"/>
  <c r="BG231" i="13"/>
  <c r="BE231" i="13"/>
  <c r="T231" i="13"/>
  <c r="R231" i="13"/>
  <c r="P231" i="13"/>
  <c r="BI223" i="13"/>
  <c r="BH223" i="13"/>
  <c r="BG223" i="13"/>
  <c r="BE223" i="13"/>
  <c r="T223" i="13"/>
  <c r="R223" i="13"/>
  <c r="P223" i="13"/>
  <c r="BI216" i="13"/>
  <c r="BH216" i="13"/>
  <c r="BG216" i="13"/>
  <c r="BE216" i="13"/>
  <c r="T216" i="13"/>
  <c r="R216" i="13"/>
  <c r="P216" i="13"/>
  <c r="BI211" i="13"/>
  <c r="BH211" i="13"/>
  <c r="BG211" i="13"/>
  <c r="BE211" i="13"/>
  <c r="T211" i="13"/>
  <c r="R211" i="13"/>
  <c r="P211" i="13"/>
  <c r="BI206" i="13"/>
  <c r="BH206" i="13"/>
  <c r="BG206" i="13"/>
  <c r="BE206" i="13"/>
  <c r="T206" i="13"/>
  <c r="R206" i="13"/>
  <c r="P206" i="13"/>
  <c r="BI202" i="13"/>
  <c r="BH202" i="13"/>
  <c r="BG202" i="13"/>
  <c r="BE202" i="13"/>
  <c r="T202" i="13"/>
  <c r="R202" i="13"/>
  <c r="P202" i="13"/>
  <c r="BI195" i="13"/>
  <c r="BH195" i="13"/>
  <c r="BG195" i="13"/>
  <c r="BE195" i="13"/>
  <c r="T195" i="13"/>
  <c r="R195" i="13"/>
  <c r="P195" i="13"/>
  <c r="BI187" i="13"/>
  <c r="BH187" i="13"/>
  <c r="BG187" i="13"/>
  <c r="BE187" i="13"/>
  <c r="T187" i="13"/>
  <c r="R187" i="13"/>
  <c r="P187" i="13"/>
  <c r="BI180" i="13"/>
  <c r="BH180" i="13"/>
  <c r="BG180" i="13"/>
  <c r="BE180" i="13"/>
  <c r="T180" i="13"/>
  <c r="R180" i="13"/>
  <c r="P180" i="13"/>
  <c r="BI173" i="13"/>
  <c r="BH173" i="13"/>
  <c r="BG173" i="13"/>
  <c r="BE173" i="13"/>
  <c r="T173" i="13"/>
  <c r="R173" i="13"/>
  <c r="P173" i="13"/>
  <c r="BI166" i="13"/>
  <c r="BH166" i="13"/>
  <c r="BG166" i="13"/>
  <c r="BE166" i="13"/>
  <c r="T166" i="13"/>
  <c r="R166" i="13"/>
  <c r="P166" i="13"/>
  <c r="BI153" i="13"/>
  <c r="BH153" i="13"/>
  <c r="BG153" i="13"/>
  <c r="BE153" i="13"/>
  <c r="T153" i="13"/>
  <c r="R153" i="13"/>
  <c r="P153" i="13"/>
  <c r="BI146" i="13"/>
  <c r="BH146" i="13"/>
  <c r="BG146" i="13"/>
  <c r="BE146" i="13"/>
  <c r="T146" i="13"/>
  <c r="R146" i="13"/>
  <c r="P146" i="13"/>
  <c r="BI139" i="13"/>
  <c r="BH139" i="13"/>
  <c r="BG139" i="13"/>
  <c r="BE139" i="13"/>
  <c r="T139" i="13"/>
  <c r="R139" i="13"/>
  <c r="P139" i="13"/>
  <c r="BI132" i="13"/>
  <c r="BH132" i="13"/>
  <c r="BG132" i="13"/>
  <c r="BE132" i="13"/>
  <c r="T132" i="13"/>
  <c r="R132" i="13"/>
  <c r="P132" i="13"/>
  <c r="BI125" i="13"/>
  <c r="BH125" i="13"/>
  <c r="BG125" i="13"/>
  <c r="BE125" i="13"/>
  <c r="T125" i="13"/>
  <c r="R125" i="13"/>
  <c r="P125" i="13"/>
  <c r="BI118" i="13"/>
  <c r="BH118" i="13"/>
  <c r="BG118" i="13"/>
  <c r="BE118" i="13"/>
  <c r="T118" i="13"/>
  <c r="R118" i="13"/>
  <c r="P118" i="13"/>
  <c r="BI114" i="13"/>
  <c r="BH114" i="13"/>
  <c r="BG114" i="13"/>
  <c r="BE114" i="13"/>
  <c r="T114" i="13"/>
  <c r="R114" i="13"/>
  <c r="P114" i="13"/>
  <c r="BI107" i="13"/>
  <c r="BH107" i="13"/>
  <c r="BG107" i="13"/>
  <c r="BE107" i="13"/>
  <c r="T107" i="13"/>
  <c r="R107" i="13"/>
  <c r="P107" i="13"/>
  <c r="BI100" i="13"/>
  <c r="BH100" i="13"/>
  <c r="BG100" i="13"/>
  <c r="BE100" i="13"/>
  <c r="T100" i="13"/>
  <c r="R100" i="13"/>
  <c r="P100" i="13"/>
  <c r="F93" i="13"/>
  <c r="F91" i="13"/>
  <c r="E89" i="13"/>
  <c r="F58" i="13"/>
  <c r="F56" i="13"/>
  <c r="E54" i="13"/>
  <c r="J26" i="13"/>
  <c r="E26" i="13"/>
  <c r="J94" i="13" s="1"/>
  <c r="J25" i="13"/>
  <c r="J23" i="13"/>
  <c r="E23" i="13"/>
  <c r="J58" i="13" s="1"/>
  <c r="J22" i="13"/>
  <c r="J20" i="13"/>
  <c r="E20" i="13"/>
  <c r="F59" i="13" s="1"/>
  <c r="J19" i="13"/>
  <c r="J14" i="13"/>
  <c r="J91" i="13"/>
  <c r="E7" i="13"/>
  <c r="E50" i="13" s="1"/>
  <c r="J39" i="12"/>
  <c r="J38" i="12"/>
  <c r="AY67" i="1" s="1"/>
  <c r="J37" i="12"/>
  <c r="AX67" i="1"/>
  <c r="BI410" i="12"/>
  <c r="BH410" i="12"/>
  <c r="BG410" i="12"/>
  <c r="BE410" i="12"/>
  <c r="T410" i="12"/>
  <c r="R410" i="12"/>
  <c r="P410" i="12"/>
  <c r="BI409" i="12"/>
  <c r="BH409" i="12"/>
  <c r="BG409" i="12"/>
  <c r="BE409" i="12"/>
  <c r="T409" i="12"/>
  <c r="R409" i="12"/>
  <c r="P409" i="12"/>
  <c r="BI408" i="12"/>
  <c r="BH408" i="12"/>
  <c r="BG408" i="12"/>
  <c r="BE408" i="12"/>
  <c r="T408" i="12"/>
  <c r="R408" i="12"/>
  <c r="P408" i="12"/>
  <c r="BI407" i="12"/>
  <c r="BH407" i="12"/>
  <c r="BG407" i="12"/>
  <c r="BE407" i="12"/>
  <c r="T407" i="12"/>
  <c r="R407" i="12"/>
  <c r="P407" i="12"/>
  <c r="BI406" i="12"/>
  <c r="BH406" i="12"/>
  <c r="BG406" i="12"/>
  <c r="BE406" i="12"/>
  <c r="T406" i="12"/>
  <c r="R406" i="12"/>
  <c r="P406" i="12"/>
  <c r="BI405" i="12"/>
  <c r="BH405" i="12"/>
  <c r="BG405" i="12"/>
  <c r="BE405" i="12"/>
  <c r="T405" i="12"/>
  <c r="R405" i="12"/>
  <c r="P405" i="12"/>
  <c r="BI404" i="12"/>
  <c r="BH404" i="12"/>
  <c r="BG404" i="12"/>
  <c r="BE404" i="12"/>
  <c r="T404" i="12"/>
  <c r="R404" i="12"/>
  <c r="P404" i="12"/>
  <c r="BI403" i="12"/>
  <c r="BH403" i="12"/>
  <c r="BG403" i="12"/>
  <c r="BE403" i="12"/>
  <c r="T403" i="12"/>
  <c r="R403" i="12"/>
  <c r="P403" i="12"/>
  <c r="BI400" i="12"/>
  <c r="BH400" i="12"/>
  <c r="BG400" i="12"/>
  <c r="BE400" i="12"/>
  <c r="T400" i="12"/>
  <c r="R400" i="12"/>
  <c r="P400" i="12"/>
  <c r="BI393" i="12"/>
  <c r="BH393" i="12"/>
  <c r="BG393" i="12"/>
  <c r="BE393" i="12"/>
  <c r="T393" i="12"/>
  <c r="R393" i="12"/>
  <c r="P393" i="12"/>
  <c r="BI386" i="12"/>
  <c r="BH386" i="12"/>
  <c r="BG386" i="12"/>
  <c r="BE386" i="12"/>
  <c r="T386" i="12"/>
  <c r="R386" i="12"/>
  <c r="P386" i="12"/>
  <c r="BI372" i="12"/>
  <c r="BH372" i="12"/>
  <c r="BG372" i="12"/>
  <c r="BE372" i="12"/>
  <c r="T372" i="12"/>
  <c r="T371" i="12" s="1"/>
  <c r="R372" i="12"/>
  <c r="R371" i="12"/>
  <c r="P372" i="12"/>
  <c r="P371" i="12" s="1"/>
  <c r="BI369" i="12"/>
  <c r="BH369" i="12"/>
  <c r="BG369" i="12"/>
  <c r="BE369" i="12"/>
  <c r="T369" i="12"/>
  <c r="R369" i="12"/>
  <c r="P369" i="12"/>
  <c r="BI361" i="12"/>
  <c r="BH361" i="12"/>
  <c r="BG361" i="12"/>
  <c r="BE361" i="12"/>
  <c r="T361" i="12"/>
  <c r="R361" i="12"/>
  <c r="P361" i="12"/>
  <c r="BI353" i="12"/>
  <c r="BH353" i="12"/>
  <c r="BG353" i="12"/>
  <c r="BE353" i="12"/>
  <c r="T353" i="12"/>
  <c r="R353" i="12"/>
  <c r="P353" i="12"/>
  <c r="BI345" i="12"/>
  <c r="BH345" i="12"/>
  <c r="BG345" i="12"/>
  <c r="BE345" i="12"/>
  <c r="T345" i="12"/>
  <c r="R345" i="12"/>
  <c r="P345" i="12"/>
  <c r="BI342" i="12"/>
  <c r="BH342" i="12"/>
  <c r="BG342" i="12"/>
  <c r="BE342" i="12"/>
  <c r="T342" i="12"/>
  <c r="R342" i="12"/>
  <c r="P342" i="12"/>
  <c r="BI336" i="12"/>
  <c r="BH336" i="12"/>
  <c r="BG336" i="12"/>
  <c r="BE336" i="12"/>
  <c r="T336" i="12"/>
  <c r="R336" i="12"/>
  <c r="P336" i="12"/>
  <c r="BI329" i="12"/>
  <c r="BH329" i="12"/>
  <c r="BG329" i="12"/>
  <c r="BE329" i="12"/>
  <c r="T329" i="12"/>
  <c r="R329" i="12"/>
  <c r="P329" i="12"/>
  <c r="BI322" i="12"/>
  <c r="BH322" i="12"/>
  <c r="BG322" i="12"/>
  <c r="BE322" i="12"/>
  <c r="T322" i="12"/>
  <c r="R322" i="12"/>
  <c r="P322" i="12"/>
  <c r="BI319" i="12"/>
  <c r="BH319" i="12"/>
  <c r="BG319" i="12"/>
  <c r="BE319" i="12"/>
  <c r="T319" i="12"/>
  <c r="R319" i="12"/>
  <c r="P319" i="12"/>
  <c r="BI315" i="12"/>
  <c r="BH315" i="12"/>
  <c r="BG315" i="12"/>
  <c r="BE315" i="12"/>
  <c r="T315" i="12"/>
  <c r="R315" i="12"/>
  <c r="P315" i="12"/>
  <c r="BI312" i="12"/>
  <c r="BH312" i="12"/>
  <c r="BG312" i="12"/>
  <c r="BE312" i="12"/>
  <c r="T312" i="12"/>
  <c r="R312" i="12"/>
  <c r="P312" i="12"/>
  <c r="BI308" i="12"/>
  <c r="BH308" i="12"/>
  <c r="BG308" i="12"/>
  <c r="BE308" i="12"/>
  <c r="T308" i="12"/>
  <c r="R308" i="12"/>
  <c r="P308" i="12"/>
  <c r="BI303" i="12"/>
  <c r="BH303" i="12"/>
  <c r="BG303" i="12"/>
  <c r="BE303" i="12"/>
  <c r="T303" i="12"/>
  <c r="R303" i="12"/>
  <c r="P303" i="12"/>
  <c r="BI297" i="12"/>
  <c r="BH297" i="12"/>
  <c r="BG297" i="12"/>
  <c r="BE297" i="12"/>
  <c r="T297" i="12"/>
  <c r="R297" i="12"/>
  <c r="P297" i="12"/>
  <c r="BI294" i="12"/>
  <c r="BH294" i="12"/>
  <c r="BG294" i="12"/>
  <c r="BE294" i="12"/>
  <c r="T294" i="12"/>
  <c r="R294" i="12"/>
  <c r="P294" i="12"/>
  <c r="BI288" i="12"/>
  <c r="BH288" i="12"/>
  <c r="BG288" i="12"/>
  <c r="BE288" i="12"/>
  <c r="T288" i="12"/>
  <c r="R288" i="12"/>
  <c r="P288" i="12"/>
  <c r="BI281" i="12"/>
  <c r="BH281" i="12"/>
  <c r="BG281" i="12"/>
  <c r="BE281" i="12"/>
  <c r="T281" i="12"/>
  <c r="R281" i="12"/>
  <c r="P281" i="12"/>
  <c r="BI274" i="12"/>
  <c r="BH274" i="12"/>
  <c r="BG274" i="12"/>
  <c r="BE274" i="12"/>
  <c r="T274" i="12"/>
  <c r="R274" i="12"/>
  <c r="P274" i="12"/>
  <c r="BI270" i="12"/>
  <c r="BH270" i="12"/>
  <c r="BG270" i="12"/>
  <c r="BE270" i="12"/>
  <c r="T270" i="12"/>
  <c r="T269" i="12" s="1"/>
  <c r="R270" i="12"/>
  <c r="R269" i="12"/>
  <c r="P270" i="12"/>
  <c r="P269" i="12" s="1"/>
  <c r="BI267" i="12"/>
  <c r="BH267" i="12"/>
  <c r="BG267" i="12"/>
  <c r="BE267" i="12"/>
  <c r="T267" i="12"/>
  <c r="R267" i="12"/>
  <c r="P267" i="12"/>
  <c r="BI262" i="12"/>
  <c r="BH262" i="12"/>
  <c r="BG262" i="12"/>
  <c r="BE262" i="12"/>
  <c r="T262" i="12"/>
  <c r="R262" i="12"/>
  <c r="P262" i="12"/>
  <c r="BI260" i="12"/>
  <c r="BH260" i="12"/>
  <c r="BG260" i="12"/>
  <c r="BE260" i="12"/>
  <c r="T260" i="12"/>
  <c r="R260" i="12"/>
  <c r="P260" i="12"/>
  <c r="BI258" i="12"/>
  <c r="BH258" i="12"/>
  <c r="BG258" i="12"/>
  <c r="BE258" i="12"/>
  <c r="T258" i="12"/>
  <c r="R258" i="12"/>
  <c r="P258" i="12"/>
  <c r="BI248" i="12"/>
  <c r="BH248" i="12"/>
  <c r="BG248" i="12"/>
  <c r="BE248" i="12"/>
  <c r="T248" i="12"/>
  <c r="R248" i="12"/>
  <c r="P248" i="12"/>
  <c r="BI239" i="12"/>
  <c r="BH239" i="12"/>
  <c r="BG239" i="12"/>
  <c r="BE239" i="12"/>
  <c r="T239" i="12"/>
  <c r="R239" i="12"/>
  <c r="P239" i="12"/>
  <c r="BI231" i="12"/>
  <c r="BH231" i="12"/>
  <c r="BG231" i="12"/>
  <c r="BE231" i="12"/>
  <c r="T231" i="12"/>
  <c r="R231" i="12"/>
  <c r="P231" i="12"/>
  <c r="BI225" i="12"/>
  <c r="BH225" i="12"/>
  <c r="BG225" i="12"/>
  <c r="BE225" i="12"/>
  <c r="T225" i="12"/>
  <c r="R225" i="12"/>
  <c r="P225" i="12"/>
  <c r="BI220" i="12"/>
  <c r="BH220" i="12"/>
  <c r="BG220" i="12"/>
  <c r="BE220" i="12"/>
  <c r="T220" i="12"/>
  <c r="R220" i="12"/>
  <c r="P220" i="12"/>
  <c r="BI216" i="12"/>
  <c r="BH216" i="12"/>
  <c r="BG216" i="12"/>
  <c r="BE216" i="12"/>
  <c r="T216" i="12"/>
  <c r="R216" i="12"/>
  <c r="P216" i="12"/>
  <c r="BI208" i="12"/>
  <c r="BH208" i="12"/>
  <c r="BG208" i="12"/>
  <c r="BE208" i="12"/>
  <c r="T208" i="12"/>
  <c r="R208" i="12"/>
  <c r="P208" i="12"/>
  <c r="BI199" i="12"/>
  <c r="BH199" i="12"/>
  <c r="BG199" i="12"/>
  <c r="BE199" i="12"/>
  <c r="T199" i="12"/>
  <c r="R199" i="12"/>
  <c r="P199" i="12"/>
  <c r="BI191" i="12"/>
  <c r="BH191" i="12"/>
  <c r="BG191" i="12"/>
  <c r="BE191" i="12"/>
  <c r="T191" i="12"/>
  <c r="R191" i="12"/>
  <c r="P191" i="12"/>
  <c r="BI183" i="12"/>
  <c r="BH183" i="12"/>
  <c r="BG183" i="12"/>
  <c r="BE183" i="12"/>
  <c r="T183" i="12"/>
  <c r="R183" i="12"/>
  <c r="P183" i="12"/>
  <c r="BI175" i="12"/>
  <c r="BH175" i="12"/>
  <c r="BG175" i="12"/>
  <c r="BE175" i="12"/>
  <c r="T175" i="12"/>
  <c r="R175" i="12"/>
  <c r="P175" i="12"/>
  <c r="BI160" i="12"/>
  <c r="BH160" i="12"/>
  <c r="BG160" i="12"/>
  <c r="BE160" i="12"/>
  <c r="T160" i="12"/>
  <c r="R160" i="12"/>
  <c r="P160" i="12"/>
  <c r="BI152" i="12"/>
  <c r="BH152" i="12"/>
  <c r="BG152" i="12"/>
  <c r="BE152" i="12"/>
  <c r="T152" i="12"/>
  <c r="R152" i="12"/>
  <c r="P152" i="12"/>
  <c r="BI144" i="12"/>
  <c r="BH144" i="12"/>
  <c r="BG144" i="12"/>
  <c r="BE144" i="12"/>
  <c r="T144" i="12"/>
  <c r="R144" i="12"/>
  <c r="P144" i="12"/>
  <c r="BI136" i="12"/>
  <c r="BH136" i="12"/>
  <c r="BG136" i="12"/>
  <c r="BE136" i="12"/>
  <c r="T136" i="12"/>
  <c r="R136" i="12"/>
  <c r="P136" i="12"/>
  <c r="BI128" i="12"/>
  <c r="BH128" i="12"/>
  <c r="BG128" i="12"/>
  <c r="BE128" i="12"/>
  <c r="T128" i="12"/>
  <c r="R128" i="12"/>
  <c r="P128" i="12"/>
  <c r="BI120" i="12"/>
  <c r="BH120" i="12"/>
  <c r="BG120" i="12"/>
  <c r="BE120" i="12"/>
  <c r="T120" i="12"/>
  <c r="R120" i="12"/>
  <c r="P120" i="12"/>
  <c r="BI116" i="12"/>
  <c r="BH116" i="12"/>
  <c r="BG116" i="12"/>
  <c r="BE116" i="12"/>
  <c r="T116" i="12"/>
  <c r="R116" i="12"/>
  <c r="P116" i="12"/>
  <c r="BI108" i="12"/>
  <c r="BH108" i="12"/>
  <c r="BG108" i="12"/>
  <c r="BE108" i="12"/>
  <c r="T108" i="12"/>
  <c r="R108" i="12"/>
  <c r="P108" i="12"/>
  <c r="BI100" i="12"/>
  <c r="BH100" i="12"/>
  <c r="BG100" i="12"/>
  <c r="BE100" i="12"/>
  <c r="T100" i="12"/>
  <c r="R100" i="12"/>
  <c r="P100" i="12"/>
  <c r="F93" i="12"/>
  <c r="F91" i="12"/>
  <c r="E89" i="12"/>
  <c r="F58" i="12"/>
  <c r="F56" i="12"/>
  <c r="E54" i="12"/>
  <c r="J26" i="12"/>
  <c r="E26" i="12"/>
  <c r="J94" i="12"/>
  <c r="J25" i="12"/>
  <c r="J23" i="12"/>
  <c r="E23" i="12"/>
  <c r="J93" i="12"/>
  <c r="J22" i="12"/>
  <c r="J20" i="12"/>
  <c r="E20" i="12"/>
  <c r="F94" i="12"/>
  <c r="J19" i="12"/>
  <c r="J14" i="12"/>
  <c r="J56" i="12" s="1"/>
  <c r="E7" i="12"/>
  <c r="E85" i="12"/>
  <c r="J39" i="11"/>
  <c r="J38" i="11"/>
  <c r="AY66" i="1"/>
  <c r="J37" i="11"/>
  <c r="AX66" i="1" s="1"/>
  <c r="BI377" i="11"/>
  <c r="BH377" i="11"/>
  <c r="BG377" i="11"/>
  <c r="BE377" i="11"/>
  <c r="T377" i="11"/>
  <c r="R377" i="11"/>
  <c r="P377" i="11"/>
  <c r="BI376" i="11"/>
  <c r="BH376" i="11"/>
  <c r="BG376" i="11"/>
  <c r="BE376" i="11"/>
  <c r="T376" i="11"/>
  <c r="R376" i="11"/>
  <c r="P376" i="11"/>
  <c r="BI375" i="11"/>
  <c r="BH375" i="11"/>
  <c r="BG375" i="11"/>
  <c r="BE375" i="11"/>
  <c r="T375" i="11"/>
  <c r="R375" i="11"/>
  <c r="P375" i="11"/>
  <c r="BI374" i="11"/>
  <c r="BH374" i="11"/>
  <c r="BG374" i="11"/>
  <c r="BE374" i="11"/>
  <c r="T374" i="11"/>
  <c r="R374" i="11"/>
  <c r="P374" i="11"/>
  <c r="BI373" i="11"/>
  <c r="BH373" i="11"/>
  <c r="BG373" i="11"/>
  <c r="BE373" i="11"/>
  <c r="T373" i="11"/>
  <c r="R373" i="11"/>
  <c r="P373" i="11"/>
  <c r="BI372" i="11"/>
  <c r="BH372" i="11"/>
  <c r="BG372" i="11"/>
  <c r="BE372" i="11"/>
  <c r="T372" i="11"/>
  <c r="R372" i="11"/>
  <c r="P372" i="11"/>
  <c r="BI371" i="11"/>
  <c r="BH371" i="11"/>
  <c r="BG371" i="11"/>
  <c r="BE371" i="11"/>
  <c r="T371" i="11"/>
  <c r="R371" i="11"/>
  <c r="P371" i="11"/>
  <c r="BI370" i="11"/>
  <c r="BH370" i="11"/>
  <c r="BG370" i="11"/>
  <c r="BE370" i="11"/>
  <c r="T370" i="11"/>
  <c r="R370" i="11"/>
  <c r="P370" i="11"/>
  <c r="BI367" i="11"/>
  <c r="BH367" i="11"/>
  <c r="BG367" i="11"/>
  <c r="BE367" i="11"/>
  <c r="T367" i="11"/>
  <c r="R367" i="11"/>
  <c r="P367" i="11"/>
  <c r="BI361" i="11"/>
  <c r="BH361" i="11"/>
  <c r="BG361" i="11"/>
  <c r="BE361" i="11"/>
  <c r="T361" i="11"/>
  <c r="R361" i="11"/>
  <c r="P361" i="11"/>
  <c r="BI355" i="11"/>
  <c r="BH355" i="11"/>
  <c r="BG355" i="11"/>
  <c r="BE355" i="11"/>
  <c r="T355" i="11"/>
  <c r="R355" i="11"/>
  <c r="P355" i="11"/>
  <c r="BI343" i="11"/>
  <c r="BH343" i="11"/>
  <c r="BG343" i="11"/>
  <c r="BE343" i="11"/>
  <c r="T343" i="11"/>
  <c r="T342" i="11"/>
  <c r="R343" i="11"/>
  <c r="R342" i="11" s="1"/>
  <c r="P343" i="11"/>
  <c r="P342" i="11"/>
  <c r="BI340" i="11"/>
  <c r="BH340" i="11"/>
  <c r="BG340" i="11"/>
  <c r="BE340" i="11"/>
  <c r="T340" i="11"/>
  <c r="R340" i="11"/>
  <c r="P340" i="11"/>
  <c r="BI333" i="11"/>
  <c r="BH333" i="11"/>
  <c r="BG333" i="11"/>
  <c r="BE333" i="11"/>
  <c r="T333" i="11"/>
  <c r="R333" i="11"/>
  <c r="P333" i="11"/>
  <c r="BI326" i="11"/>
  <c r="BH326" i="11"/>
  <c r="BG326" i="11"/>
  <c r="BE326" i="11"/>
  <c r="T326" i="11"/>
  <c r="R326" i="11"/>
  <c r="P326" i="11"/>
  <c r="BI319" i="11"/>
  <c r="BH319" i="11"/>
  <c r="BG319" i="11"/>
  <c r="BE319" i="11"/>
  <c r="T319" i="11"/>
  <c r="R319" i="11"/>
  <c r="P319" i="11"/>
  <c r="BI316" i="11"/>
  <c r="BH316" i="11"/>
  <c r="BG316" i="11"/>
  <c r="BE316" i="11"/>
  <c r="T316" i="11"/>
  <c r="R316" i="11"/>
  <c r="P316" i="11"/>
  <c r="BI311" i="11"/>
  <c r="BH311" i="11"/>
  <c r="BG311" i="11"/>
  <c r="BE311" i="11"/>
  <c r="T311" i="11"/>
  <c r="R311" i="11"/>
  <c r="P311" i="11"/>
  <c r="BI305" i="11"/>
  <c r="BH305" i="11"/>
  <c r="BG305" i="11"/>
  <c r="BE305" i="11"/>
  <c r="T305" i="11"/>
  <c r="R305" i="11"/>
  <c r="P305" i="11"/>
  <c r="BI299" i="11"/>
  <c r="BH299" i="11"/>
  <c r="BG299" i="11"/>
  <c r="BE299" i="11"/>
  <c r="T299" i="11"/>
  <c r="R299" i="11"/>
  <c r="P299" i="11"/>
  <c r="BI296" i="11"/>
  <c r="BH296" i="11"/>
  <c r="BG296" i="11"/>
  <c r="BE296" i="11"/>
  <c r="T296" i="11"/>
  <c r="R296" i="11"/>
  <c r="P296" i="11"/>
  <c r="BI292" i="11"/>
  <c r="BH292" i="11"/>
  <c r="BG292" i="11"/>
  <c r="BE292" i="11"/>
  <c r="T292" i="11"/>
  <c r="R292" i="11"/>
  <c r="P292" i="11"/>
  <c r="BI289" i="11"/>
  <c r="BH289" i="11"/>
  <c r="BG289" i="11"/>
  <c r="BE289" i="11"/>
  <c r="T289" i="11"/>
  <c r="R289" i="11"/>
  <c r="P289" i="11"/>
  <c r="BI285" i="11"/>
  <c r="BH285" i="11"/>
  <c r="BG285" i="11"/>
  <c r="BE285" i="11"/>
  <c r="T285" i="11"/>
  <c r="R285" i="11"/>
  <c r="P285" i="11"/>
  <c r="BI281" i="11"/>
  <c r="BH281" i="11"/>
  <c r="BG281" i="11"/>
  <c r="BE281" i="11"/>
  <c r="T281" i="11"/>
  <c r="R281" i="11"/>
  <c r="P281" i="11"/>
  <c r="BI276" i="11"/>
  <c r="BH276" i="11"/>
  <c r="BG276" i="11"/>
  <c r="BE276" i="11"/>
  <c r="T276" i="11"/>
  <c r="R276" i="11"/>
  <c r="P276" i="11"/>
  <c r="BI273" i="11"/>
  <c r="BH273" i="11"/>
  <c r="BG273" i="11"/>
  <c r="BE273" i="11"/>
  <c r="T273" i="11"/>
  <c r="R273" i="11"/>
  <c r="P273" i="11"/>
  <c r="BI268" i="11"/>
  <c r="BH268" i="11"/>
  <c r="BG268" i="11"/>
  <c r="BE268" i="11"/>
  <c r="T268" i="11"/>
  <c r="R268" i="11"/>
  <c r="P268" i="11"/>
  <c r="BI262" i="11"/>
  <c r="BH262" i="11"/>
  <c r="BG262" i="11"/>
  <c r="BE262" i="11"/>
  <c r="T262" i="11"/>
  <c r="R262" i="11"/>
  <c r="P262" i="11"/>
  <c r="BI256" i="11"/>
  <c r="BH256" i="11"/>
  <c r="BG256" i="11"/>
  <c r="BE256" i="11"/>
  <c r="T256" i="11"/>
  <c r="R256" i="11"/>
  <c r="P256" i="11"/>
  <c r="BI252" i="11"/>
  <c r="BH252" i="11"/>
  <c r="BG252" i="11"/>
  <c r="BE252" i="11"/>
  <c r="T252" i="11"/>
  <c r="T251" i="11"/>
  <c r="R252" i="11"/>
  <c r="R251" i="11" s="1"/>
  <c r="P252" i="11"/>
  <c r="P251" i="11"/>
  <c r="BI249" i="11"/>
  <c r="BH249" i="11"/>
  <c r="BG249" i="11"/>
  <c r="BE249" i="11"/>
  <c r="T249" i="11"/>
  <c r="R249" i="11"/>
  <c r="P249" i="11"/>
  <c r="BI244" i="11"/>
  <c r="BH244" i="11"/>
  <c r="BG244" i="11"/>
  <c r="BE244" i="11"/>
  <c r="T244" i="11"/>
  <c r="R244" i="11"/>
  <c r="P244" i="11"/>
  <c r="BI242" i="11"/>
  <c r="BH242" i="11"/>
  <c r="BG242" i="11"/>
  <c r="BE242" i="11"/>
  <c r="T242" i="11"/>
  <c r="R242" i="11"/>
  <c r="P242" i="11"/>
  <c r="BI240" i="11"/>
  <c r="BH240" i="11"/>
  <c r="BG240" i="11"/>
  <c r="BE240" i="11"/>
  <c r="T240" i="11"/>
  <c r="R240" i="11"/>
  <c r="P240" i="11"/>
  <c r="BI231" i="11"/>
  <c r="BH231" i="11"/>
  <c r="BG231" i="11"/>
  <c r="BE231" i="11"/>
  <c r="T231" i="11"/>
  <c r="R231" i="11"/>
  <c r="P231" i="11"/>
  <c r="BI223" i="11"/>
  <c r="BH223" i="11"/>
  <c r="BG223" i="11"/>
  <c r="BE223" i="11"/>
  <c r="T223" i="11"/>
  <c r="R223" i="11"/>
  <c r="P223" i="11"/>
  <c r="BI216" i="11"/>
  <c r="BH216" i="11"/>
  <c r="BG216" i="11"/>
  <c r="BE216" i="11"/>
  <c r="T216" i="11"/>
  <c r="R216" i="11"/>
  <c r="P216" i="11"/>
  <c r="BI211" i="11"/>
  <c r="BH211" i="11"/>
  <c r="BG211" i="11"/>
  <c r="BE211" i="11"/>
  <c r="T211" i="11"/>
  <c r="R211" i="11"/>
  <c r="P211" i="11"/>
  <c r="BI206" i="11"/>
  <c r="BH206" i="11"/>
  <c r="BG206" i="11"/>
  <c r="BE206" i="11"/>
  <c r="T206" i="11"/>
  <c r="R206" i="11"/>
  <c r="P206" i="11"/>
  <c r="BI202" i="11"/>
  <c r="BH202" i="11"/>
  <c r="BG202" i="11"/>
  <c r="BE202" i="11"/>
  <c r="T202" i="11"/>
  <c r="R202" i="11"/>
  <c r="P202" i="11"/>
  <c r="BI195" i="11"/>
  <c r="BH195" i="11"/>
  <c r="BG195" i="11"/>
  <c r="BE195" i="11"/>
  <c r="T195" i="11"/>
  <c r="R195" i="11"/>
  <c r="P195" i="11"/>
  <c r="BI187" i="11"/>
  <c r="BH187" i="11"/>
  <c r="BG187" i="11"/>
  <c r="BE187" i="11"/>
  <c r="T187" i="11"/>
  <c r="R187" i="11"/>
  <c r="P187" i="11"/>
  <c r="BI180" i="11"/>
  <c r="BH180" i="11"/>
  <c r="BG180" i="11"/>
  <c r="BE180" i="11"/>
  <c r="T180" i="11"/>
  <c r="R180" i="11"/>
  <c r="P180" i="11"/>
  <c r="BI173" i="11"/>
  <c r="BH173" i="11"/>
  <c r="BG173" i="11"/>
  <c r="BE173" i="11"/>
  <c r="T173" i="11"/>
  <c r="R173" i="11"/>
  <c r="P173" i="11"/>
  <c r="BI166" i="11"/>
  <c r="BH166" i="11"/>
  <c r="BG166" i="11"/>
  <c r="BE166" i="11"/>
  <c r="T166" i="11"/>
  <c r="R166" i="11"/>
  <c r="P166" i="11"/>
  <c r="BI153" i="11"/>
  <c r="BH153" i="11"/>
  <c r="BG153" i="11"/>
  <c r="BE153" i="11"/>
  <c r="T153" i="11"/>
  <c r="R153" i="11"/>
  <c r="P153" i="11"/>
  <c r="BI146" i="11"/>
  <c r="BH146" i="11"/>
  <c r="BG146" i="11"/>
  <c r="BE146" i="11"/>
  <c r="T146" i="11"/>
  <c r="R146" i="11"/>
  <c r="P146" i="11"/>
  <c r="BI139" i="11"/>
  <c r="BH139" i="11"/>
  <c r="BG139" i="11"/>
  <c r="BE139" i="11"/>
  <c r="T139" i="11"/>
  <c r="R139" i="11"/>
  <c r="P139" i="11"/>
  <c r="BI132" i="11"/>
  <c r="BH132" i="11"/>
  <c r="BG132" i="11"/>
  <c r="BE132" i="11"/>
  <c r="T132" i="11"/>
  <c r="R132" i="11"/>
  <c r="P132" i="11"/>
  <c r="BI125" i="11"/>
  <c r="BH125" i="11"/>
  <c r="BG125" i="11"/>
  <c r="BE125" i="11"/>
  <c r="T125" i="11"/>
  <c r="R125" i="11"/>
  <c r="P125" i="11"/>
  <c r="BI118" i="11"/>
  <c r="BH118" i="11"/>
  <c r="BG118" i="11"/>
  <c r="BE118" i="11"/>
  <c r="T118" i="11"/>
  <c r="R118" i="11"/>
  <c r="P118" i="11"/>
  <c r="BI114" i="11"/>
  <c r="BH114" i="11"/>
  <c r="BG114" i="11"/>
  <c r="BE114" i="11"/>
  <c r="T114" i="11"/>
  <c r="R114" i="11"/>
  <c r="P114" i="11"/>
  <c r="BI107" i="11"/>
  <c r="BH107" i="11"/>
  <c r="BG107" i="11"/>
  <c r="BE107" i="11"/>
  <c r="T107" i="11"/>
  <c r="R107" i="11"/>
  <c r="P107" i="11"/>
  <c r="BI100" i="11"/>
  <c r="BH100" i="11"/>
  <c r="BG100" i="11"/>
  <c r="BE100" i="11"/>
  <c r="T100" i="11"/>
  <c r="R100" i="11"/>
  <c r="P100" i="11"/>
  <c r="F93" i="11"/>
  <c r="F91" i="11"/>
  <c r="E89" i="11"/>
  <c r="F58" i="11"/>
  <c r="F56" i="11"/>
  <c r="E54" i="11"/>
  <c r="J26" i="11"/>
  <c r="E26" i="11"/>
  <c r="J59" i="11" s="1"/>
  <c r="J25" i="11"/>
  <c r="J23" i="11"/>
  <c r="E23" i="11"/>
  <c r="J58" i="11" s="1"/>
  <c r="J22" i="11"/>
  <c r="J20" i="11"/>
  <c r="E20" i="11"/>
  <c r="F59" i="11" s="1"/>
  <c r="J19" i="11"/>
  <c r="J14" i="11"/>
  <c r="J56" i="11"/>
  <c r="E7" i="11"/>
  <c r="E50" i="11" s="1"/>
  <c r="J39" i="10"/>
  <c r="J38" i="10"/>
  <c r="AY65" i="1" s="1"/>
  <c r="J37" i="10"/>
  <c r="AX65" i="1"/>
  <c r="BI410" i="10"/>
  <c r="BH410" i="10"/>
  <c r="BG410" i="10"/>
  <c r="BE410" i="10"/>
  <c r="T410" i="10"/>
  <c r="R410" i="10"/>
  <c r="P410" i="10"/>
  <c r="BI409" i="10"/>
  <c r="BH409" i="10"/>
  <c r="BG409" i="10"/>
  <c r="BE409" i="10"/>
  <c r="T409" i="10"/>
  <c r="R409" i="10"/>
  <c r="P409" i="10"/>
  <c r="BI408" i="10"/>
  <c r="BH408" i="10"/>
  <c r="BG408" i="10"/>
  <c r="BE408" i="10"/>
  <c r="T408" i="10"/>
  <c r="R408" i="10"/>
  <c r="P408" i="10"/>
  <c r="BI407" i="10"/>
  <c r="BH407" i="10"/>
  <c r="BG407" i="10"/>
  <c r="BE407" i="10"/>
  <c r="T407" i="10"/>
  <c r="R407" i="10"/>
  <c r="P407" i="10"/>
  <c r="BI406" i="10"/>
  <c r="BH406" i="10"/>
  <c r="BG406" i="10"/>
  <c r="BE406" i="10"/>
  <c r="T406" i="10"/>
  <c r="R406" i="10"/>
  <c r="P406" i="10"/>
  <c r="BI405" i="10"/>
  <c r="BH405" i="10"/>
  <c r="BG405" i="10"/>
  <c r="BE405" i="10"/>
  <c r="T405" i="10"/>
  <c r="R405" i="10"/>
  <c r="P405" i="10"/>
  <c r="BI404" i="10"/>
  <c r="BH404" i="10"/>
  <c r="BG404" i="10"/>
  <c r="BE404" i="10"/>
  <c r="T404" i="10"/>
  <c r="R404" i="10"/>
  <c r="P404" i="10"/>
  <c r="BI403" i="10"/>
  <c r="BH403" i="10"/>
  <c r="BG403" i="10"/>
  <c r="BE403" i="10"/>
  <c r="T403" i="10"/>
  <c r="R403" i="10"/>
  <c r="P403" i="10"/>
  <c r="BI400" i="10"/>
  <c r="BH400" i="10"/>
  <c r="BG400" i="10"/>
  <c r="BE400" i="10"/>
  <c r="T400" i="10"/>
  <c r="R400" i="10"/>
  <c r="P400" i="10"/>
  <c r="BI393" i="10"/>
  <c r="BH393" i="10"/>
  <c r="BG393" i="10"/>
  <c r="BE393" i="10"/>
  <c r="T393" i="10"/>
  <c r="R393" i="10"/>
  <c r="P393" i="10"/>
  <c r="BI386" i="10"/>
  <c r="BH386" i="10"/>
  <c r="BG386" i="10"/>
  <c r="BE386" i="10"/>
  <c r="T386" i="10"/>
  <c r="R386" i="10"/>
  <c r="P386" i="10"/>
  <c r="BI372" i="10"/>
  <c r="BH372" i="10"/>
  <c r="BG372" i="10"/>
  <c r="BE372" i="10"/>
  <c r="T372" i="10"/>
  <c r="T371" i="10"/>
  <c r="R372" i="10"/>
  <c r="R371" i="10"/>
  <c r="P372" i="10"/>
  <c r="P371" i="10"/>
  <c r="BI369" i="10"/>
  <c r="BH369" i="10"/>
  <c r="BG369" i="10"/>
  <c r="BE369" i="10"/>
  <c r="T369" i="10"/>
  <c r="R369" i="10"/>
  <c r="P369" i="10"/>
  <c r="BI361" i="10"/>
  <c r="BH361" i="10"/>
  <c r="BG361" i="10"/>
  <c r="BE361" i="10"/>
  <c r="T361" i="10"/>
  <c r="R361" i="10"/>
  <c r="P361" i="10"/>
  <c r="BI353" i="10"/>
  <c r="BH353" i="10"/>
  <c r="BG353" i="10"/>
  <c r="BE353" i="10"/>
  <c r="T353" i="10"/>
  <c r="R353" i="10"/>
  <c r="P353" i="10"/>
  <c r="BI345" i="10"/>
  <c r="BH345" i="10"/>
  <c r="BG345" i="10"/>
  <c r="BE345" i="10"/>
  <c r="T345" i="10"/>
  <c r="R345" i="10"/>
  <c r="P345" i="10"/>
  <c r="BI342" i="10"/>
  <c r="BH342" i="10"/>
  <c r="BG342" i="10"/>
  <c r="BE342" i="10"/>
  <c r="T342" i="10"/>
  <c r="R342" i="10"/>
  <c r="P342" i="10"/>
  <c r="BI336" i="10"/>
  <c r="BH336" i="10"/>
  <c r="BG336" i="10"/>
  <c r="BE336" i="10"/>
  <c r="T336" i="10"/>
  <c r="R336" i="10"/>
  <c r="P336" i="10"/>
  <c r="BI329" i="10"/>
  <c r="BH329" i="10"/>
  <c r="BG329" i="10"/>
  <c r="BE329" i="10"/>
  <c r="T329" i="10"/>
  <c r="R329" i="10"/>
  <c r="P329" i="10"/>
  <c r="BI322" i="10"/>
  <c r="BH322" i="10"/>
  <c r="BG322" i="10"/>
  <c r="BE322" i="10"/>
  <c r="T322" i="10"/>
  <c r="R322" i="10"/>
  <c r="P322" i="10"/>
  <c r="BI319" i="10"/>
  <c r="BH319" i="10"/>
  <c r="BG319" i="10"/>
  <c r="BE319" i="10"/>
  <c r="T319" i="10"/>
  <c r="R319" i="10"/>
  <c r="P319" i="10"/>
  <c r="BI315" i="10"/>
  <c r="BH315" i="10"/>
  <c r="BG315" i="10"/>
  <c r="BE315" i="10"/>
  <c r="T315" i="10"/>
  <c r="R315" i="10"/>
  <c r="P315" i="10"/>
  <c r="BI312" i="10"/>
  <c r="BH312" i="10"/>
  <c r="BG312" i="10"/>
  <c r="BE312" i="10"/>
  <c r="T312" i="10"/>
  <c r="R312" i="10"/>
  <c r="P312" i="10"/>
  <c r="BI308" i="10"/>
  <c r="BH308" i="10"/>
  <c r="BG308" i="10"/>
  <c r="BE308" i="10"/>
  <c r="T308" i="10"/>
  <c r="R308" i="10"/>
  <c r="P308" i="10"/>
  <c r="BI303" i="10"/>
  <c r="BH303" i="10"/>
  <c r="BG303" i="10"/>
  <c r="BE303" i="10"/>
  <c r="T303" i="10"/>
  <c r="R303" i="10"/>
  <c r="P303" i="10"/>
  <c r="BI297" i="10"/>
  <c r="BH297" i="10"/>
  <c r="BG297" i="10"/>
  <c r="BE297" i="10"/>
  <c r="T297" i="10"/>
  <c r="R297" i="10"/>
  <c r="P297" i="10"/>
  <c r="BI294" i="10"/>
  <c r="BH294" i="10"/>
  <c r="BG294" i="10"/>
  <c r="BE294" i="10"/>
  <c r="T294" i="10"/>
  <c r="R294" i="10"/>
  <c r="P294" i="10"/>
  <c r="BI288" i="10"/>
  <c r="BH288" i="10"/>
  <c r="BG288" i="10"/>
  <c r="BE288" i="10"/>
  <c r="T288" i="10"/>
  <c r="R288" i="10"/>
  <c r="P288" i="10"/>
  <c r="BI281" i="10"/>
  <c r="BH281" i="10"/>
  <c r="BG281" i="10"/>
  <c r="BE281" i="10"/>
  <c r="T281" i="10"/>
  <c r="R281" i="10"/>
  <c r="P281" i="10"/>
  <c r="BI274" i="10"/>
  <c r="BH274" i="10"/>
  <c r="BG274" i="10"/>
  <c r="BE274" i="10"/>
  <c r="T274" i="10"/>
  <c r="R274" i="10"/>
  <c r="P274" i="10"/>
  <c r="BI270" i="10"/>
  <c r="BH270" i="10"/>
  <c r="BG270" i="10"/>
  <c r="BE270" i="10"/>
  <c r="T270" i="10"/>
  <c r="T269" i="10"/>
  <c r="R270" i="10"/>
  <c r="R269" i="10"/>
  <c r="P270" i="10"/>
  <c r="P269" i="10"/>
  <c r="BI267" i="10"/>
  <c r="BH267" i="10"/>
  <c r="BG267" i="10"/>
  <c r="BE267" i="10"/>
  <c r="T267" i="10"/>
  <c r="R267" i="10"/>
  <c r="P267" i="10"/>
  <c r="BI262" i="10"/>
  <c r="BH262" i="10"/>
  <c r="BG262" i="10"/>
  <c r="BE262" i="10"/>
  <c r="T262" i="10"/>
  <c r="R262" i="10"/>
  <c r="P262" i="10"/>
  <c r="BI260" i="10"/>
  <c r="BH260" i="10"/>
  <c r="BG260" i="10"/>
  <c r="BE260" i="10"/>
  <c r="T260" i="10"/>
  <c r="R260" i="10"/>
  <c r="P260" i="10"/>
  <c r="BI258" i="10"/>
  <c r="BH258" i="10"/>
  <c r="BG258" i="10"/>
  <c r="BE258" i="10"/>
  <c r="T258" i="10"/>
  <c r="R258" i="10"/>
  <c r="P258" i="10"/>
  <c r="BI248" i="10"/>
  <c r="BH248" i="10"/>
  <c r="BG248" i="10"/>
  <c r="BE248" i="10"/>
  <c r="T248" i="10"/>
  <c r="R248" i="10"/>
  <c r="P248" i="10"/>
  <c r="BI239" i="10"/>
  <c r="BH239" i="10"/>
  <c r="BG239" i="10"/>
  <c r="BE239" i="10"/>
  <c r="T239" i="10"/>
  <c r="R239" i="10"/>
  <c r="P239" i="10"/>
  <c r="BI231" i="10"/>
  <c r="BH231" i="10"/>
  <c r="BG231" i="10"/>
  <c r="BE231" i="10"/>
  <c r="T231" i="10"/>
  <c r="R231" i="10"/>
  <c r="P231" i="10"/>
  <c r="BI225" i="10"/>
  <c r="BH225" i="10"/>
  <c r="BG225" i="10"/>
  <c r="BE225" i="10"/>
  <c r="T225" i="10"/>
  <c r="R225" i="10"/>
  <c r="P225" i="10"/>
  <c r="BI220" i="10"/>
  <c r="BH220" i="10"/>
  <c r="BG220" i="10"/>
  <c r="BE220" i="10"/>
  <c r="T220" i="10"/>
  <c r="R220" i="10"/>
  <c r="P220" i="10"/>
  <c r="BI216" i="10"/>
  <c r="BH216" i="10"/>
  <c r="BG216" i="10"/>
  <c r="BE216" i="10"/>
  <c r="T216" i="10"/>
  <c r="R216" i="10"/>
  <c r="P216" i="10"/>
  <c r="BI208" i="10"/>
  <c r="BH208" i="10"/>
  <c r="BG208" i="10"/>
  <c r="BE208" i="10"/>
  <c r="T208" i="10"/>
  <c r="R208" i="10"/>
  <c r="P208" i="10"/>
  <c r="BI199" i="10"/>
  <c r="BH199" i="10"/>
  <c r="BG199" i="10"/>
  <c r="BE199" i="10"/>
  <c r="T199" i="10"/>
  <c r="R199" i="10"/>
  <c r="P199" i="10"/>
  <c r="BI191" i="10"/>
  <c r="BH191" i="10"/>
  <c r="BG191" i="10"/>
  <c r="BE191" i="10"/>
  <c r="T191" i="10"/>
  <c r="R191" i="10"/>
  <c r="P191" i="10"/>
  <c r="BI183" i="10"/>
  <c r="BH183" i="10"/>
  <c r="BG183" i="10"/>
  <c r="BE183" i="10"/>
  <c r="T183" i="10"/>
  <c r="R183" i="10"/>
  <c r="P183" i="10"/>
  <c r="BI175" i="10"/>
  <c r="BH175" i="10"/>
  <c r="BG175" i="10"/>
  <c r="BE175" i="10"/>
  <c r="T175" i="10"/>
  <c r="R175" i="10"/>
  <c r="P175" i="10"/>
  <c r="BI160" i="10"/>
  <c r="BH160" i="10"/>
  <c r="BG160" i="10"/>
  <c r="BE160" i="10"/>
  <c r="T160" i="10"/>
  <c r="R160" i="10"/>
  <c r="P160" i="10"/>
  <c r="BI152" i="10"/>
  <c r="BH152" i="10"/>
  <c r="BG152" i="10"/>
  <c r="BE152" i="10"/>
  <c r="T152" i="10"/>
  <c r="R152" i="10"/>
  <c r="P152" i="10"/>
  <c r="BI144" i="10"/>
  <c r="BH144" i="10"/>
  <c r="BG144" i="10"/>
  <c r="BE144" i="10"/>
  <c r="T144" i="10"/>
  <c r="R144" i="10"/>
  <c r="P144" i="10"/>
  <c r="BI136" i="10"/>
  <c r="BH136" i="10"/>
  <c r="BG136" i="10"/>
  <c r="BE136" i="10"/>
  <c r="T136" i="10"/>
  <c r="R136" i="10"/>
  <c r="P136" i="10"/>
  <c r="BI128" i="10"/>
  <c r="BH128" i="10"/>
  <c r="BG128" i="10"/>
  <c r="BE128" i="10"/>
  <c r="T128" i="10"/>
  <c r="R128" i="10"/>
  <c r="P128" i="10"/>
  <c r="BI120" i="10"/>
  <c r="BH120" i="10"/>
  <c r="BG120" i="10"/>
  <c r="BE120" i="10"/>
  <c r="T120" i="10"/>
  <c r="R120" i="10"/>
  <c r="P120" i="10"/>
  <c r="BI116" i="10"/>
  <c r="BH116" i="10"/>
  <c r="BG116" i="10"/>
  <c r="BE116" i="10"/>
  <c r="T116" i="10"/>
  <c r="R116" i="10"/>
  <c r="P116" i="10"/>
  <c r="BI108" i="10"/>
  <c r="BH108" i="10"/>
  <c r="BG108" i="10"/>
  <c r="BE108" i="10"/>
  <c r="T108" i="10"/>
  <c r="R108" i="10"/>
  <c r="P108" i="10"/>
  <c r="BI100" i="10"/>
  <c r="BH100" i="10"/>
  <c r="BG100" i="10"/>
  <c r="BE100" i="10"/>
  <c r="T100" i="10"/>
  <c r="R100" i="10"/>
  <c r="P100" i="10"/>
  <c r="F93" i="10"/>
  <c r="F91" i="10"/>
  <c r="E89" i="10"/>
  <c r="F58" i="10"/>
  <c r="F56" i="10"/>
  <c r="E54" i="10"/>
  <c r="J26" i="10"/>
  <c r="E26" i="10"/>
  <c r="J59" i="10"/>
  <c r="J25" i="10"/>
  <c r="J23" i="10"/>
  <c r="E23" i="10"/>
  <c r="J93" i="10"/>
  <c r="J22" i="10"/>
  <c r="J20" i="10"/>
  <c r="E20" i="10"/>
  <c r="F94" i="10"/>
  <c r="J19" i="10"/>
  <c r="J14" i="10"/>
  <c r="J91" i="10"/>
  <c r="E7" i="10"/>
  <c r="E50" i="10"/>
  <c r="J39" i="9"/>
  <c r="J38" i="9"/>
  <c r="AY64" i="1"/>
  <c r="J37" i="9"/>
  <c r="AX64" i="1" s="1"/>
  <c r="BI377" i="9"/>
  <c r="BH377" i="9"/>
  <c r="BG377" i="9"/>
  <c r="BE377" i="9"/>
  <c r="T377" i="9"/>
  <c r="R377" i="9"/>
  <c r="P377" i="9"/>
  <c r="BI376" i="9"/>
  <c r="BH376" i="9"/>
  <c r="BG376" i="9"/>
  <c r="BE376" i="9"/>
  <c r="T376" i="9"/>
  <c r="R376" i="9"/>
  <c r="P376" i="9"/>
  <c r="BI375" i="9"/>
  <c r="BH375" i="9"/>
  <c r="BG375" i="9"/>
  <c r="BE375" i="9"/>
  <c r="T375" i="9"/>
  <c r="R375" i="9"/>
  <c r="P375" i="9"/>
  <c r="BI374" i="9"/>
  <c r="BH374" i="9"/>
  <c r="BG374" i="9"/>
  <c r="BE374" i="9"/>
  <c r="T374" i="9"/>
  <c r="R374" i="9"/>
  <c r="P374" i="9"/>
  <c r="BI373" i="9"/>
  <c r="BH373" i="9"/>
  <c r="BG373" i="9"/>
  <c r="BE373" i="9"/>
  <c r="T373" i="9"/>
  <c r="R373" i="9"/>
  <c r="P373" i="9"/>
  <c r="BI372" i="9"/>
  <c r="BH372" i="9"/>
  <c r="BG372" i="9"/>
  <c r="BE372" i="9"/>
  <c r="T372" i="9"/>
  <c r="R372" i="9"/>
  <c r="P372" i="9"/>
  <c r="BI371" i="9"/>
  <c r="BH371" i="9"/>
  <c r="BG371" i="9"/>
  <c r="BE371" i="9"/>
  <c r="T371" i="9"/>
  <c r="R371" i="9"/>
  <c r="P371" i="9"/>
  <c r="BI370" i="9"/>
  <c r="BH370" i="9"/>
  <c r="BG370" i="9"/>
  <c r="BE370" i="9"/>
  <c r="T370" i="9"/>
  <c r="R370" i="9"/>
  <c r="P370" i="9"/>
  <c r="BI367" i="9"/>
  <c r="BH367" i="9"/>
  <c r="BG367" i="9"/>
  <c r="BE367" i="9"/>
  <c r="T367" i="9"/>
  <c r="R367" i="9"/>
  <c r="P367" i="9"/>
  <c r="BI361" i="9"/>
  <c r="BH361" i="9"/>
  <c r="BG361" i="9"/>
  <c r="BE361" i="9"/>
  <c r="T361" i="9"/>
  <c r="R361" i="9"/>
  <c r="P361" i="9"/>
  <c r="BI355" i="9"/>
  <c r="BH355" i="9"/>
  <c r="BG355" i="9"/>
  <c r="BE355" i="9"/>
  <c r="T355" i="9"/>
  <c r="R355" i="9"/>
  <c r="P355" i="9"/>
  <c r="BI343" i="9"/>
  <c r="BH343" i="9"/>
  <c r="BG343" i="9"/>
  <c r="BE343" i="9"/>
  <c r="T343" i="9"/>
  <c r="T342" i="9"/>
  <c r="R343" i="9"/>
  <c r="R342" i="9" s="1"/>
  <c r="P343" i="9"/>
  <c r="P342" i="9"/>
  <c r="BI340" i="9"/>
  <c r="BH340" i="9"/>
  <c r="BG340" i="9"/>
  <c r="BE340" i="9"/>
  <c r="T340" i="9"/>
  <c r="R340" i="9"/>
  <c r="P340" i="9"/>
  <c r="BI333" i="9"/>
  <c r="BH333" i="9"/>
  <c r="BG333" i="9"/>
  <c r="BE333" i="9"/>
  <c r="T333" i="9"/>
  <c r="R333" i="9"/>
  <c r="P333" i="9"/>
  <c r="BI326" i="9"/>
  <c r="BH326" i="9"/>
  <c r="BG326" i="9"/>
  <c r="BE326" i="9"/>
  <c r="T326" i="9"/>
  <c r="R326" i="9"/>
  <c r="P326" i="9"/>
  <c r="BI319" i="9"/>
  <c r="BH319" i="9"/>
  <c r="BG319" i="9"/>
  <c r="BE319" i="9"/>
  <c r="T319" i="9"/>
  <c r="R319" i="9"/>
  <c r="P319" i="9"/>
  <c r="BI316" i="9"/>
  <c r="BH316" i="9"/>
  <c r="BG316" i="9"/>
  <c r="BE316" i="9"/>
  <c r="T316" i="9"/>
  <c r="R316" i="9"/>
  <c r="P316" i="9"/>
  <c r="BI311" i="9"/>
  <c r="BH311" i="9"/>
  <c r="BG311" i="9"/>
  <c r="BE311" i="9"/>
  <c r="T311" i="9"/>
  <c r="R311" i="9"/>
  <c r="P311" i="9"/>
  <c r="BI305" i="9"/>
  <c r="BH305" i="9"/>
  <c r="BG305" i="9"/>
  <c r="BE305" i="9"/>
  <c r="T305" i="9"/>
  <c r="R305" i="9"/>
  <c r="P305" i="9"/>
  <c r="BI299" i="9"/>
  <c r="BH299" i="9"/>
  <c r="BG299" i="9"/>
  <c r="BE299" i="9"/>
  <c r="T299" i="9"/>
  <c r="R299" i="9"/>
  <c r="P299" i="9"/>
  <c r="BI296" i="9"/>
  <c r="BH296" i="9"/>
  <c r="BG296" i="9"/>
  <c r="BE296" i="9"/>
  <c r="T296" i="9"/>
  <c r="R296" i="9"/>
  <c r="P296" i="9"/>
  <c r="BI292" i="9"/>
  <c r="BH292" i="9"/>
  <c r="BG292" i="9"/>
  <c r="BE292" i="9"/>
  <c r="T292" i="9"/>
  <c r="R292" i="9"/>
  <c r="P292" i="9"/>
  <c r="BI289" i="9"/>
  <c r="BH289" i="9"/>
  <c r="BG289" i="9"/>
  <c r="BE289" i="9"/>
  <c r="T289" i="9"/>
  <c r="R289" i="9"/>
  <c r="P289" i="9"/>
  <c r="BI285" i="9"/>
  <c r="BH285" i="9"/>
  <c r="BG285" i="9"/>
  <c r="BE285" i="9"/>
  <c r="T285" i="9"/>
  <c r="R285" i="9"/>
  <c r="P285" i="9"/>
  <c r="BI281" i="9"/>
  <c r="BH281" i="9"/>
  <c r="BG281" i="9"/>
  <c r="BE281" i="9"/>
  <c r="T281" i="9"/>
  <c r="R281" i="9"/>
  <c r="P281" i="9"/>
  <c r="BI276" i="9"/>
  <c r="BH276" i="9"/>
  <c r="BG276" i="9"/>
  <c r="BE276" i="9"/>
  <c r="T276" i="9"/>
  <c r="R276" i="9"/>
  <c r="P276" i="9"/>
  <c r="BI273" i="9"/>
  <c r="BH273" i="9"/>
  <c r="BG273" i="9"/>
  <c r="BE273" i="9"/>
  <c r="T273" i="9"/>
  <c r="R273" i="9"/>
  <c r="P273" i="9"/>
  <c r="BI268" i="9"/>
  <c r="BH268" i="9"/>
  <c r="BG268" i="9"/>
  <c r="BE268" i="9"/>
  <c r="T268" i="9"/>
  <c r="R268" i="9"/>
  <c r="P268" i="9"/>
  <c r="BI262" i="9"/>
  <c r="BH262" i="9"/>
  <c r="BG262" i="9"/>
  <c r="BE262" i="9"/>
  <c r="T262" i="9"/>
  <c r="R262" i="9"/>
  <c r="P262" i="9"/>
  <c r="BI256" i="9"/>
  <c r="BH256" i="9"/>
  <c r="BG256" i="9"/>
  <c r="BE256" i="9"/>
  <c r="T256" i="9"/>
  <c r="R256" i="9"/>
  <c r="P256" i="9"/>
  <c r="BI252" i="9"/>
  <c r="BH252" i="9"/>
  <c r="BG252" i="9"/>
  <c r="BE252" i="9"/>
  <c r="T252" i="9"/>
  <c r="T251" i="9"/>
  <c r="R252" i="9"/>
  <c r="R251" i="9" s="1"/>
  <c r="P252" i="9"/>
  <c r="P251" i="9"/>
  <c r="BI249" i="9"/>
  <c r="BH249" i="9"/>
  <c r="BG249" i="9"/>
  <c r="BE249" i="9"/>
  <c r="T249" i="9"/>
  <c r="R249" i="9"/>
  <c r="P249" i="9"/>
  <c r="BI244" i="9"/>
  <c r="BH244" i="9"/>
  <c r="BG244" i="9"/>
  <c r="BE244" i="9"/>
  <c r="T244" i="9"/>
  <c r="R244" i="9"/>
  <c r="P244" i="9"/>
  <c r="BI242" i="9"/>
  <c r="BH242" i="9"/>
  <c r="BG242" i="9"/>
  <c r="BE242" i="9"/>
  <c r="T242" i="9"/>
  <c r="R242" i="9"/>
  <c r="P242" i="9"/>
  <c r="BI240" i="9"/>
  <c r="BH240" i="9"/>
  <c r="BG240" i="9"/>
  <c r="BE240" i="9"/>
  <c r="T240" i="9"/>
  <c r="R240" i="9"/>
  <c r="P240" i="9"/>
  <c r="BI231" i="9"/>
  <c r="BH231" i="9"/>
  <c r="BG231" i="9"/>
  <c r="BE231" i="9"/>
  <c r="T231" i="9"/>
  <c r="R231" i="9"/>
  <c r="P231" i="9"/>
  <c r="BI223" i="9"/>
  <c r="BH223" i="9"/>
  <c r="BG223" i="9"/>
  <c r="BE223" i="9"/>
  <c r="T223" i="9"/>
  <c r="R223" i="9"/>
  <c r="P223" i="9"/>
  <c r="BI216" i="9"/>
  <c r="BH216" i="9"/>
  <c r="BG216" i="9"/>
  <c r="BE216" i="9"/>
  <c r="T216" i="9"/>
  <c r="R216" i="9"/>
  <c r="P216" i="9"/>
  <c r="BI211" i="9"/>
  <c r="BH211" i="9"/>
  <c r="BG211" i="9"/>
  <c r="BE211" i="9"/>
  <c r="T211" i="9"/>
  <c r="R211" i="9"/>
  <c r="P211" i="9"/>
  <c r="BI206" i="9"/>
  <c r="BH206" i="9"/>
  <c r="BG206" i="9"/>
  <c r="BE206" i="9"/>
  <c r="T206" i="9"/>
  <c r="R206" i="9"/>
  <c r="P206" i="9"/>
  <c r="BI202" i="9"/>
  <c r="BH202" i="9"/>
  <c r="BG202" i="9"/>
  <c r="BE202" i="9"/>
  <c r="T202" i="9"/>
  <c r="R202" i="9"/>
  <c r="P202" i="9"/>
  <c r="BI195" i="9"/>
  <c r="BH195" i="9"/>
  <c r="BG195" i="9"/>
  <c r="BE195" i="9"/>
  <c r="T195" i="9"/>
  <c r="R195" i="9"/>
  <c r="P195" i="9"/>
  <c r="BI187" i="9"/>
  <c r="BH187" i="9"/>
  <c r="BG187" i="9"/>
  <c r="BE187" i="9"/>
  <c r="T187" i="9"/>
  <c r="R187" i="9"/>
  <c r="P187" i="9"/>
  <c r="BI180" i="9"/>
  <c r="BH180" i="9"/>
  <c r="BG180" i="9"/>
  <c r="BE180" i="9"/>
  <c r="T180" i="9"/>
  <c r="R180" i="9"/>
  <c r="P180" i="9"/>
  <c r="BI173" i="9"/>
  <c r="BH173" i="9"/>
  <c r="BG173" i="9"/>
  <c r="BE173" i="9"/>
  <c r="T173" i="9"/>
  <c r="R173" i="9"/>
  <c r="P173" i="9"/>
  <c r="BI166" i="9"/>
  <c r="BH166" i="9"/>
  <c r="BG166" i="9"/>
  <c r="BE166" i="9"/>
  <c r="T166" i="9"/>
  <c r="R166" i="9"/>
  <c r="P166" i="9"/>
  <c r="BI153" i="9"/>
  <c r="BH153" i="9"/>
  <c r="BG153" i="9"/>
  <c r="BE153" i="9"/>
  <c r="T153" i="9"/>
  <c r="R153" i="9"/>
  <c r="P153" i="9"/>
  <c r="BI146" i="9"/>
  <c r="BH146" i="9"/>
  <c r="BG146" i="9"/>
  <c r="BE146" i="9"/>
  <c r="T146" i="9"/>
  <c r="R146" i="9"/>
  <c r="P146" i="9"/>
  <c r="BI139" i="9"/>
  <c r="BH139" i="9"/>
  <c r="BG139" i="9"/>
  <c r="BE139" i="9"/>
  <c r="T139" i="9"/>
  <c r="R139" i="9"/>
  <c r="P139" i="9"/>
  <c r="BI132" i="9"/>
  <c r="BH132" i="9"/>
  <c r="BG132" i="9"/>
  <c r="BE132" i="9"/>
  <c r="T132" i="9"/>
  <c r="R132" i="9"/>
  <c r="P132" i="9"/>
  <c r="BI125" i="9"/>
  <c r="BH125" i="9"/>
  <c r="BG125" i="9"/>
  <c r="BE125" i="9"/>
  <c r="T125" i="9"/>
  <c r="R125" i="9"/>
  <c r="P125" i="9"/>
  <c r="BI118" i="9"/>
  <c r="BH118" i="9"/>
  <c r="BG118" i="9"/>
  <c r="BE118" i="9"/>
  <c r="T118" i="9"/>
  <c r="R118" i="9"/>
  <c r="P118" i="9"/>
  <c r="BI114" i="9"/>
  <c r="BH114" i="9"/>
  <c r="BG114" i="9"/>
  <c r="BE114" i="9"/>
  <c r="T114" i="9"/>
  <c r="R114" i="9"/>
  <c r="P114" i="9"/>
  <c r="BI107" i="9"/>
  <c r="BH107" i="9"/>
  <c r="BG107" i="9"/>
  <c r="BE107" i="9"/>
  <c r="T107" i="9"/>
  <c r="R107" i="9"/>
  <c r="P107" i="9"/>
  <c r="BI100" i="9"/>
  <c r="BH100" i="9"/>
  <c r="BG100" i="9"/>
  <c r="BE100" i="9"/>
  <c r="T100" i="9"/>
  <c r="R100" i="9"/>
  <c r="P100" i="9"/>
  <c r="F93" i="9"/>
  <c r="F91" i="9"/>
  <c r="E89" i="9"/>
  <c r="F58" i="9"/>
  <c r="F56" i="9"/>
  <c r="E54" i="9"/>
  <c r="J26" i="9"/>
  <c r="E26" i="9"/>
  <c r="J94" i="9" s="1"/>
  <c r="J25" i="9"/>
  <c r="J23" i="9"/>
  <c r="E23" i="9"/>
  <c r="J93" i="9" s="1"/>
  <c r="J22" i="9"/>
  <c r="J20" i="9"/>
  <c r="E20" i="9"/>
  <c r="F94" i="9" s="1"/>
  <c r="J19" i="9"/>
  <c r="J14" i="9"/>
  <c r="J91" i="9"/>
  <c r="E7" i="9"/>
  <c r="E85" i="9"/>
  <c r="T360" i="8"/>
  <c r="R360" i="8"/>
  <c r="J39" i="8"/>
  <c r="J38" i="8"/>
  <c r="AY62" i="1"/>
  <c r="J37" i="8"/>
  <c r="AX62" i="1" s="1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61" i="8"/>
  <c r="BH361" i="8"/>
  <c r="BG361" i="8"/>
  <c r="BE361" i="8"/>
  <c r="T361" i="8"/>
  <c r="R361" i="8"/>
  <c r="P361" i="8"/>
  <c r="P360" i="8" s="1"/>
  <c r="BI358" i="8"/>
  <c r="BH358" i="8"/>
  <c r="BG358" i="8"/>
  <c r="BE358" i="8"/>
  <c r="T358" i="8"/>
  <c r="R358" i="8"/>
  <c r="P358" i="8"/>
  <c r="BI350" i="8"/>
  <c r="BH350" i="8"/>
  <c r="BG350" i="8"/>
  <c r="BE350" i="8"/>
  <c r="T350" i="8"/>
  <c r="R350" i="8"/>
  <c r="P350" i="8"/>
  <c r="BI342" i="8"/>
  <c r="BH342" i="8"/>
  <c r="BG342" i="8"/>
  <c r="BE342" i="8"/>
  <c r="T342" i="8"/>
  <c r="R342" i="8"/>
  <c r="P342" i="8"/>
  <c r="BI334" i="8"/>
  <c r="BH334" i="8"/>
  <c r="BG334" i="8"/>
  <c r="BE334" i="8"/>
  <c r="T334" i="8"/>
  <c r="R334" i="8"/>
  <c r="P334" i="8"/>
  <c r="BI331" i="8"/>
  <c r="BH331" i="8"/>
  <c r="BG331" i="8"/>
  <c r="BE331" i="8"/>
  <c r="T331" i="8"/>
  <c r="R331" i="8"/>
  <c r="P331" i="8"/>
  <c r="BI327" i="8"/>
  <c r="BH327" i="8"/>
  <c r="BG327" i="8"/>
  <c r="BE327" i="8"/>
  <c r="T327" i="8"/>
  <c r="R327" i="8"/>
  <c r="P327" i="8"/>
  <c r="BI322" i="8"/>
  <c r="BH322" i="8"/>
  <c r="BG322" i="8"/>
  <c r="BE322" i="8"/>
  <c r="T322" i="8"/>
  <c r="R322" i="8"/>
  <c r="P322" i="8"/>
  <c r="BI317" i="8"/>
  <c r="BH317" i="8"/>
  <c r="BG317" i="8"/>
  <c r="BE317" i="8"/>
  <c r="T317" i="8"/>
  <c r="R317" i="8"/>
  <c r="P317" i="8"/>
  <c r="BI314" i="8"/>
  <c r="BH314" i="8"/>
  <c r="BG314" i="8"/>
  <c r="BE314" i="8"/>
  <c r="T314" i="8"/>
  <c r="R314" i="8"/>
  <c r="P314" i="8"/>
  <c r="BI311" i="8"/>
  <c r="BH311" i="8"/>
  <c r="BG311" i="8"/>
  <c r="BE311" i="8"/>
  <c r="T311" i="8"/>
  <c r="R311" i="8"/>
  <c r="P311" i="8"/>
  <c r="BI307" i="8"/>
  <c r="BH307" i="8"/>
  <c r="BG307" i="8"/>
  <c r="BE307" i="8"/>
  <c r="T307" i="8"/>
  <c r="R307" i="8"/>
  <c r="P307" i="8"/>
  <c r="BI302" i="8"/>
  <c r="BH302" i="8"/>
  <c r="BG302" i="8"/>
  <c r="BE302" i="8"/>
  <c r="T302" i="8"/>
  <c r="R302" i="8"/>
  <c r="P302" i="8"/>
  <c r="BI298" i="8"/>
  <c r="BH298" i="8"/>
  <c r="BG298" i="8"/>
  <c r="BE298" i="8"/>
  <c r="T298" i="8"/>
  <c r="R298" i="8"/>
  <c r="P298" i="8"/>
  <c r="BI295" i="8"/>
  <c r="BH295" i="8"/>
  <c r="BG295" i="8"/>
  <c r="BE295" i="8"/>
  <c r="T295" i="8"/>
  <c r="R295" i="8"/>
  <c r="P295" i="8"/>
  <c r="BI291" i="8"/>
  <c r="BH291" i="8"/>
  <c r="BG291" i="8"/>
  <c r="BE291" i="8"/>
  <c r="T291" i="8"/>
  <c r="R291" i="8"/>
  <c r="P291" i="8"/>
  <c r="BI288" i="8"/>
  <c r="BH288" i="8"/>
  <c r="BG288" i="8"/>
  <c r="BE288" i="8"/>
  <c r="T288" i="8"/>
  <c r="R288" i="8"/>
  <c r="P288" i="8"/>
  <c r="BI284" i="8"/>
  <c r="BH284" i="8"/>
  <c r="BG284" i="8"/>
  <c r="BE284" i="8"/>
  <c r="T284" i="8"/>
  <c r="R284" i="8"/>
  <c r="P284" i="8"/>
  <c r="BI281" i="8"/>
  <c r="BH281" i="8"/>
  <c r="BG281" i="8"/>
  <c r="BE281" i="8"/>
  <c r="T281" i="8"/>
  <c r="R281" i="8"/>
  <c r="P281" i="8"/>
  <c r="BI278" i="8"/>
  <c r="BH278" i="8"/>
  <c r="BG278" i="8"/>
  <c r="BE278" i="8"/>
  <c r="T278" i="8"/>
  <c r="R278" i="8"/>
  <c r="P278" i="8"/>
  <c r="BI274" i="8"/>
  <c r="BH274" i="8"/>
  <c r="BG274" i="8"/>
  <c r="BE274" i="8"/>
  <c r="T274" i="8"/>
  <c r="R274" i="8"/>
  <c r="P274" i="8"/>
  <c r="BI270" i="8"/>
  <c r="BH270" i="8"/>
  <c r="BG270" i="8"/>
  <c r="BE270" i="8"/>
  <c r="T270" i="8"/>
  <c r="R270" i="8"/>
  <c r="P270" i="8"/>
  <c r="BI266" i="8"/>
  <c r="BH266" i="8"/>
  <c r="BG266" i="8"/>
  <c r="BE266" i="8"/>
  <c r="T266" i="8"/>
  <c r="T265" i="8" s="1"/>
  <c r="R266" i="8"/>
  <c r="R265" i="8"/>
  <c r="P266" i="8"/>
  <c r="P265" i="8" s="1"/>
  <c r="BI263" i="8"/>
  <c r="BH263" i="8"/>
  <c r="BG263" i="8"/>
  <c r="BE263" i="8"/>
  <c r="T263" i="8"/>
  <c r="R263" i="8"/>
  <c r="P263" i="8"/>
  <c r="BI258" i="8"/>
  <c r="BH258" i="8"/>
  <c r="BG258" i="8"/>
  <c r="BE258" i="8"/>
  <c r="T258" i="8"/>
  <c r="R258" i="8"/>
  <c r="P258" i="8"/>
  <c r="BI256" i="8"/>
  <c r="BH256" i="8"/>
  <c r="BG256" i="8"/>
  <c r="BE256" i="8"/>
  <c r="T256" i="8"/>
  <c r="R256" i="8"/>
  <c r="P256" i="8"/>
  <c r="BI254" i="8"/>
  <c r="BH254" i="8"/>
  <c r="BG254" i="8"/>
  <c r="BE254" i="8"/>
  <c r="T254" i="8"/>
  <c r="R254" i="8"/>
  <c r="P254" i="8"/>
  <c r="BI244" i="8"/>
  <c r="BH244" i="8"/>
  <c r="BG244" i="8"/>
  <c r="BE244" i="8"/>
  <c r="T244" i="8"/>
  <c r="R244" i="8"/>
  <c r="P244" i="8"/>
  <c r="BI235" i="8"/>
  <c r="BH235" i="8"/>
  <c r="BG235" i="8"/>
  <c r="BE235" i="8"/>
  <c r="T235" i="8"/>
  <c r="R235" i="8"/>
  <c r="P235" i="8"/>
  <c r="BI227" i="8"/>
  <c r="BH227" i="8"/>
  <c r="BG227" i="8"/>
  <c r="BE227" i="8"/>
  <c r="T227" i="8"/>
  <c r="R227" i="8"/>
  <c r="P227" i="8"/>
  <c r="BI220" i="8"/>
  <c r="BH220" i="8"/>
  <c r="BG220" i="8"/>
  <c r="BE220" i="8"/>
  <c r="T220" i="8"/>
  <c r="R220" i="8"/>
  <c r="P220" i="8"/>
  <c r="BI215" i="8"/>
  <c r="BH215" i="8"/>
  <c r="BG215" i="8"/>
  <c r="BE215" i="8"/>
  <c r="T215" i="8"/>
  <c r="R215" i="8"/>
  <c r="P215" i="8"/>
  <c r="BI207" i="8"/>
  <c r="BH207" i="8"/>
  <c r="BG207" i="8"/>
  <c r="BE207" i="8"/>
  <c r="T207" i="8"/>
  <c r="R207" i="8"/>
  <c r="P207" i="8"/>
  <c r="BI198" i="8"/>
  <c r="BH198" i="8"/>
  <c r="BG198" i="8"/>
  <c r="BE198" i="8"/>
  <c r="T198" i="8"/>
  <c r="R198" i="8"/>
  <c r="P198" i="8"/>
  <c r="BI190" i="8"/>
  <c r="BH190" i="8"/>
  <c r="BG190" i="8"/>
  <c r="BE190" i="8"/>
  <c r="T190" i="8"/>
  <c r="R190" i="8"/>
  <c r="P190" i="8"/>
  <c r="BI182" i="8"/>
  <c r="BH182" i="8"/>
  <c r="BG182" i="8"/>
  <c r="BE182" i="8"/>
  <c r="T182" i="8"/>
  <c r="R182" i="8"/>
  <c r="P182" i="8"/>
  <c r="BI174" i="8"/>
  <c r="BH174" i="8"/>
  <c r="BG174" i="8"/>
  <c r="BE174" i="8"/>
  <c r="T174" i="8"/>
  <c r="R174" i="8"/>
  <c r="P174" i="8"/>
  <c r="BI159" i="8"/>
  <c r="BH159" i="8"/>
  <c r="BG159" i="8"/>
  <c r="BE159" i="8"/>
  <c r="T159" i="8"/>
  <c r="R159" i="8"/>
  <c r="P159" i="8"/>
  <c r="BI151" i="8"/>
  <c r="BH151" i="8"/>
  <c r="BG151" i="8"/>
  <c r="BE151" i="8"/>
  <c r="T151" i="8"/>
  <c r="R151" i="8"/>
  <c r="P151" i="8"/>
  <c r="BI143" i="8"/>
  <c r="BH143" i="8"/>
  <c r="BG143" i="8"/>
  <c r="BE143" i="8"/>
  <c r="T143" i="8"/>
  <c r="R143" i="8"/>
  <c r="P143" i="8"/>
  <c r="BI135" i="8"/>
  <c r="BH135" i="8"/>
  <c r="BG135" i="8"/>
  <c r="BE135" i="8"/>
  <c r="T135" i="8"/>
  <c r="R135" i="8"/>
  <c r="P135" i="8"/>
  <c r="BI127" i="8"/>
  <c r="BH127" i="8"/>
  <c r="BG127" i="8"/>
  <c r="BE127" i="8"/>
  <c r="T127" i="8"/>
  <c r="R127" i="8"/>
  <c r="P127" i="8"/>
  <c r="BI119" i="8"/>
  <c r="BH119" i="8"/>
  <c r="BG119" i="8"/>
  <c r="BE119" i="8"/>
  <c r="T119" i="8"/>
  <c r="R119" i="8"/>
  <c r="P119" i="8"/>
  <c r="BI115" i="8"/>
  <c r="BH115" i="8"/>
  <c r="BG115" i="8"/>
  <c r="BE115" i="8"/>
  <c r="T115" i="8"/>
  <c r="R115" i="8"/>
  <c r="P115" i="8"/>
  <c r="BI107" i="8"/>
  <c r="BH107" i="8"/>
  <c r="BG107" i="8"/>
  <c r="BE107" i="8"/>
  <c r="T107" i="8"/>
  <c r="R107" i="8"/>
  <c r="P107" i="8"/>
  <c r="BI99" i="8"/>
  <c r="BH99" i="8"/>
  <c r="BG99" i="8"/>
  <c r="BE99" i="8"/>
  <c r="T99" i="8"/>
  <c r="R99" i="8"/>
  <c r="P99" i="8"/>
  <c r="F92" i="8"/>
  <c r="F90" i="8"/>
  <c r="E88" i="8"/>
  <c r="F58" i="8"/>
  <c r="F56" i="8"/>
  <c r="E54" i="8"/>
  <c r="J26" i="8"/>
  <c r="E26" i="8"/>
  <c r="J59" i="8"/>
  <c r="J25" i="8"/>
  <c r="J23" i="8"/>
  <c r="E23" i="8"/>
  <c r="J92" i="8"/>
  <c r="J22" i="8"/>
  <c r="J20" i="8"/>
  <c r="E20" i="8"/>
  <c r="F59" i="8"/>
  <c r="J19" i="8"/>
  <c r="J14" i="8"/>
  <c r="J56" i="8" s="1"/>
  <c r="E7" i="8"/>
  <c r="E50" i="8"/>
  <c r="J39" i="7"/>
  <c r="J38" i="7"/>
  <c r="J37" i="7"/>
  <c r="AX61" i="1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5" i="7"/>
  <c r="BH375" i="7"/>
  <c r="BG375" i="7"/>
  <c r="BE375" i="7"/>
  <c r="T375" i="7"/>
  <c r="R375" i="7"/>
  <c r="P375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7" i="7"/>
  <c r="BH367" i="7"/>
  <c r="BG367" i="7"/>
  <c r="BE367" i="7"/>
  <c r="T367" i="7"/>
  <c r="R367" i="7"/>
  <c r="P367" i="7"/>
  <c r="BI361" i="7"/>
  <c r="BH361" i="7"/>
  <c r="BG361" i="7"/>
  <c r="BE361" i="7"/>
  <c r="T361" i="7"/>
  <c r="R361" i="7"/>
  <c r="P361" i="7"/>
  <c r="BI355" i="7"/>
  <c r="BH355" i="7"/>
  <c r="BG355" i="7"/>
  <c r="BE355" i="7"/>
  <c r="T355" i="7"/>
  <c r="R355" i="7"/>
  <c r="P355" i="7"/>
  <c r="BI343" i="7"/>
  <c r="BH343" i="7"/>
  <c r="BG343" i="7"/>
  <c r="BE343" i="7"/>
  <c r="T343" i="7"/>
  <c r="T342" i="7"/>
  <c r="R343" i="7"/>
  <c r="R342" i="7" s="1"/>
  <c r="P343" i="7"/>
  <c r="P342" i="7"/>
  <c r="BI340" i="7"/>
  <c r="BH340" i="7"/>
  <c r="BG340" i="7"/>
  <c r="BE340" i="7"/>
  <c r="T340" i="7"/>
  <c r="R340" i="7"/>
  <c r="P340" i="7"/>
  <c r="BI333" i="7"/>
  <c r="BH333" i="7"/>
  <c r="BG333" i="7"/>
  <c r="BE333" i="7"/>
  <c r="T333" i="7"/>
  <c r="R333" i="7"/>
  <c r="P333" i="7"/>
  <c r="BI326" i="7"/>
  <c r="BH326" i="7"/>
  <c r="BG326" i="7"/>
  <c r="BE326" i="7"/>
  <c r="T326" i="7"/>
  <c r="R326" i="7"/>
  <c r="P326" i="7"/>
  <c r="BI319" i="7"/>
  <c r="BH319" i="7"/>
  <c r="BG319" i="7"/>
  <c r="BE319" i="7"/>
  <c r="T319" i="7"/>
  <c r="R319" i="7"/>
  <c r="P319" i="7"/>
  <c r="BI316" i="7"/>
  <c r="BH316" i="7"/>
  <c r="BG316" i="7"/>
  <c r="BE316" i="7"/>
  <c r="T316" i="7"/>
  <c r="R316" i="7"/>
  <c r="P316" i="7"/>
  <c r="BI311" i="7"/>
  <c r="BH311" i="7"/>
  <c r="BG311" i="7"/>
  <c r="BE311" i="7"/>
  <c r="T311" i="7"/>
  <c r="R311" i="7"/>
  <c r="P311" i="7"/>
  <c r="BI305" i="7"/>
  <c r="BH305" i="7"/>
  <c r="BG305" i="7"/>
  <c r="BE305" i="7"/>
  <c r="T305" i="7"/>
  <c r="R305" i="7"/>
  <c r="P305" i="7"/>
  <c r="BI299" i="7"/>
  <c r="BH299" i="7"/>
  <c r="BG299" i="7"/>
  <c r="BE299" i="7"/>
  <c r="T299" i="7"/>
  <c r="R299" i="7"/>
  <c r="P299" i="7"/>
  <c r="BI296" i="7"/>
  <c r="BH296" i="7"/>
  <c r="BG296" i="7"/>
  <c r="BE296" i="7"/>
  <c r="T296" i="7"/>
  <c r="R296" i="7"/>
  <c r="P296" i="7"/>
  <c r="BI292" i="7"/>
  <c r="BH292" i="7"/>
  <c r="BG292" i="7"/>
  <c r="BE292" i="7"/>
  <c r="T292" i="7"/>
  <c r="R292" i="7"/>
  <c r="P292" i="7"/>
  <c r="BI289" i="7"/>
  <c r="BH289" i="7"/>
  <c r="BG289" i="7"/>
  <c r="BE289" i="7"/>
  <c r="T289" i="7"/>
  <c r="R289" i="7"/>
  <c r="P289" i="7"/>
  <c r="BI285" i="7"/>
  <c r="BH285" i="7"/>
  <c r="BG285" i="7"/>
  <c r="BE285" i="7"/>
  <c r="T285" i="7"/>
  <c r="R285" i="7"/>
  <c r="P285" i="7"/>
  <c r="BI281" i="7"/>
  <c r="BH281" i="7"/>
  <c r="BG281" i="7"/>
  <c r="BE281" i="7"/>
  <c r="T281" i="7"/>
  <c r="R281" i="7"/>
  <c r="P281" i="7"/>
  <c r="BI276" i="7"/>
  <c r="BH276" i="7"/>
  <c r="BG276" i="7"/>
  <c r="BE276" i="7"/>
  <c r="T276" i="7"/>
  <c r="R276" i="7"/>
  <c r="P276" i="7"/>
  <c r="BI273" i="7"/>
  <c r="BH273" i="7"/>
  <c r="BG273" i="7"/>
  <c r="BE273" i="7"/>
  <c r="T273" i="7"/>
  <c r="R273" i="7"/>
  <c r="P273" i="7"/>
  <c r="BI268" i="7"/>
  <c r="BH268" i="7"/>
  <c r="BG268" i="7"/>
  <c r="BE268" i="7"/>
  <c r="T268" i="7"/>
  <c r="R268" i="7"/>
  <c r="P268" i="7"/>
  <c r="BI262" i="7"/>
  <c r="BH262" i="7"/>
  <c r="BG262" i="7"/>
  <c r="BE262" i="7"/>
  <c r="T262" i="7"/>
  <c r="R262" i="7"/>
  <c r="P262" i="7"/>
  <c r="BI256" i="7"/>
  <c r="BH256" i="7"/>
  <c r="BG256" i="7"/>
  <c r="BE256" i="7"/>
  <c r="T256" i="7"/>
  <c r="R256" i="7"/>
  <c r="P256" i="7"/>
  <c r="BI252" i="7"/>
  <c r="BH252" i="7"/>
  <c r="BG252" i="7"/>
  <c r="BE252" i="7"/>
  <c r="T252" i="7"/>
  <c r="T251" i="7"/>
  <c r="R252" i="7"/>
  <c r="R251" i="7" s="1"/>
  <c r="P252" i="7"/>
  <c r="P251" i="7"/>
  <c r="BI249" i="7"/>
  <c r="BH249" i="7"/>
  <c r="BG249" i="7"/>
  <c r="BE249" i="7"/>
  <c r="T249" i="7"/>
  <c r="R249" i="7"/>
  <c r="P249" i="7"/>
  <c r="BI244" i="7"/>
  <c r="BH244" i="7"/>
  <c r="BG244" i="7"/>
  <c r="BE244" i="7"/>
  <c r="T244" i="7"/>
  <c r="R244" i="7"/>
  <c r="P244" i="7"/>
  <c r="BI242" i="7"/>
  <c r="BH242" i="7"/>
  <c r="BG242" i="7"/>
  <c r="BE242" i="7"/>
  <c r="T242" i="7"/>
  <c r="R242" i="7"/>
  <c r="P242" i="7"/>
  <c r="BI240" i="7"/>
  <c r="BH240" i="7"/>
  <c r="BG240" i="7"/>
  <c r="BE240" i="7"/>
  <c r="T240" i="7"/>
  <c r="R240" i="7"/>
  <c r="P240" i="7"/>
  <c r="BI231" i="7"/>
  <c r="BH231" i="7"/>
  <c r="BG231" i="7"/>
  <c r="BE231" i="7"/>
  <c r="T231" i="7"/>
  <c r="R231" i="7"/>
  <c r="P231" i="7"/>
  <c r="BI223" i="7"/>
  <c r="BH223" i="7"/>
  <c r="BG223" i="7"/>
  <c r="BE223" i="7"/>
  <c r="T223" i="7"/>
  <c r="R223" i="7"/>
  <c r="P223" i="7"/>
  <c r="BI216" i="7"/>
  <c r="BH216" i="7"/>
  <c r="BG216" i="7"/>
  <c r="BE216" i="7"/>
  <c r="T216" i="7"/>
  <c r="R216" i="7"/>
  <c r="P216" i="7"/>
  <c r="BI211" i="7"/>
  <c r="BH211" i="7"/>
  <c r="BG211" i="7"/>
  <c r="BE211" i="7"/>
  <c r="T211" i="7"/>
  <c r="R211" i="7"/>
  <c r="P211" i="7"/>
  <c r="BI206" i="7"/>
  <c r="BH206" i="7"/>
  <c r="BG206" i="7"/>
  <c r="BE206" i="7"/>
  <c r="T206" i="7"/>
  <c r="R206" i="7"/>
  <c r="P206" i="7"/>
  <c r="BI202" i="7"/>
  <c r="BH202" i="7"/>
  <c r="BG202" i="7"/>
  <c r="BE202" i="7"/>
  <c r="T202" i="7"/>
  <c r="R202" i="7"/>
  <c r="P202" i="7"/>
  <c r="BI195" i="7"/>
  <c r="BH195" i="7"/>
  <c r="BG195" i="7"/>
  <c r="BE195" i="7"/>
  <c r="T195" i="7"/>
  <c r="R195" i="7"/>
  <c r="P195" i="7"/>
  <c r="BI187" i="7"/>
  <c r="BH187" i="7"/>
  <c r="BG187" i="7"/>
  <c r="BE187" i="7"/>
  <c r="T187" i="7"/>
  <c r="R187" i="7"/>
  <c r="P187" i="7"/>
  <c r="BI180" i="7"/>
  <c r="BH180" i="7"/>
  <c r="BG180" i="7"/>
  <c r="BE180" i="7"/>
  <c r="T180" i="7"/>
  <c r="R180" i="7"/>
  <c r="P180" i="7"/>
  <c r="BI173" i="7"/>
  <c r="BH173" i="7"/>
  <c r="BG173" i="7"/>
  <c r="BE173" i="7"/>
  <c r="T173" i="7"/>
  <c r="R173" i="7"/>
  <c r="P173" i="7"/>
  <c r="BI166" i="7"/>
  <c r="BH166" i="7"/>
  <c r="BG166" i="7"/>
  <c r="BE166" i="7"/>
  <c r="T166" i="7"/>
  <c r="R166" i="7"/>
  <c r="P166" i="7"/>
  <c r="BI153" i="7"/>
  <c r="BH153" i="7"/>
  <c r="BG153" i="7"/>
  <c r="BE153" i="7"/>
  <c r="T153" i="7"/>
  <c r="R153" i="7"/>
  <c r="P153" i="7"/>
  <c r="BI146" i="7"/>
  <c r="BH146" i="7"/>
  <c r="BG146" i="7"/>
  <c r="BE146" i="7"/>
  <c r="T146" i="7"/>
  <c r="R146" i="7"/>
  <c r="P146" i="7"/>
  <c r="BI139" i="7"/>
  <c r="BH139" i="7"/>
  <c r="BG139" i="7"/>
  <c r="BE139" i="7"/>
  <c r="T139" i="7"/>
  <c r="R139" i="7"/>
  <c r="P139" i="7"/>
  <c r="BI132" i="7"/>
  <c r="BH132" i="7"/>
  <c r="BG132" i="7"/>
  <c r="BE132" i="7"/>
  <c r="T132" i="7"/>
  <c r="R132" i="7"/>
  <c r="P132" i="7"/>
  <c r="BI125" i="7"/>
  <c r="BH125" i="7"/>
  <c r="BG125" i="7"/>
  <c r="BE125" i="7"/>
  <c r="T125" i="7"/>
  <c r="R125" i="7"/>
  <c r="P125" i="7"/>
  <c r="BI118" i="7"/>
  <c r="BH118" i="7"/>
  <c r="BG118" i="7"/>
  <c r="BE118" i="7"/>
  <c r="T118" i="7"/>
  <c r="R118" i="7"/>
  <c r="P118" i="7"/>
  <c r="BI114" i="7"/>
  <c r="BH114" i="7"/>
  <c r="BG114" i="7"/>
  <c r="BE114" i="7"/>
  <c r="T114" i="7"/>
  <c r="R114" i="7"/>
  <c r="P114" i="7"/>
  <c r="BI107" i="7"/>
  <c r="BH107" i="7"/>
  <c r="BG107" i="7"/>
  <c r="BE107" i="7"/>
  <c r="T107" i="7"/>
  <c r="R107" i="7"/>
  <c r="P107" i="7"/>
  <c r="BI100" i="7"/>
  <c r="BH100" i="7"/>
  <c r="BG100" i="7"/>
  <c r="BE100" i="7"/>
  <c r="T100" i="7"/>
  <c r="R100" i="7"/>
  <c r="P100" i="7"/>
  <c r="F93" i="7"/>
  <c r="F91" i="7"/>
  <c r="E89" i="7"/>
  <c r="F58" i="7"/>
  <c r="F56" i="7"/>
  <c r="E54" i="7"/>
  <c r="J26" i="7"/>
  <c r="E26" i="7"/>
  <c r="J59" i="7"/>
  <c r="J25" i="7"/>
  <c r="J23" i="7"/>
  <c r="E23" i="7"/>
  <c r="J93" i="7"/>
  <c r="J22" i="7"/>
  <c r="J20" i="7"/>
  <c r="E20" i="7"/>
  <c r="F94" i="7"/>
  <c r="J19" i="7"/>
  <c r="J14" i="7"/>
  <c r="J56" i="7"/>
  <c r="E7" i="7"/>
  <c r="E85" i="7" s="1"/>
  <c r="J39" i="6"/>
  <c r="J38" i="6"/>
  <c r="AY60" i="1"/>
  <c r="J37" i="6"/>
  <c r="AX60" i="1"/>
  <c r="BI410" i="6"/>
  <c r="BH410" i="6"/>
  <c r="BG410" i="6"/>
  <c r="BE410" i="6"/>
  <c r="T410" i="6"/>
  <c r="R410" i="6"/>
  <c r="P410" i="6"/>
  <c r="BI409" i="6"/>
  <c r="BH409" i="6"/>
  <c r="BG409" i="6"/>
  <c r="BE409" i="6"/>
  <c r="T409" i="6"/>
  <c r="R409" i="6"/>
  <c r="P409" i="6"/>
  <c r="BI408" i="6"/>
  <c r="BH408" i="6"/>
  <c r="BG408" i="6"/>
  <c r="BE408" i="6"/>
  <c r="T408" i="6"/>
  <c r="R408" i="6"/>
  <c r="P408" i="6"/>
  <c r="BI407" i="6"/>
  <c r="BH407" i="6"/>
  <c r="BG407" i="6"/>
  <c r="BE407" i="6"/>
  <c r="T407" i="6"/>
  <c r="R407" i="6"/>
  <c r="P407" i="6"/>
  <c r="BI406" i="6"/>
  <c r="BH406" i="6"/>
  <c r="BG406" i="6"/>
  <c r="BE406" i="6"/>
  <c r="T406" i="6"/>
  <c r="R406" i="6"/>
  <c r="P406" i="6"/>
  <c r="BI405" i="6"/>
  <c r="BH405" i="6"/>
  <c r="BG405" i="6"/>
  <c r="BE405" i="6"/>
  <c r="T405" i="6"/>
  <c r="R405" i="6"/>
  <c r="P405" i="6"/>
  <c r="BI404" i="6"/>
  <c r="BH404" i="6"/>
  <c r="BG404" i="6"/>
  <c r="BE404" i="6"/>
  <c r="T404" i="6"/>
  <c r="R404" i="6"/>
  <c r="P404" i="6"/>
  <c r="BI403" i="6"/>
  <c r="BH403" i="6"/>
  <c r="BG403" i="6"/>
  <c r="BE403" i="6"/>
  <c r="T403" i="6"/>
  <c r="R403" i="6"/>
  <c r="P403" i="6"/>
  <c r="BI400" i="6"/>
  <c r="BH400" i="6"/>
  <c r="BG400" i="6"/>
  <c r="BE400" i="6"/>
  <c r="T400" i="6"/>
  <c r="R400" i="6"/>
  <c r="P400" i="6"/>
  <c r="BI393" i="6"/>
  <c r="BH393" i="6"/>
  <c r="BG393" i="6"/>
  <c r="BE393" i="6"/>
  <c r="T393" i="6"/>
  <c r="R393" i="6"/>
  <c r="P393" i="6"/>
  <c r="BI386" i="6"/>
  <c r="BH386" i="6"/>
  <c r="BG386" i="6"/>
  <c r="BE386" i="6"/>
  <c r="T386" i="6"/>
  <c r="R386" i="6"/>
  <c r="P386" i="6"/>
  <c r="BI372" i="6"/>
  <c r="BH372" i="6"/>
  <c r="BG372" i="6"/>
  <c r="BE372" i="6"/>
  <c r="T372" i="6"/>
  <c r="T371" i="6" s="1"/>
  <c r="R372" i="6"/>
  <c r="R371" i="6"/>
  <c r="P372" i="6"/>
  <c r="P371" i="6" s="1"/>
  <c r="BI369" i="6"/>
  <c r="BH369" i="6"/>
  <c r="BG369" i="6"/>
  <c r="BE369" i="6"/>
  <c r="T369" i="6"/>
  <c r="R369" i="6"/>
  <c r="P369" i="6"/>
  <c r="BI361" i="6"/>
  <c r="BH361" i="6"/>
  <c r="BG361" i="6"/>
  <c r="BE361" i="6"/>
  <c r="T361" i="6"/>
  <c r="R361" i="6"/>
  <c r="P361" i="6"/>
  <c r="BI353" i="6"/>
  <c r="BH353" i="6"/>
  <c r="BG353" i="6"/>
  <c r="BE353" i="6"/>
  <c r="T353" i="6"/>
  <c r="R353" i="6"/>
  <c r="P353" i="6"/>
  <c r="BI345" i="6"/>
  <c r="BH345" i="6"/>
  <c r="BG345" i="6"/>
  <c r="BE345" i="6"/>
  <c r="T345" i="6"/>
  <c r="R345" i="6"/>
  <c r="P345" i="6"/>
  <c r="BI342" i="6"/>
  <c r="BH342" i="6"/>
  <c r="BG342" i="6"/>
  <c r="BE342" i="6"/>
  <c r="T342" i="6"/>
  <c r="R342" i="6"/>
  <c r="P342" i="6"/>
  <c r="BI336" i="6"/>
  <c r="BH336" i="6"/>
  <c r="BG336" i="6"/>
  <c r="BE336" i="6"/>
  <c r="T336" i="6"/>
  <c r="R336" i="6"/>
  <c r="P336" i="6"/>
  <c r="BI329" i="6"/>
  <c r="BH329" i="6"/>
  <c r="BG329" i="6"/>
  <c r="BE329" i="6"/>
  <c r="T329" i="6"/>
  <c r="R329" i="6"/>
  <c r="P329" i="6"/>
  <c r="BI322" i="6"/>
  <c r="BH322" i="6"/>
  <c r="BG322" i="6"/>
  <c r="BE322" i="6"/>
  <c r="T322" i="6"/>
  <c r="R322" i="6"/>
  <c r="P322" i="6"/>
  <c r="BI319" i="6"/>
  <c r="BH319" i="6"/>
  <c r="BG319" i="6"/>
  <c r="BE319" i="6"/>
  <c r="T319" i="6"/>
  <c r="R319" i="6"/>
  <c r="P319" i="6"/>
  <c r="BI315" i="6"/>
  <c r="BH315" i="6"/>
  <c r="BG315" i="6"/>
  <c r="BE315" i="6"/>
  <c r="T315" i="6"/>
  <c r="R315" i="6"/>
  <c r="P315" i="6"/>
  <c r="BI312" i="6"/>
  <c r="BH312" i="6"/>
  <c r="BG312" i="6"/>
  <c r="BE312" i="6"/>
  <c r="T312" i="6"/>
  <c r="R312" i="6"/>
  <c r="P312" i="6"/>
  <c r="BI308" i="6"/>
  <c r="BH308" i="6"/>
  <c r="BG308" i="6"/>
  <c r="BE308" i="6"/>
  <c r="T308" i="6"/>
  <c r="R308" i="6"/>
  <c r="P308" i="6"/>
  <c r="BI303" i="6"/>
  <c r="BH303" i="6"/>
  <c r="BG303" i="6"/>
  <c r="BE303" i="6"/>
  <c r="T303" i="6"/>
  <c r="R303" i="6"/>
  <c r="P303" i="6"/>
  <c r="BI297" i="6"/>
  <c r="BH297" i="6"/>
  <c r="BG297" i="6"/>
  <c r="BE297" i="6"/>
  <c r="T297" i="6"/>
  <c r="R297" i="6"/>
  <c r="P297" i="6"/>
  <c r="BI294" i="6"/>
  <c r="BH294" i="6"/>
  <c r="BG294" i="6"/>
  <c r="BE294" i="6"/>
  <c r="T294" i="6"/>
  <c r="R294" i="6"/>
  <c r="P294" i="6"/>
  <c r="BI288" i="6"/>
  <c r="BH288" i="6"/>
  <c r="BG288" i="6"/>
  <c r="BE288" i="6"/>
  <c r="T288" i="6"/>
  <c r="R288" i="6"/>
  <c r="P288" i="6"/>
  <c r="BI281" i="6"/>
  <c r="BH281" i="6"/>
  <c r="BG281" i="6"/>
  <c r="BE281" i="6"/>
  <c r="T281" i="6"/>
  <c r="R281" i="6"/>
  <c r="P281" i="6"/>
  <c r="BI274" i="6"/>
  <c r="BH274" i="6"/>
  <c r="BG274" i="6"/>
  <c r="BE274" i="6"/>
  <c r="T274" i="6"/>
  <c r="R274" i="6"/>
  <c r="P274" i="6"/>
  <c r="BI270" i="6"/>
  <c r="BH270" i="6"/>
  <c r="BG270" i="6"/>
  <c r="BE270" i="6"/>
  <c r="T270" i="6"/>
  <c r="T269" i="6" s="1"/>
  <c r="R270" i="6"/>
  <c r="R269" i="6"/>
  <c r="P270" i="6"/>
  <c r="P269" i="6" s="1"/>
  <c r="BI267" i="6"/>
  <c r="BH267" i="6"/>
  <c r="BG267" i="6"/>
  <c r="BE267" i="6"/>
  <c r="T267" i="6"/>
  <c r="R267" i="6"/>
  <c r="P267" i="6"/>
  <c r="BI262" i="6"/>
  <c r="BH262" i="6"/>
  <c r="BG262" i="6"/>
  <c r="BE262" i="6"/>
  <c r="T262" i="6"/>
  <c r="R262" i="6"/>
  <c r="P262" i="6"/>
  <c r="BI260" i="6"/>
  <c r="BH260" i="6"/>
  <c r="BG260" i="6"/>
  <c r="BE260" i="6"/>
  <c r="T260" i="6"/>
  <c r="R260" i="6"/>
  <c r="P260" i="6"/>
  <c r="BI258" i="6"/>
  <c r="BH258" i="6"/>
  <c r="BG258" i="6"/>
  <c r="BE258" i="6"/>
  <c r="T258" i="6"/>
  <c r="R258" i="6"/>
  <c r="P258" i="6"/>
  <c r="BI248" i="6"/>
  <c r="BH248" i="6"/>
  <c r="BG248" i="6"/>
  <c r="BE248" i="6"/>
  <c r="T248" i="6"/>
  <c r="R248" i="6"/>
  <c r="P248" i="6"/>
  <c r="BI239" i="6"/>
  <c r="BH239" i="6"/>
  <c r="BG239" i="6"/>
  <c r="BE239" i="6"/>
  <c r="T239" i="6"/>
  <c r="R239" i="6"/>
  <c r="P239" i="6"/>
  <c r="BI231" i="6"/>
  <c r="BH231" i="6"/>
  <c r="BG231" i="6"/>
  <c r="BE231" i="6"/>
  <c r="T231" i="6"/>
  <c r="R231" i="6"/>
  <c r="P231" i="6"/>
  <c r="BI225" i="6"/>
  <c r="BH225" i="6"/>
  <c r="BG225" i="6"/>
  <c r="BE225" i="6"/>
  <c r="T225" i="6"/>
  <c r="R225" i="6"/>
  <c r="P225" i="6"/>
  <c r="BI220" i="6"/>
  <c r="BH220" i="6"/>
  <c r="BG220" i="6"/>
  <c r="BE220" i="6"/>
  <c r="T220" i="6"/>
  <c r="R220" i="6"/>
  <c r="P220" i="6"/>
  <c r="BI216" i="6"/>
  <c r="BH216" i="6"/>
  <c r="BG216" i="6"/>
  <c r="BE216" i="6"/>
  <c r="T216" i="6"/>
  <c r="R216" i="6"/>
  <c r="P216" i="6"/>
  <c r="BI208" i="6"/>
  <c r="BH208" i="6"/>
  <c r="BG208" i="6"/>
  <c r="BE208" i="6"/>
  <c r="T208" i="6"/>
  <c r="R208" i="6"/>
  <c r="P208" i="6"/>
  <c r="BI199" i="6"/>
  <c r="BH199" i="6"/>
  <c r="BG199" i="6"/>
  <c r="BE199" i="6"/>
  <c r="T199" i="6"/>
  <c r="R199" i="6"/>
  <c r="P199" i="6"/>
  <c r="BI191" i="6"/>
  <c r="BH191" i="6"/>
  <c r="BG191" i="6"/>
  <c r="BE191" i="6"/>
  <c r="T191" i="6"/>
  <c r="R191" i="6"/>
  <c r="P191" i="6"/>
  <c r="BI183" i="6"/>
  <c r="BH183" i="6"/>
  <c r="BG183" i="6"/>
  <c r="BE183" i="6"/>
  <c r="T183" i="6"/>
  <c r="R183" i="6"/>
  <c r="P183" i="6"/>
  <c r="BI175" i="6"/>
  <c r="BH175" i="6"/>
  <c r="BG175" i="6"/>
  <c r="BE175" i="6"/>
  <c r="T175" i="6"/>
  <c r="R175" i="6"/>
  <c r="P175" i="6"/>
  <c r="BI160" i="6"/>
  <c r="BH160" i="6"/>
  <c r="BG160" i="6"/>
  <c r="BE160" i="6"/>
  <c r="T160" i="6"/>
  <c r="R160" i="6"/>
  <c r="P160" i="6"/>
  <c r="BI152" i="6"/>
  <c r="BH152" i="6"/>
  <c r="BG152" i="6"/>
  <c r="BE152" i="6"/>
  <c r="T152" i="6"/>
  <c r="R152" i="6"/>
  <c r="P152" i="6"/>
  <c r="BI144" i="6"/>
  <c r="BH144" i="6"/>
  <c r="BG144" i="6"/>
  <c r="BE144" i="6"/>
  <c r="T144" i="6"/>
  <c r="R144" i="6"/>
  <c r="P144" i="6"/>
  <c r="BI136" i="6"/>
  <c r="BH136" i="6"/>
  <c r="BG136" i="6"/>
  <c r="BE136" i="6"/>
  <c r="T136" i="6"/>
  <c r="R136" i="6"/>
  <c r="P136" i="6"/>
  <c r="BI128" i="6"/>
  <c r="BH128" i="6"/>
  <c r="BG128" i="6"/>
  <c r="BE128" i="6"/>
  <c r="T128" i="6"/>
  <c r="R128" i="6"/>
  <c r="P128" i="6"/>
  <c r="BI120" i="6"/>
  <c r="BH120" i="6"/>
  <c r="BG120" i="6"/>
  <c r="BE120" i="6"/>
  <c r="T120" i="6"/>
  <c r="R120" i="6"/>
  <c r="P120" i="6"/>
  <c r="BI116" i="6"/>
  <c r="BH116" i="6"/>
  <c r="BG116" i="6"/>
  <c r="BE116" i="6"/>
  <c r="T116" i="6"/>
  <c r="R116" i="6"/>
  <c r="P116" i="6"/>
  <c r="BI108" i="6"/>
  <c r="BH108" i="6"/>
  <c r="BG108" i="6"/>
  <c r="BE108" i="6"/>
  <c r="T108" i="6"/>
  <c r="R108" i="6"/>
  <c r="P108" i="6"/>
  <c r="BI100" i="6"/>
  <c r="BH100" i="6"/>
  <c r="BG100" i="6"/>
  <c r="BE100" i="6"/>
  <c r="T100" i="6"/>
  <c r="R100" i="6"/>
  <c r="P100" i="6"/>
  <c r="F93" i="6"/>
  <c r="F91" i="6"/>
  <c r="E89" i="6"/>
  <c r="F58" i="6"/>
  <c r="F56" i="6"/>
  <c r="E54" i="6"/>
  <c r="J26" i="6"/>
  <c r="E26" i="6"/>
  <c r="J94" i="6" s="1"/>
  <c r="J25" i="6"/>
  <c r="J23" i="6"/>
  <c r="E23" i="6"/>
  <c r="J93" i="6" s="1"/>
  <c r="J22" i="6"/>
  <c r="J20" i="6"/>
  <c r="E20" i="6"/>
  <c r="F94" i="6"/>
  <c r="J19" i="6"/>
  <c r="J14" i="6"/>
  <c r="J56" i="6" s="1"/>
  <c r="E7" i="6"/>
  <c r="E50" i="6"/>
  <c r="J39" i="5"/>
  <c r="J38" i="5"/>
  <c r="AY59" i="1"/>
  <c r="J37" i="5"/>
  <c r="AX59" i="1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1" i="5"/>
  <c r="BH371" i="5"/>
  <c r="BG371" i="5"/>
  <c r="BE371" i="5"/>
  <c r="T371" i="5"/>
  <c r="R371" i="5"/>
  <c r="P371" i="5"/>
  <c r="BI370" i="5"/>
  <c r="BH370" i="5"/>
  <c r="BG370" i="5"/>
  <c r="BE370" i="5"/>
  <c r="T370" i="5"/>
  <c r="R370" i="5"/>
  <c r="P370" i="5"/>
  <c r="BI367" i="5"/>
  <c r="BH367" i="5"/>
  <c r="BG367" i="5"/>
  <c r="BE367" i="5"/>
  <c r="T367" i="5"/>
  <c r="R367" i="5"/>
  <c r="P367" i="5"/>
  <c r="BI361" i="5"/>
  <c r="BH361" i="5"/>
  <c r="BG361" i="5"/>
  <c r="BE361" i="5"/>
  <c r="T361" i="5"/>
  <c r="R361" i="5"/>
  <c r="P361" i="5"/>
  <c r="BI355" i="5"/>
  <c r="BH355" i="5"/>
  <c r="BG355" i="5"/>
  <c r="BE355" i="5"/>
  <c r="T355" i="5"/>
  <c r="R355" i="5"/>
  <c r="P355" i="5"/>
  <c r="BI343" i="5"/>
  <c r="BH343" i="5"/>
  <c r="BG343" i="5"/>
  <c r="BE343" i="5"/>
  <c r="T343" i="5"/>
  <c r="T342" i="5"/>
  <c r="R343" i="5"/>
  <c r="R342" i="5" s="1"/>
  <c r="P343" i="5"/>
  <c r="P342" i="5"/>
  <c r="BI340" i="5"/>
  <c r="BH340" i="5"/>
  <c r="BG340" i="5"/>
  <c r="BE340" i="5"/>
  <c r="T340" i="5"/>
  <c r="R340" i="5"/>
  <c r="P340" i="5"/>
  <c r="BI333" i="5"/>
  <c r="BH333" i="5"/>
  <c r="BG333" i="5"/>
  <c r="BE333" i="5"/>
  <c r="T333" i="5"/>
  <c r="R333" i="5"/>
  <c r="P333" i="5"/>
  <c r="BI326" i="5"/>
  <c r="BH326" i="5"/>
  <c r="BG326" i="5"/>
  <c r="BE326" i="5"/>
  <c r="T326" i="5"/>
  <c r="R326" i="5"/>
  <c r="P326" i="5"/>
  <c r="BI319" i="5"/>
  <c r="BH319" i="5"/>
  <c r="BG319" i="5"/>
  <c r="BE319" i="5"/>
  <c r="T319" i="5"/>
  <c r="R319" i="5"/>
  <c r="P319" i="5"/>
  <c r="BI316" i="5"/>
  <c r="BH316" i="5"/>
  <c r="BG316" i="5"/>
  <c r="BE316" i="5"/>
  <c r="T316" i="5"/>
  <c r="R316" i="5"/>
  <c r="P316" i="5"/>
  <c r="BI311" i="5"/>
  <c r="BH311" i="5"/>
  <c r="BG311" i="5"/>
  <c r="BE311" i="5"/>
  <c r="T311" i="5"/>
  <c r="R311" i="5"/>
  <c r="P311" i="5"/>
  <c r="BI305" i="5"/>
  <c r="BH305" i="5"/>
  <c r="BG305" i="5"/>
  <c r="BE305" i="5"/>
  <c r="T305" i="5"/>
  <c r="R305" i="5"/>
  <c r="P305" i="5"/>
  <c r="BI299" i="5"/>
  <c r="BH299" i="5"/>
  <c r="BG299" i="5"/>
  <c r="BE299" i="5"/>
  <c r="T299" i="5"/>
  <c r="R299" i="5"/>
  <c r="P299" i="5"/>
  <c r="BI296" i="5"/>
  <c r="BH296" i="5"/>
  <c r="BG296" i="5"/>
  <c r="BE296" i="5"/>
  <c r="T296" i="5"/>
  <c r="R296" i="5"/>
  <c r="P296" i="5"/>
  <c r="BI292" i="5"/>
  <c r="BH292" i="5"/>
  <c r="BG292" i="5"/>
  <c r="BE292" i="5"/>
  <c r="T292" i="5"/>
  <c r="R292" i="5"/>
  <c r="P292" i="5"/>
  <c r="BI289" i="5"/>
  <c r="BH289" i="5"/>
  <c r="BG289" i="5"/>
  <c r="BE289" i="5"/>
  <c r="T289" i="5"/>
  <c r="R289" i="5"/>
  <c r="P289" i="5"/>
  <c r="BI285" i="5"/>
  <c r="BH285" i="5"/>
  <c r="BG285" i="5"/>
  <c r="BE285" i="5"/>
  <c r="T285" i="5"/>
  <c r="R285" i="5"/>
  <c r="P285" i="5"/>
  <c r="BI281" i="5"/>
  <c r="BH281" i="5"/>
  <c r="BG281" i="5"/>
  <c r="BE281" i="5"/>
  <c r="T281" i="5"/>
  <c r="R281" i="5"/>
  <c r="P281" i="5"/>
  <c r="BI276" i="5"/>
  <c r="BH276" i="5"/>
  <c r="BG276" i="5"/>
  <c r="BE276" i="5"/>
  <c r="T276" i="5"/>
  <c r="R276" i="5"/>
  <c r="P276" i="5"/>
  <c r="BI273" i="5"/>
  <c r="BH273" i="5"/>
  <c r="BG273" i="5"/>
  <c r="BE273" i="5"/>
  <c r="T273" i="5"/>
  <c r="R273" i="5"/>
  <c r="P273" i="5"/>
  <c r="BI268" i="5"/>
  <c r="BH268" i="5"/>
  <c r="BG268" i="5"/>
  <c r="BE268" i="5"/>
  <c r="T268" i="5"/>
  <c r="R268" i="5"/>
  <c r="P268" i="5"/>
  <c r="BI262" i="5"/>
  <c r="BH262" i="5"/>
  <c r="BG262" i="5"/>
  <c r="BE262" i="5"/>
  <c r="T262" i="5"/>
  <c r="R262" i="5"/>
  <c r="P262" i="5"/>
  <c r="BI256" i="5"/>
  <c r="BH256" i="5"/>
  <c r="BG256" i="5"/>
  <c r="BE256" i="5"/>
  <c r="T256" i="5"/>
  <c r="R256" i="5"/>
  <c r="P256" i="5"/>
  <c r="BI252" i="5"/>
  <c r="BH252" i="5"/>
  <c r="BG252" i="5"/>
  <c r="BE252" i="5"/>
  <c r="T252" i="5"/>
  <c r="T251" i="5"/>
  <c r="R252" i="5"/>
  <c r="R251" i="5" s="1"/>
  <c r="P252" i="5"/>
  <c r="P251" i="5"/>
  <c r="BI249" i="5"/>
  <c r="BH249" i="5"/>
  <c r="BG249" i="5"/>
  <c r="BE249" i="5"/>
  <c r="T249" i="5"/>
  <c r="R249" i="5"/>
  <c r="P249" i="5"/>
  <c r="BI244" i="5"/>
  <c r="BH244" i="5"/>
  <c r="BG244" i="5"/>
  <c r="BE244" i="5"/>
  <c r="T244" i="5"/>
  <c r="R244" i="5"/>
  <c r="P244" i="5"/>
  <c r="BI242" i="5"/>
  <c r="BH242" i="5"/>
  <c r="BG242" i="5"/>
  <c r="BE242" i="5"/>
  <c r="T242" i="5"/>
  <c r="R242" i="5"/>
  <c r="P242" i="5"/>
  <c r="BI240" i="5"/>
  <c r="BH240" i="5"/>
  <c r="BG240" i="5"/>
  <c r="BE240" i="5"/>
  <c r="T240" i="5"/>
  <c r="R240" i="5"/>
  <c r="P240" i="5"/>
  <c r="BI231" i="5"/>
  <c r="BH231" i="5"/>
  <c r="BG231" i="5"/>
  <c r="BE231" i="5"/>
  <c r="T231" i="5"/>
  <c r="R231" i="5"/>
  <c r="P231" i="5"/>
  <c r="BI223" i="5"/>
  <c r="BH223" i="5"/>
  <c r="BG223" i="5"/>
  <c r="BE223" i="5"/>
  <c r="T223" i="5"/>
  <c r="R223" i="5"/>
  <c r="P223" i="5"/>
  <c r="BI216" i="5"/>
  <c r="BH216" i="5"/>
  <c r="BG216" i="5"/>
  <c r="BE216" i="5"/>
  <c r="T216" i="5"/>
  <c r="R216" i="5"/>
  <c r="P216" i="5"/>
  <c r="BI211" i="5"/>
  <c r="BH211" i="5"/>
  <c r="BG211" i="5"/>
  <c r="BE211" i="5"/>
  <c r="T211" i="5"/>
  <c r="R211" i="5"/>
  <c r="P211" i="5"/>
  <c r="BI206" i="5"/>
  <c r="BH206" i="5"/>
  <c r="BG206" i="5"/>
  <c r="BE206" i="5"/>
  <c r="T206" i="5"/>
  <c r="R206" i="5"/>
  <c r="P206" i="5"/>
  <c r="BI202" i="5"/>
  <c r="BH202" i="5"/>
  <c r="BG202" i="5"/>
  <c r="BE202" i="5"/>
  <c r="T202" i="5"/>
  <c r="R202" i="5"/>
  <c r="P202" i="5"/>
  <c r="BI195" i="5"/>
  <c r="BH195" i="5"/>
  <c r="BG195" i="5"/>
  <c r="BE195" i="5"/>
  <c r="T195" i="5"/>
  <c r="R195" i="5"/>
  <c r="P195" i="5"/>
  <c r="BI187" i="5"/>
  <c r="BH187" i="5"/>
  <c r="BG187" i="5"/>
  <c r="BE187" i="5"/>
  <c r="T187" i="5"/>
  <c r="R187" i="5"/>
  <c r="P187" i="5"/>
  <c r="BI180" i="5"/>
  <c r="BH180" i="5"/>
  <c r="BG180" i="5"/>
  <c r="BE180" i="5"/>
  <c r="T180" i="5"/>
  <c r="R180" i="5"/>
  <c r="P180" i="5"/>
  <c r="BI173" i="5"/>
  <c r="BH173" i="5"/>
  <c r="BG173" i="5"/>
  <c r="BE173" i="5"/>
  <c r="T173" i="5"/>
  <c r="R173" i="5"/>
  <c r="P173" i="5"/>
  <c r="BI166" i="5"/>
  <c r="BH166" i="5"/>
  <c r="BG166" i="5"/>
  <c r="BE166" i="5"/>
  <c r="T166" i="5"/>
  <c r="R166" i="5"/>
  <c r="P166" i="5"/>
  <c r="BI153" i="5"/>
  <c r="BH153" i="5"/>
  <c r="BG153" i="5"/>
  <c r="BE153" i="5"/>
  <c r="T153" i="5"/>
  <c r="R153" i="5"/>
  <c r="P153" i="5"/>
  <c r="BI146" i="5"/>
  <c r="BH146" i="5"/>
  <c r="BG146" i="5"/>
  <c r="BE146" i="5"/>
  <c r="T146" i="5"/>
  <c r="R146" i="5"/>
  <c r="P146" i="5"/>
  <c r="BI139" i="5"/>
  <c r="BH139" i="5"/>
  <c r="BG139" i="5"/>
  <c r="BE139" i="5"/>
  <c r="T139" i="5"/>
  <c r="R139" i="5"/>
  <c r="P139" i="5"/>
  <c r="BI132" i="5"/>
  <c r="BH132" i="5"/>
  <c r="BG132" i="5"/>
  <c r="BE132" i="5"/>
  <c r="T132" i="5"/>
  <c r="R132" i="5"/>
  <c r="P132" i="5"/>
  <c r="BI125" i="5"/>
  <c r="BH125" i="5"/>
  <c r="BG125" i="5"/>
  <c r="BE125" i="5"/>
  <c r="T125" i="5"/>
  <c r="R125" i="5"/>
  <c r="P125" i="5"/>
  <c r="BI118" i="5"/>
  <c r="BH118" i="5"/>
  <c r="BG118" i="5"/>
  <c r="BE118" i="5"/>
  <c r="T118" i="5"/>
  <c r="R118" i="5"/>
  <c r="P118" i="5"/>
  <c r="BI114" i="5"/>
  <c r="BH114" i="5"/>
  <c r="BG114" i="5"/>
  <c r="BE114" i="5"/>
  <c r="T114" i="5"/>
  <c r="R114" i="5"/>
  <c r="P114" i="5"/>
  <c r="BI107" i="5"/>
  <c r="BH107" i="5"/>
  <c r="BG107" i="5"/>
  <c r="BE107" i="5"/>
  <c r="T107" i="5"/>
  <c r="R107" i="5"/>
  <c r="P107" i="5"/>
  <c r="BI100" i="5"/>
  <c r="BH100" i="5"/>
  <c r="BG100" i="5"/>
  <c r="BE100" i="5"/>
  <c r="T100" i="5"/>
  <c r="R100" i="5"/>
  <c r="P100" i="5"/>
  <c r="F93" i="5"/>
  <c r="F91" i="5"/>
  <c r="E89" i="5"/>
  <c r="F58" i="5"/>
  <c r="F56" i="5"/>
  <c r="E54" i="5"/>
  <c r="J26" i="5"/>
  <c r="E26" i="5"/>
  <c r="J94" i="5"/>
  <c r="J25" i="5"/>
  <c r="J23" i="5"/>
  <c r="E23" i="5"/>
  <c r="J58" i="5"/>
  <c r="J22" i="5"/>
  <c r="J20" i="5"/>
  <c r="E20" i="5"/>
  <c r="F59" i="5"/>
  <c r="J19" i="5"/>
  <c r="J14" i="5"/>
  <c r="J56" i="5"/>
  <c r="E7" i="5"/>
  <c r="E50" i="5" s="1"/>
  <c r="J39" i="4"/>
  <c r="J38" i="4"/>
  <c r="AY58" i="1"/>
  <c r="J37" i="4"/>
  <c r="AX58" i="1"/>
  <c r="BI410" i="4"/>
  <c r="BH410" i="4"/>
  <c r="BG410" i="4"/>
  <c r="BE410" i="4"/>
  <c r="T410" i="4"/>
  <c r="R410" i="4"/>
  <c r="P410" i="4"/>
  <c r="BI409" i="4"/>
  <c r="BH409" i="4"/>
  <c r="BG409" i="4"/>
  <c r="BE409" i="4"/>
  <c r="T409" i="4"/>
  <c r="R409" i="4"/>
  <c r="P409" i="4"/>
  <c r="BI408" i="4"/>
  <c r="BH408" i="4"/>
  <c r="BG408" i="4"/>
  <c r="BE408" i="4"/>
  <c r="T408" i="4"/>
  <c r="R408" i="4"/>
  <c r="P408" i="4"/>
  <c r="BI407" i="4"/>
  <c r="BH407" i="4"/>
  <c r="BG407" i="4"/>
  <c r="BE407" i="4"/>
  <c r="T407" i="4"/>
  <c r="R407" i="4"/>
  <c r="P407" i="4"/>
  <c r="BI406" i="4"/>
  <c r="BH406" i="4"/>
  <c r="BG406" i="4"/>
  <c r="BE406" i="4"/>
  <c r="T406" i="4"/>
  <c r="R406" i="4"/>
  <c r="P406" i="4"/>
  <c r="BI405" i="4"/>
  <c r="BH405" i="4"/>
  <c r="BG405" i="4"/>
  <c r="BE405" i="4"/>
  <c r="T405" i="4"/>
  <c r="R405" i="4"/>
  <c r="P405" i="4"/>
  <c r="BI404" i="4"/>
  <c r="BH404" i="4"/>
  <c r="BG404" i="4"/>
  <c r="BE404" i="4"/>
  <c r="T404" i="4"/>
  <c r="R404" i="4"/>
  <c r="P404" i="4"/>
  <c r="BI403" i="4"/>
  <c r="BH403" i="4"/>
  <c r="BG403" i="4"/>
  <c r="BE403" i="4"/>
  <c r="T403" i="4"/>
  <c r="R403" i="4"/>
  <c r="P403" i="4"/>
  <c r="BI400" i="4"/>
  <c r="BH400" i="4"/>
  <c r="BG400" i="4"/>
  <c r="BE400" i="4"/>
  <c r="T400" i="4"/>
  <c r="R400" i="4"/>
  <c r="P400" i="4"/>
  <c r="BI393" i="4"/>
  <c r="BH393" i="4"/>
  <c r="BG393" i="4"/>
  <c r="BE393" i="4"/>
  <c r="T393" i="4"/>
  <c r="R393" i="4"/>
  <c r="P393" i="4"/>
  <c r="BI386" i="4"/>
  <c r="BH386" i="4"/>
  <c r="BG386" i="4"/>
  <c r="BE386" i="4"/>
  <c r="T386" i="4"/>
  <c r="R386" i="4"/>
  <c r="P386" i="4"/>
  <c r="BI372" i="4"/>
  <c r="BH372" i="4"/>
  <c r="BG372" i="4"/>
  <c r="BE372" i="4"/>
  <c r="T372" i="4"/>
  <c r="T371" i="4" s="1"/>
  <c r="R372" i="4"/>
  <c r="R371" i="4"/>
  <c r="P372" i="4"/>
  <c r="P371" i="4" s="1"/>
  <c r="BI369" i="4"/>
  <c r="BH369" i="4"/>
  <c r="BG369" i="4"/>
  <c r="BE369" i="4"/>
  <c r="T369" i="4"/>
  <c r="R369" i="4"/>
  <c r="P369" i="4"/>
  <c r="BI361" i="4"/>
  <c r="BH361" i="4"/>
  <c r="BG361" i="4"/>
  <c r="BE361" i="4"/>
  <c r="T361" i="4"/>
  <c r="R361" i="4"/>
  <c r="P361" i="4"/>
  <c r="BI353" i="4"/>
  <c r="BH353" i="4"/>
  <c r="BG353" i="4"/>
  <c r="BE353" i="4"/>
  <c r="T353" i="4"/>
  <c r="R353" i="4"/>
  <c r="P353" i="4"/>
  <c r="BI345" i="4"/>
  <c r="BH345" i="4"/>
  <c r="BG345" i="4"/>
  <c r="BE345" i="4"/>
  <c r="T345" i="4"/>
  <c r="R345" i="4"/>
  <c r="P345" i="4"/>
  <c r="BI342" i="4"/>
  <c r="BH342" i="4"/>
  <c r="BG342" i="4"/>
  <c r="BE342" i="4"/>
  <c r="T342" i="4"/>
  <c r="R342" i="4"/>
  <c r="P342" i="4"/>
  <c r="BI336" i="4"/>
  <c r="BH336" i="4"/>
  <c r="BG336" i="4"/>
  <c r="BE336" i="4"/>
  <c r="T336" i="4"/>
  <c r="R336" i="4"/>
  <c r="P336" i="4"/>
  <c r="BI329" i="4"/>
  <c r="BH329" i="4"/>
  <c r="BG329" i="4"/>
  <c r="BE329" i="4"/>
  <c r="T329" i="4"/>
  <c r="R329" i="4"/>
  <c r="P329" i="4"/>
  <c r="BI322" i="4"/>
  <c r="BH322" i="4"/>
  <c r="BG322" i="4"/>
  <c r="BE322" i="4"/>
  <c r="T322" i="4"/>
  <c r="R322" i="4"/>
  <c r="P322" i="4"/>
  <c r="BI319" i="4"/>
  <c r="BH319" i="4"/>
  <c r="BG319" i="4"/>
  <c r="BE319" i="4"/>
  <c r="T319" i="4"/>
  <c r="R319" i="4"/>
  <c r="P319" i="4"/>
  <c r="BI315" i="4"/>
  <c r="BH315" i="4"/>
  <c r="BG315" i="4"/>
  <c r="BE315" i="4"/>
  <c r="T315" i="4"/>
  <c r="R315" i="4"/>
  <c r="P315" i="4"/>
  <c r="BI312" i="4"/>
  <c r="BH312" i="4"/>
  <c r="BG312" i="4"/>
  <c r="BE312" i="4"/>
  <c r="T312" i="4"/>
  <c r="R312" i="4"/>
  <c r="P312" i="4"/>
  <c r="BI308" i="4"/>
  <c r="BH308" i="4"/>
  <c r="BG308" i="4"/>
  <c r="BE308" i="4"/>
  <c r="T308" i="4"/>
  <c r="R308" i="4"/>
  <c r="P308" i="4"/>
  <c r="BI303" i="4"/>
  <c r="BH303" i="4"/>
  <c r="BG303" i="4"/>
  <c r="BE303" i="4"/>
  <c r="T303" i="4"/>
  <c r="R303" i="4"/>
  <c r="P303" i="4"/>
  <c r="BI297" i="4"/>
  <c r="BH297" i="4"/>
  <c r="BG297" i="4"/>
  <c r="BE297" i="4"/>
  <c r="T297" i="4"/>
  <c r="R297" i="4"/>
  <c r="P297" i="4"/>
  <c r="BI294" i="4"/>
  <c r="BH294" i="4"/>
  <c r="BG294" i="4"/>
  <c r="BE294" i="4"/>
  <c r="T294" i="4"/>
  <c r="R294" i="4"/>
  <c r="P294" i="4"/>
  <c r="BI288" i="4"/>
  <c r="BH288" i="4"/>
  <c r="BG288" i="4"/>
  <c r="BE288" i="4"/>
  <c r="T288" i="4"/>
  <c r="R288" i="4"/>
  <c r="P288" i="4"/>
  <c r="BI281" i="4"/>
  <c r="BH281" i="4"/>
  <c r="BG281" i="4"/>
  <c r="BE281" i="4"/>
  <c r="T281" i="4"/>
  <c r="R281" i="4"/>
  <c r="P281" i="4"/>
  <c r="BI274" i="4"/>
  <c r="BH274" i="4"/>
  <c r="BG274" i="4"/>
  <c r="BE274" i="4"/>
  <c r="T274" i="4"/>
  <c r="R274" i="4"/>
  <c r="P274" i="4"/>
  <c r="BI270" i="4"/>
  <c r="BH270" i="4"/>
  <c r="BG270" i="4"/>
  <c r="BE270" i="4"/>
  <c r="T270" i="4"/>
  <c r="T269" i="4" s="1"/>
  <c r="R270" i="4"/>
  <c r="R269" i="4"/>
  <c r="P270" i="4"/>
  <c r="P269" i="4" s="1"/>
  <c r="BI267" i="4"/>
  <c r="BH267" i="4"/>
  <c r="BG267" i="4"/>
  <c r="BE267" i="4"/>
  <c r="T267" i="4"/>
  <c r="R267" i="4"/>
  <c r="P267" i="4"/>
  <c r="BI262" i="4"/>
  <c r="BH262" i="4"/>
  <c r="BG262" i="4"/>
  <c r="BE262" i="4"/>
  <c r="T262" i="4"/>
  <c r="R262" i="4"/>
  <c r="P262" i="4"/>
  <c r="BI260" i="4"/>
  <c r="BH260" i="4"/>
  <c r="BG260" i="4"/>
  <c r="BE260" i="4"/>
  <c r="T260" i="4"/>
  <c r="R260" i="4"/>
  <c r="P260" i="4"/>
  <c r="BI258" i="4"/>
  <c r="BH258" i="4"/>
  <c r="BG258" i="4"/>
  <c r="BE258" i="4"/>
  <c r="T258" i="4"/>
  <c r="R258" i="4"/>
  <c r="P258" i="4"/>
  <c r="BI248" i="4"/>
  <c r="BH248" i="4"/>
  <c r="BG248" i="4"/>
  <c r="BE248" i="4"/>
  <c r="T248" i="4"/>
  <c r="R248" i="4"/>
  <c r="P248" i="4"/>
  <c r="BI239" i="4"/>
  <c r="BH239" i="4"/>
  <c r="BG239" i="4"/>
  <c r="BE239" i="4"/>
  <c r="T239" i="4"/>
  <c r="R239" i="4"/>
  <c r="P239" i="4"/>
  <c r="BI231" i="4"/>
  <c r="BH231" i="4"/>
  <c r="BG231" i="4"/>
  <c r="BE231" i="4"/>
  <c r="T231" i="4"/>
  <c r="R231" i="4"/>
  <c r="P231" i="4"/>
  <c r="BI225" i="4"/>
  <c r="BH225" i="4"/>
  <c r="BG225" i="4"/>
  <c r="BE225" i="4"/>
  <c r="T225" i="4"/>
  <c r="R225" i="4"/>
  <c r="P225" i="4"/>
  <c r="BI220" i="4"/>
  <c r="BH220" i="4"/>
  <c r="BG220" i="4"/>
  <c r="BE220" i="4"/>
  <c r="T220" i="4"/>
  <c r="R220" i="4"/>
  <c r="P220" i="4"/>
  <c r="BI216" i="4"/>
  <c r="BH216" i="4"/>
  <c r="BG216" i="4"/>
  <c r="BE216" i="4"/>
  <c r="T216" i="4"/>
  <c r="R216" i="4"/>
  <c r="P216" i="4"/>
  <c r="BI208" i="4"/>
  <c r="BH208" i="4"/>
  <c r="BG208" i="4"/>
  <c r="BE208" i="4"/>
  <c r="T208" i="4"/>
  <c r="R208" i="4"/>
  <c r="P208" i="4"/>
  <c r="BI199" i="4"/>
  <c r="BH199" i="4"/>
  <c r="BG199" i="4"/>
  <c r="BE199" i="4"/>
  <c r="T199" i="4"/>
  <c r="R199" i="4"/>
  <c r="P199" i="4"/>
  <c r="BI191" i="4"/>
  <c r="BH191" i="4"/>
  <c r="BG191" i="4"/>
  <c r="BE191" i="4"/>
  <c r="T191" i="4"/>
  <c r="R191" i="4"/>
  <c r="P191" i="4"/>
  <c r="BI183" i="4"/>
  <c r="BH183" i="4"/>
  <c r="BG183" i="4"/>
  <c r="BE183" i="4"/>
  <c r="T183" i="4"/>
  <c r="R183" i="4"/>
  <c r="P183" i="4"/>
  <c r="BI175" i="4"/>
  <c r="BH175" i="4"/>
  <c r="BG175" i="4"/>
  <c r="BE175" i="4"/>
  <c r="T175" i="4"/>
  <c r="R175" i="4"/>
  <c r="P175" i="4"/>
  <c r="BI160" i="4"/>
  <c r="BH160" i="4"/>
  <c r="BG160" i="4"/>
  <c r="BE160" i="4"/>
  <c r="T160" i="4"/>
  <c r="R160" i="4"/>
  <c r="P160" i="4"/>
  <c r="BI152" i="4"/>
  <c r="BH152" i="4"/>
  <c r="BG152" i="4"/>
  <c r="BE152" i="4"/>
  <c r="T152" i="4"/>
  <c r="R152" i="4"/>
  <c r="P152" i="4"/>
  <c r="BI144" i="4"/>
  <c r="BH144" i="4"/>
  <c r="BG144" i="4"/>
  <c r="BE144" i="4"/>
  <c r="T144" i="4"/>
  <c r="R144" i="4"/>
  <c r="P144" i="4"/>
  <c r="BI136" i="4"/>
  <c r="BH136" i="4"/>
  <c r="BG136" i="4"/>
  <c r="BE136" i="4"/>
  <c r="T136" i="4"/>
  <c r="R136" i="4"/>
  <c r="P136" i="4"/>
  <c r="BI128" i="4"/>
  <c r="BH128" i="4"/>
  <c r="BG128" i="4"/>
  <c r="BE128" i="4"/>
  <c r="T128" i="4"/>
  <c r="R128" i="4"/>
  <c r="P128" i="4"/>
  <c r="BI120" i="4"/>
  <c r="BH120" i="4"/>
  <c r="BG120" i="4"/>
  <c r="BE120" i="4"/>
  <c r="T120" i="4"/>
  <c r="R120" i="4"/>
  <c r="P120" i="4"/>
  <c r="BI116" i="4"/>
  <c r="BH116" i="4"/>
  <c r="BG116" i="4"/>
  <c r="BE116" i="4"/>
  <c r="T116" i="4"/>
  <c r="R116" i="4"/>
  <c r="P116" i="4"/>
  <c r="BI108" i="4"/>
  <c r="BH108" i="4"/>
  <c r="BG108" i="4"/>
  <c r="BE108" i="4"/>
  <c r="T108" i="4"/>
  <c r="R108" i="4"/>
  <c r="P108" i="4"/>
  <c r="BI100" i="4"/>
  <c r="BH100" i="4"/>
  <c r="BG100" i="4"/>
  <c r="BE100" i="4"/>
  <c r="T100" i="4"/>
  <c r="R100" i="4"/>
  <c r="P100" i="4"/>
  <c r="F93" i="4"/>
  <c r="F91" i="4"/>
  <c r="E89" i="4"/>
  <c r="F58" i="4"/>
  <c r="F56" i="4"/>
  <c r="E54" i="4"/>
  <c r="J26" i="4"/>
  <c r="E26" i="4"/>
  <c r="J94" i="4" s="1"/>
  <c r="J25" i="4"/>
  <c r="J23" i="4"/>
  <c r="E23" i="4"/>
  <c r="J58" i="4" s="1"/>
  <c r="J22" i="4"/>
  <c r="J20" i="4"/>
  <c r="E20" i="4"/>
  <c r="F59" i="4" s="1"/>
  <c r="J19" i="4"/>
  <c r="J14" i="4"/>
  <c r="J91" i="4" s="1"/>
  <c r="E7" i="4"/>
  <c r="E50" i="4"/>
  <c r="J39" i="3"/>
  <c r="J38" i="3"/>
  <c r="AY57" i="1"/>
  <c r="J37" i="3"/>
  <c r="AX57" i="1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7" i="3"/>
  <c r="BH367" i="3"/>
  <c r="BG367" i="3"/>
  <c r="BE367" i="3"/>
  <c r="T367" i="3"/>
  <c r="R367" i="3"/>
  <c r="P367" i="3"/>
  <c r="BI361" i="3"/>
  <c r="BH361" i="3"/>
  <c r="BG361" i="3"/>
  <c r="BE361" i="3"/>
  <c r="T361" i="3"/>
  <c r="R361" i="3"/>
  <c r="P361" i="3"/>
  <c r="BI355" i="3"/>
  <c r="BH355" i="3"/>
  <c r="BG355" i="3"/>
  <c r="BE355" i="3"/>
  <c r="T355" i="3"/>
  <c r="R355" i="3"/>
  <c r="P355" i="3"/>
  <c r="BI343" i="3"/>
  <c r="BH343" i="3"/>
  <c r="BG343" i="3"/>
  <c r="BE343" i="3"/>
  <c r="T343" i="3"/>
  <c r="T342" i="3"/>
  <c r="R343" i="3"/>
  <c r="R342" i="3" s="1"/>
  <c r="P343" i="3"/>
  <c r="P342" i="3"/>
  <c r="BI340" i="3"/>
  <c r="BH340" i="3"/>
  <c r="BG340" i="3"/>
  <c r="BE340" i="3"/>
  <c r="T340" i="3"/>
  <c r="R340" i="3"/>
  <c r="P340" i="3"/>
  <c r="BI333" i="3"/>
  <c r="BH333" i="3"/>
  <c r="BG333" i="3"/>
  <c r="BE333" i="3"/>
  <c r="T333" i="3"/>
  <c r="R333" i="3"/>
  <c r="P333" i="3"/>
  <c r="BI326" i="3"/>
  <c r="BH326" i="3"/>
  <c r="BG326" i="3"/>
  <c r="BE326" i="3"/>
  <c r="T326" i="3"/>
  <c r="R326" i="3"/>
  <c r="P326" i="3"/>
  <c r="BI319" i="3"/>
  <c r="BH319" i="3"/>
  <c r="BG319" i="3"/>
  <c r="BE319" i="3"/>
  <c r="T319" i="3"/>
  <c r="R319" i="3"/>
  <c r="P319" i="3"/>
  <c r="BI316" i="3"/>
  <c r="BH316" i="3"/>
  <c r="BG316" i="3"/>
  <c r="BE316" i="3"/>
  <c r="T316" i="3"/>
  <c r="R316" i="3"/>
  <c r="P316" i="3"/>
  <c r="BI311" i="3"/>
  <c r="BH311" i="3"/>
  <c r="BG311" i="3"/>
  <c r="BE311" i="3"/>
  <c r="T311" i="3"/>
  <c r="R311" i="3"/>
  <c r="P311" i="3"/>
  <c r="BI305" i="3"/>
  <c r="BH305" i="3"/>
  <c r="BG305" i="3"/>
  <c r="BE305" i="3"/>
  <c r="T305" i="3"/>
  <c r="R305" i="3"/>
  <c r="P305" i="3"/>
  <c r="BI299" i="3"/>
  <c r="BH299" i="3"/>
  <c r="BG299" i="3"/>
  <c r="BE299" i="3"/>
  <c r="T299" i="3"/>
  <c r="R299" i="3"/>
  <c r="P299" i="3"/>
  <c r="BI296" i="3"/>
  <c r="BH296" i="3"/>
  <c r="BG296" i="3"/>
  <c r="BE296" i="3"/>
  <c r="T296" i="3"/>
  <c r="R296" i="3"/>
  <c r="P296" i="3"/>
  <c r="BI292" i="3"/>
  <c r="BH292" i="3"/>
  <c r="BG292" i="3"/>
  <c r="BE292" i="3"/>
  <c r="T292" i="3"/>
  <c r="R292" i="3"/>
  <c r="P292" i="3"/>
  <c r="BI289" i="3"/>
  <c r="BH289" i="3"/>
  <c r="BG289" i="3"/>
  <c r="BE289" i="3"/>
  <c r="T289" i="3"/>
  <c r="R289" i="3"/>
  <c r="P289" i="3"/>
  <c r="BI285" i="3"/>
  <c r="BH285" i="3"/>
  <c r="BG285" i="3"/>
  <c r="BE285" i="3"/>
  <c r="T285" i="3"/>
  <c r="R285" i="3"/>
  <c r="P285" i="3"/>
  <c r="BI281" i="3"/>
  <c r="BH281" i="3"/>
  <c r="BG281" i="3"/>
  <c r="BE281" i="3"/>
  <c r="T281" i="3"/>
  <c r="R281" i="3"/>
  <c r="P281" i="3"/>
  <c r="BI276" i="3"/>
  <c r="BH276" i="3"/>
  <c r="BG276" i="3"/>
  <c r="BE276" i="3"/>
  <c r="T276" i="3"/>
  <c r="R276" i="3"/>
  <c r="P276" i="3"/>
  <c r="BI273" i="3"/>
  <c r="BH273" i="3"/>
  <c r="BG273" i="3"/>
  <c r="BE273" i="3"/>
  <c r="T273" i="3"/>
  <c r="R273" i="3"/>
  <c r="P273" i="3"/>
  <c r="BI268" i="3"/>
  <c r="BH268" i="3"/>
  <c r="BG268" i="3"/>
  <c r="BE268" i="3"/>
  <c r="T268" i="3"/>
  <c r="R268" i="3"/>
  <c r="P268" i="3"/>
  <c r="BI262" i="3"/>
  <c r="BH262" i="3"/>
  <c r="BG262" i="3"/>
  <c r="BE262" i="3"/>
  <c r="T262" i="3"/>
  <c r="R262" i="3"/>
  <c r="P262" i="3"/>
  <c r="BI256" i="3"/>
  <c r="BH256" i="3"/>
  <c r="BG256" i="3"/>
  <c r="BE256" i="3"/>
  <c r="T256" i="3"/>
  <c r="R256" i="3"/>
  <c r="P256" i="3"/>
  <c r="BI252" i="3"/>
  <c r="BH252" i="3"/>
  <c r="BG252" i="3"/>
  <c r="BE252" i="3"/>
  <c r="T252" i="3"/>
  <c r="T251" i="3"/>
  <c r="R252" i="3"/>
  <c r="R251" i="3" s="1"/>
  <c r="P252" i="3"/>
  <c r="P251" i="3"/>
  <c r="BI249" i="3"/>
  <c r="BH249" i="3"/>
  <c r="BG249" i="3"/>
  <c r="BE249" i="3"/>
  <c r="T249" i="3"/>
  <c r="R249" i="3"/>
  <c r="P249" i="3"/>
  <c r="BI244" i="3"/>
  <c r="BH244" i="3"/>
  <c r="BG244" i="3"/>
  <c r="BE244" i="3"/>
  <c r="T244" i="3"/>
  <c r="R244" i="3"/>
  <c r="P244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1" i="3"/>
  <c r="BH231" i="3"/>
  <c r="BG231" i="3"/>
  <c r="BE231" i="3"/>
  <c r="T231" i="3"/>
  <c r="R231" i="3"/>
  <c r="P231" i="3"/>
  <c r="BI223" i="3"/>
  <c r="BH223" i="3"/>
  <c r="BG223" i="3"/>
  <c r="BE223" i="3"/>
  <c r="T223" i="3"/>
  <c r="R223" i="3"/>
  <c r="P223" i="3"/>
  <c r="BI216" i="3"/>
  <c r="BH216" i="3"/>
  <c r="BG216" i="3"/>
  <c r="BE216" i="3"/>
  <c r="T216" i="3"/>
  <c r="R216" i="3"/>
  <c r="P216" i="3"/>
  <c r="BI211" i="3"/>
  <c r="BH211" i="3"/>
  <c r="BG211" i="3"/>
  <c r="BE211" i="3"/>
  <c r="T211" i="3"/>
  <c r="R211" i="3"/>
  <c r="P211" i="3"/>
  <c r="BI206" i="3"/>
  <c r="BH206" i="3"/>
  <c r="BG206" i="3"/>
  <c r="BE206" i="3"/>
  <c r="T206" i="3"/>
  <c r="R206" i="3"/>
  <c r="P206" i="3"/>
  <c r="BI202" i="3"/>
  <c r="BH202" i="3"/>
  <c r="BG202" i="3"/>
  <c r="BE202" i="3"/>
  <c r="T202" i="3"/>
  <c r="R202" i="3"/>
  <c r="P202" i="3"/>
  <c r="BI195" i="3"/>
  <c r="BH195" i="3"/>
  <c r="BG195" i="3"/>
  <c r="BE195" i="3"/>
  <c r="T195" i="3"/>
  <c r="R195" i="3"/>
  <c r="P195" i="3"/>
  <c r="BI187" i="3"/>
  <c r="BH187" i="3"/>
  <c r="BG187" i="3"/>
  <c r="BE187" i="3"/>
  <c r="T187" i="3"/>
  <c r="R187" i="3"/>
  <c r="P187" i="3"/>
  <c r="BI180" i="3"/>
  <c r="BH180" i="3"/>
  <c r="BG180" i="3"/>
  <c r="BE180" i="3"/>
  <c r="T180" i="3"/>
  <c r="R180" i="3"/>
  <c r="P180" i="3"/>
  <c r="BI173" i="3"/>
  <c r="BH173" i="3"/>
  <c r="BG173" i="3"/>
  <c r="BE173" i="3"/>
  <c r="T173" i="3"/>
  <c r="R173" i="3"/>
  <c r="P173" i="3"/>
  <c r="BI166" i="3"/>
  <c r="BH166" i="3"/>
  <c r="BG166" i="3"/>
  <c r="BE166" i="3"/>
  <c r="T166" i="3"/>
  <c r="R166" i="3"/>
  <c r="P166" i="3"/>
  <c r="BI153" i="3"/>
  <c r="BH153" i="3"/>
  <c r="BG153" i="3"/>
  <c r="BE153" i="3"/>
  <c r="T153" i="3"/>
  <c r="R153" i="3"/>
  <c r="P153" i="3"/>
  <c r="BI146" i="3"/>
  <c r="BH146" i="3"/>
  <c r="BG146" i="3"/>
  <c r="BE146" i="3"/>
  <c r="T146" i="3"/>
  <c r="R146" i="3"/>
  <c r="P146" i="3"/>
  <c r="BI139" i="3"/>
  <c r="BH139" i="3"/>
  <c r="BG139" i="3"/>
  <c r="BE139" i="3"/>
  <c r="T139" i="3"/>
  <c r="R139" i="3"/>
  <c r="P139" i="3"/>
  <c r="BI132" i="3"/>
  <c r="BH132" i="3"/>
  <c r="BG132" i="3"/>
  <c r="BE132" i="3"/>
  <c r="T132" i="3"/>
  <c r="R132" i="3"/>
  <c r="P132" i="3"/>
  <c r="BI125" i="3"/>
  <c r="BH125" i="3"/>
  <c r="BG125" i="3"/>
  <c r="BE125" i="3"/>
  <c r="T125" i="3"/>
  <c r="R125" i="3"/>
  <c r="P125" i="3"/>
  <c r="BI118" i="3"/>
  <c r="BH118" i="3"/>
  <c r="BG118" i="3"/>
  <c r="BE118" i="3"/>
  <c r="T118" i="3"/>
  <c r="R118" i="3"/>
  <c r="P118" i="3"/>
  <c r="BI114" i="3"/>
  <c r="BH114" i="3"/>
  <c r="BG114" i="3"/>
  <c r="BE114" i="3"/>
  <c r="T114" i="3"/>
  <c r="R114" i="3"/>
  <c r="P114" i="3"/>
  <c r="BI107" i="3"/>
  <c r="BH107" i="3"/>
  <c r="BG107" i="3"/>
  <c r="BE107" i="3"/>
  <c r="T107" i="3"/>
  <c r="R107" i="3"/>
  <c r="P107" i="3"/>
  <c r="BI100" i="3"/>
  <c r="BH100" i="3"/>
  <c r="BG100" i="3"/>
  <c r="BE100" i="3"/>
  <c r="T100" i="3"/>
  <c r="R100" i="3"/>
  <c r="P100" i="3"/>
  <c r="F93" i="3"/>
  <c r="F91" i="3"/>
  <c r="E89" i="3"/>
  <c r="F58" i="3"/>
  <c r="F56" i="3"/>
  <c r="E54" i="3"/>
  <c r="J26" i="3"/>
  <c r="E26" i="3"/>
  <c r="J59" i="3"/>
  <c r="J25" i="3"/>
  <c r="J23" i="3"/>
  <c r="E23" i="3"/>
  <c r="J93" i="3"/>
  <c r="J22" i="3"/>
  <c r="J20" i="3"/>
  <c r="E20" i="3"/>
  <c r="F94" i="3"/>
  <c r="J19" i="3"/>
  <c r="J14" i="3"/>
  <c r="J91" i="3"/>
  <c r="E7" i="3"/>
  <c r="E85" i="3" s="1"/>
  <c r="J39" i="2"/>
  <c r="J38" i="2"/>
  <c r="AY56" i="1"/>
  <c r="J37" i="2"/>
  <c r="AX56" i="1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0" i="2"/>
  <c r="BH400" i="2"/>
  <c r="BG400" i="2"/>
  <c r="BE400" i="2"/>
  <c r="T400" i="2"/>
  <c r="R400" i="2"/>
  <c r="P400" i="2"/>
  <c r="BI393" i="2"/>
  <c r="BH393" i="2"/>
  <c r="BG393" i="2"/>
  <c r="BE393" i="2"/>
  <c r="T393" i="2"/>
  <c r="R393" i="2"/>
  <c r="P393" i="2"/>
  <c r="BI386" i="2"/>
  <c r="BH386" i="2"/>
  <c r="BG386" i="2"/>
  <c r="BE386" i="2"/>
  <c r="T386" i="2"/>
  <c r="R386" i="2"/>
  <c r="P386" i="2"/>
  <c r="BI372" i="2"/>
  <c r="BH372" i="2"/>
  <c r="BG372" i="2"/>
  <c r="BE372" i="2"/>
  <c r="T372" i="2"/>
  <c r="T371" i="2" s="1"/>
  <c r="R372" i="2"/>
  <c r="R371" i="2"/>
  <c r="P372" i="2"/>
  <c r="P371" i="2" s="1"/>
  <c r="BI369" i="2"/>
  <c r="BH369" i="2"/>
  <c r="BG369" i="2"/>
  <c r="BE369" i="2"/>
  <c r="T369" i="2"/>
  <c r="R369" i="2"/>
  <c r="P369" i="2"/>
  <c r="BI361" i="2"/>
  <c r="BH361" i="2"/>
  <c r="BG361" i="2"/>
  <c r="BE361" i="2"/>
  <c r="T361" i="2"/>
  <c r="R361" i="2"/>
  <c r="P361" i="2"/>
  <c r="BI353" i="2"/>
  <c r="BH353" i="2"/>
  <c r="BG353" i="2"/>
  <c r="BE353" i="2"/>
  <c r="T353" i="2"/>
  <c r="R353" i="2"/>
  <c r="P353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36" i="2"/>
  <c r="BH336" i="2"/>
  <c r="BG336" i="2"/>
  <c r="BE336" i="2"/>
  <c r="T336" i="2"/>
  <c r="R336" i="2"/>
  <c r="P336" i="2"/>
  <c r="BI329" i="2"/>
  <c r="BH329" i="2"/>
  <c r="BG329" i="2"/>
  <c r="BE329" i="2"/>
  <c r="T329" i="2"/>
  <c r="R329" i="2"/>
  <c r="P329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R312" i="2"/>
  <c r="P312" i="2"/>
  <c r="BI308" i="2"/>
  <c r="BH308" i="2"/>
  <c r="BG308" i="2"/>
  <c r="BE308" i="2"/>
  <c r="T308" i="2"/>
  <c r="R308" i="2"/>
  <c r="P308" i="2"/>
  <c r="BI303" i="2"/>
  <c r="BH303" i="2"/>
  <c r="BG303" i="2"/>
  <c r="BE303" i="2"/>
  <c r="T303" i="2"/>
  <c r="R303" i="2"/>
  <c r="P303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R294" i="2"/>
  <c r="P294" i="2"/>
  <c r="BI288" i="2"/>
  <c r="BH288" i="2"/>
  <c r="BG288" i="2"/>
  <c r="BE288" i="2"/>
  <c r="T288" i="2"/>
  <c r="R288" i="2"/>
  <c r="P288" i="2"/>
  <c r="BI281" i="2"/>
  <c r="BH281" i="2"/>
  <c r="BG281" i="2"/>
  <c r="BE281" i="2"/>
  <c r="T281" i="2"/>
  <c r="R281" i="2"/>
  <c r="P281" i="2"/>
  <c r="BI274" i="2"/>
  <c r="BH274" i="2"/>
  <c r="BG274" i="2"/>
  <c r="BE274" i="2"/>
  <c r="T274" i="2"/>
  <c r="R274" i="2"/>
  <c r="P274" i="2"/>
  <c r="BI270" i="2"/>
  <c r="BH270" i="2"/>
  <c r="BG270" i="2"/>
  <c r="BE270" i="2"/>
  <c r="T270" i="2"/>
  <c r="T269" i="2" s="1"/>
  <c r="R270" i="2"/>
  <c r="R269" i="2"/>
  <c r="P270" i="2"/>
  <c r="P269" i="2" s="1"/>
  <c r="BI267" i="2"/>
  <c r="BH267" i="2"/>
  <c r="BG267" i="2"/>
  <c r="BE267" i="2"/>
  <c r="T267" i="2"/>
  <c r="R267" i="2"/>
  <c r="P267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48" i="2"/>
  <c r="BH248" i="2"/>
  <c r="BG248" i="2"/>
  <c r="BE248" i="2"/>
  <c r="T248" i="2"/>
  <c r="R248" i="2"/>
  <c r="P248" i="2"/>
  <c r="BI239" i="2"/>
  <c r="BH239" i="2"/>
  <c r="BG239" i="2"/>
  <c r="BE239" i="2"/>
  <c r="T239" i="2"/>
  <c r="R239" i="2"/>
  <c r="P239" i="2"/>
  <c r="BI231" i="2"/>
  <c r="BH231" i="2"/>
  <c r="BG231" i="2"/>
  <c r="BE231" i="2"/>
  <c r="T231" i="2"/>
  <c r="R231" i="2"/>
  <c r="P231" i="2"/>
  <c r="BI225" i="2"/>
  <c r="BH225" i="2"/>
  <c r="BG225" i="2"/>
  <c r="BE225" i="2"/>
  <c r="T225" i="2"/>
  <c r="R225" i="2"/>
  <c r="P225" i="2"/>
  <c r="BI220" i="2"/>
  <c r="BH220" i="2"/>
  <c r="BG220" i="2"/>
  <c r="BE220" i="2"/>
  <c r="T220" i="2"/>
  <c r="R220" i="2"/>
  <c r="P220" i="2"/>
  <c r="BI216" i="2"/>
  <c r="BH216" i="2"/>
  <c r="BG216" i="2"/>
  <c r="BE216" i="2"/>
  <c r="T216" i="2"/>
  <c r="R216" i="2"/>
  <c r="P216" i="2"/>
  <c r="BI208" i="2"/>
  <c r="BH208" i="2"/>
  <c r="BG208" i="2"/>
  <c r="BE208" i="2"/>
  <c r="T208" i="2"/>
  <c r="R208" i="2"/>
  <c r="P208" i="2"/>
  <c r="BI199" i="2"/>
  <c r="BH199" i="2"/>
  <c r="BG199" i="2"/>
  <c r="BE199" i="2"/>
  <c r="T199" i="2"/>
  <c r="R199" i="2"/>
  <c r="P199" i="2"/>
  <c r="BI191" i="2"/>
  <c r="BH191" i="2"/>
  <c r="BG191" i="2"/>
  <c r="BE191" i="2"/>
  <c r="T191" i="2"/>
  <c r="R191" i="2"/>
  <c r="P191" i="2"/>
  <c r="BI183" i="2"/>
  <c r="BH183" i="2"/>
  <c r="BG183" i="2"/>
  <c r="BE183" i="2"/>
  <c r="T183" i="2"/>
  <c r="R183" i="2"/>
  <c r="P183" i="2"/>
  <c r="BI175" i="2"/>
  <c r="BH175" i="2"/>
  <c r="BG175" i="2"/>
  <c r="BE175" i="2"/>
  <c r="T175" i="2"/>
  <c r="R175" i="2"/>
  <c r="P175" i="2"/>
  <c r="BI160" i="2"/>
  <c r="BH160" i="2"/>
  <c r="BG160" i="2"/>
  <c r="BE160" i="2"/>
  <c r="T160" i="2"/>
  <c r="R160" i="2"/>
  <c r="P160" i="2"/>
  <c r="BI152" i="2"/>
  <c r="BH152" i="2"/>
  <c r="BG152" i="2"/>
  <c r="BE152" i="2"/>
  <c r="T152" i="2"/>
  <c r="R152" i="2"/>
  <c r="P152" i="2"/>
  <c r="BI144" i="2"/>
  <c r="BH144" i="2"/>
  <c r="BG144" i="2"/>
  <c r="BE144" i="2"/>
  <c r="T144" i="2"/>
  <c r="R144" i="2"/>
  <c r="P144" i="2"/>
  <c r="BI136" i="2"/>
  <c r="BH136" i="2"/>
  <c r="BG136" i="2"/>
  <c r="BE136" i="2"/>
  <c r="T136" i="2"/>
  <c r="R136" i="2"/>
  <c r="P136" i="2"/>
  <c r="BI128" i="2"/>
  <c r="BH128" i="2"/>
  <c r="BG128" i="2"/>
  <c r="BE128" i="2"/>
  <c r="T128" i="2"/>
  <c r="R128" i="2"/>
  <c r="P128" i="2"/>
  <c r="BI120" i="2"/>
  <c r="BH120" i="2"/>
  <c r="BG120" i="2"/>
  <c r="BE120" i="2"/>
  <c r="T120" i="2"/>
  <c r="R120" i="2"/>
  <c r="P120" i="2"/>
  <c r="BI116" i="2"/>
  <c r="BH116" i="2"/>
  <c r="BG116" i="2"/>
  <c r="BE116" i="2"/>
  <c r="T116" i="2"/>
  <c r="R116" i="2"/>
  <c r="P116" i="2"/>
  <c r="BI108" i="2"/>
  <c r="BH108" i="2"/>
  <c r="BG108" i="2"/>
  <c r="BE108" i="2"/>
  <c r="F35" i="2" s="1"/>
  <c r="T108" i="2"/>
  <c r="R108" i="2"/>
  <c r="P108" i="2"/>
  <c r="BI100" i="2"/>
  <c r="F39" i="2" s="1"/>
  <c r="BH100" i="2"/>
  <c r="BG100" i="2"/>
  <c r="BE100" i="2"/>
  <c r="T100" i="2"/>
  <c r="R100" i="2"/>
  <c r="P100" i="2"/>
  <c r="F93" i="2"/>
  <c r="F91" i="2"/>
  <c r="E89" i="2"/>
  <c r="F58" i="2"/>
  <c r="F56" i="2"/>
  <c r="E54" i="2"/>
  <c r="J26" i="2"/>
  <c r="E26" i="2"/>
  <c r="J59" i="2"/>
  <c r="J25" i="2"/>
  <c r="J23" i="2"/>
  <c r="E23" i="2"/>
  <c r="J58" i="2"/>
  <c r="J22" i="2"/>
  <c r="J20" i="2"/>
  <c r="E20" i="2"/>
  <c r="F94" i="2"/>
  <c r="J19" i="2"/>
  <c r="J14" i="2"/>
  <c r="J91" i="2" s="1"/>
  <c r="E7" i="2"/>
  <c r="E85" i="2"/>
  <c r="L50" i="1"/>
  <c r="AM50" i="1"/>
  <c r="AM49" i="1"/>
  <c r="L49" i="1"/>
  <c r="AM47" i="1"/>
  <c r="L47" i="1"/>
  <c r="L45" i="1"/>
  <c r="L44" i="1"/>
  <c r="BK410" i="2"/>
  <c r="BK173" i="3"/>
  <c r="J240" i="7"/>
  <c r="J281" i="8"/>
  <c r="J375" i="11"/>
  <c r="BK276" i="13"/>
  <c r="J336" i="14"/>
  <c r="J231" i="7"/>
  <c r="BK119" i="22"/>
  <c r="J303" i="2"/>
  <c r="BK180" i="3"/>
  <c r="J372" i="5"/>
  <c r="BK294" i="6"/>
  <c r="J135" i="8"/>
  <c r="BK268" i="9"/>
  <c r="BK252" i="11"/>
  <c r="BK353" i="12"/>
  <c r="J405" i="14"/>
  <c r="BK327" i="15"/>
  <c r="J136" i="16"/>
  <c r="J249" i="17"/>
  <c r="BK376" i="19"/>
  <c r="BK315" i="20"/>
  <c r="J276" i="21"/>
  <c r="J119" i="22"/>
  <c r="J136" i="2"/>
  <c r="BK374" i="5"/>
  <c r="J244" i="7"/>
  <c r="J377" i="9"/>
  <c r="BK403" i="10"/>
  <c r="J276" i="11"/>
  <c r="BK175" i="12"/>
  <c r="BK370" i="13"/>
  <c r="BK128" i="14"/>
  <c r="J152" i="14"/>
  <c r="J311" i="15"/>
  <c r="BK120" i="18"/>
  <c r="J372" i="19"/>
  <c r="BK374" i="19"/>
  <c r="BK239" i="20"/>
  <c r="BK216" i="21"/>
  <c r="J284" i="22"/>
  <c r="BK297" i="2"/>
  <c r="BK288" i="2"/>
  <c r="BK367" i="3"/>
  <c r="J296" i="3"/>
  <c r="J136" i="6"/>
  <c r="J322" i="6"/>
  <c r="J180" i="7"/>
  <c r="BK274" i="8"/>
  <c r="BK125" i="9"/>
  <c r="J288" i="10"/>
  <c r="J355" i="11"/>
  <c r="J407" i="12"/>
  <c r="J252" i="13"/>
  <c r="J100" i="14"/>
  <c r="BK225" i="16"/>
  <c r="BK242" i="17"/>
  <c r="J144" i="18"/>
  <c r="J152" i="18"/>
  <c r="J285" i="19"/>
  <c r="BK231" i="20"/>
  <c r="J410" i="20"/>
  <c r="J252" i="21"/>
  <c r="J358" i="22"/>
  <c r="BK322" i="4"/>
  <c r="BK370" i="5"/>
  <c r="J262" i="7"/>
  <c r="BK139" i="7"/>
  <c r="BK380" i="8"/>
  <c r="BK248" i="10"/>
  <c r="BK374" i="11"/>
  <c r="BK377" i="7"/>
  <c r="J235" i="8"/>
  <c r="J174" i="8"/>
  <c r="BK125" i="21"/>
  <c r="J342" i="2"/>
  <c r="J208" i="2"/>
  <c r="BK355" i="3"/>
  <c r="BK404" i="4"/>
  <c r="J258" i="4"/>
  <c r="BK342" i="6"/>
  <c r="J375" i="7"/>
  <c r="BK379" i="8"/>
  <c r="J132" i="9"/>
  <c r="BK120" i="10"/>
  <c r="BK191" i="12"/>
  <c r="J342" i="14"/>
  <c r="J274" i="15"/>
  <c r="J244" i="15"/>
  <c r="BK244" i="15"/>
  <c r="BK358" i="15"/>
  <c r="BK116" i="16"/>
  <c r="BK144" i="16"/>
  <c r="J393" i="18"/>
  <c r="BK308" i="18"/>
  <c r="J191" i="18"/>
  <c r="BK367" i="19"/>
  <c r="J315" i="20"/>
  <c r="J220" i="20"/>
  <c r="BK256" i="21"/>
  <c r="J139" i="21"/>
  <c r="BK187" i="21"/>
  <c r="BK307" i="22"/>
  <c r="J263" i="22"/>
  <c r="BK370" i="3"/>
  <c r="BK195" i="3"/>
  <c r="J375" i="3"/>
  <c r="J404" i="4"/>
  <c r="J315" i="4"/>
  <c r="BK139" i="5"/>
  <c r="J296" i="7"/>
  <c r="J153" i="7"/>
  <c r="BK267" i="16"/>
  <c r="BK132" i="17"/>
  <c r="BK152" i="18"/>
  <c r="J183" i="18"/>
  <c r="J187" i="19"/>
  <c r="J195" i="19"/>
  <c r="J199" i="20"/>
  <c r="J400" i="20"/>
  <c r="BK211" i="21"/>
  <c r="BK182" i="22"/>
  <c r="J144" i="2"/>
  <c r="J216" i="2"/>
  <c r="J242" i="3"/>
  <c r="J173" i="3"/>
  <c r="J239" i="4"/>
  <c r="J267" i="4"/>
  <c r="J256" i="5"/>
  <c r="BK375" i="5"/>
  <c r="J408" i="6"/>
  <c r="BK308" i="6"/>
  <c r="J289" i="7"/>
  <c r="J227" i="8"/>
  <c r="BK382" i="8"/>
  <c r="J307" i="8"/>
  <c r="BK361" i="9"/>
  <c r="J326" i="9"/>
  <c r="BK315" i="10"/>
  <c r="J285" i="11"/>
  <c r="BK116" i="12"/>
  <c r="J404" i="12"/>
  <c r="J244" i="13"/>
  <c r="BK407" i="14"/>
  <c r="J108" i="16"/>
  <c r="J369" i="16"/>
  <c r="J311" i="17"/>
  <c r="J132" i="17"/>
  <c r="BK260" i="18"/>
  <c r="BK353" i="18"/>
  <c r="J128" i="18"/>
  <c r="BK146" i="5"/>
  <c r="BK216" i="11"/>
  <c r="BK107" i="11"/>
  <c r="BK248" i="12"/>
  <c r="J239" i="12"/>
  <c r="J370" i="13"/>
  <c r="BK372" i="14"/>
  <c r="BK404" i="14"/>
  <c r="J274" i="16"/>
  <c r="J256" i="17"/>
  <c r="J132" i="19"/>
  <c r="BK393" i="20"/>
  <c r="BK139" i="21"/>
  <c r="BK258" i="22"/>
  <c r="J336" i="2"/>
  <c r="J144" i="4"/>
  <c r="BK377" i="5"/>
  <c r="J319" i="6"/>
  <c r="J248" i="6"/>
  <c r="BK211" i="7"/>
  <c r="BK270" i="8"/>
  <c r="J350" i="8"/>
  <c r="BK343" i="9"/>
  <c r="J305" i="9"/>
  <c r="BK403" i="14"/>
  <c r="BK361" i="14"/>
  <c r="BK336" i="16"/>
  <c r="BK125" i="17"/>
  <c r="J100" i="18"/>
  <c r="BK258" i="20"/>
  <c r="J240" i="21"/>
  <c r="J235" i="22"/>
  <c r="J375" i="5"/>
  <c r="J231" i="6"/>
  <c r="BK114" i="7"/>
  <c r="J115" i="8"/>
  <c r="J333" i="9"/>
  <c r="J296" i="9"/>
  <c r="J107" i="9"/>
  <c r="BK128" i="10"/>
  <c r="J303" i="10"/>
  <c r="J258" i="10"/>
  <c r="BK180" i="11"/>
  <c r="BK326" i="11"/>
  <c r="BK136" i="12"/>
  <c r="J377" i="13"/>
  <c r="J308" i="16"/>
  <c r="J375" i="19"/>
  <c r="BK285" i="19"/>
  <c r="BK223" i="5"/>
  <c r="BK220" i="6"/>
  <c r="BK199" i="6"/>
  <c r="J316" i="7"/>
  <c r="BK281" i="8"/>
  <c r="J153" i="9"/>
  <c r="BK270" i="22"/>
  <c r="J408" i="2"/>
  <c r="J216" i="3"/>
  <c r="J285" i="3"/>
  <c r="J160" i="4"/>
  <c r="BK216" i="5"/>
  <c r="J231" i="5"/>
  <c r="BK393" i="6"/>
  <c r="BK373" i="7"/>
  <c r="J274" i="8"/>
  <c r="BK334" i="8"/>
  <c r="J358" i="8"/>
  <c r="J276" i="9"/>
  <c r="J319" i="9"/>
  <c r="J268" i="11"/>
  <c r="BK258" i="12"/>
  <c r="BK262" i="12"/>
  <c r="J195" i="13"/>
  <c r="J369" i="14"/>
  <c r="BK381" i="15"/>
  <c r="J377" i="15"/>
  <c r="J342" i="15"/>
  <c r="J350" i="15"/>
  <c r="BK160" i="16"/>
  <c r="BK281" i="16"/>
  <c r="BK377" i="17"/>
  <c r="BK211" i="17"/>
  <c r="BK361" i="18"/>
  <c r="BK173" i="19"/>
  <c r="J376" i="19"/>
  <c r="J191" i="20"/>
  <c r="J406" i="20"/>
  <c r="BK199" i="20"/>
  <c r="BK289" i="21"/>
  <c r="BK355" i="21"/>
  <c r="J135" i="22"/>
  <c r="J270" i="22"/>
  <c r="J409" i="2"/>
  <c r="BK244" i="3"/>
  <c r="BK289" i="3"/>
  <c r="J223" i="5"/>
  <c r="J294" i="6"/>
  <c r="J195" i="7"/>
  <c r="J270" i="8"/>
  <c r="J249" i="9"/>
  <c r="BK355" i="9"/>
  <c r="J343" i="11"/>
  <c r="BK369" i="12"/>
  <c r="BK409" i="12"/>
  <c r="J249" i="13"/>
  <c r="BK262" i="14"/>
  <c r="BK220" i="14"/>
  <c r="J278" i="15"/>
  <c r="J331" i="15"/>
  <c r="J380" i="15"/>
  <c r="BK159" i="15"/>
  <c r="J379" i="15"/>
  <c r="J120" i="16"/>
  <c r="J239" i="16"/>
  <c r="BK340" i="17"/>
  <c r="J281" i="17"/>
  <c r="BK336" i="18"/>
  <c r="J223" i="19"/>
  <c r="BK296" i="19"/>
  <c r="J288" i="20"/>
  <c r="BK127" i="22"/>
  <c r="J120" i="2"/>
  <c r="BK258" i="2"/>
  <c r="BK187" i="3"/>
  <c r="BK195" i="5"/>
  <c r="J386" i="6"/>
  <c r="BK231" i="7"/>
  <c r="J190" i="8"/>
  <c r="BK333" i="9"/>
  <c r="BK258" i="10"/>
  <c r="J340" i="11"/>
  <c r="BK340" i="13"/>
  <c r="J342" i="16"/>
  <c r="BK153" i="17"/>
  <c r="J409" i="18"/>
  <c r="J299" i="19"/>
  <c r="BK152" i="20"/>
  <c r="BK252" i="21"/>
  <c r="J404" i="2"/>
  <c r="J400" i="4"/>
  <c r="BK303" i="6"/>
  <c r="J292" i="7"/>
  <c r="BK99" i="8"/>
  <c r="BK252" i="5"/>
  <c r="J367" i="7"/>
  <c r="J382" i="8"/>
  <c r="J311" i="9"/>
  <c r="BK374" i="13"/>
  <c r="BK376" i="17"/>
  <c r="BK409" i="20"/>
  <c r="BK136" i="2"/>
  <c r="J166" i="3"/>
  <c r="J220" i="4"/>
  <c r="J308" i="6"/>
  <c r="J299" i="7"/>
  <c r="BK327" i="8"/>
  <c r="BK371" i="9"/>
  <c r="J242" i="11"/>
  <c r="J100" i="13"/>
  <c r="J281" i="14"/>
  <c r="J302" i="15"/>
  <c r="J127" i="15"/>
  <c r="J376" i="15"/>
  <c r="J405" i="16"/>
  <c r="J267" i="16"/>
  <c r="J160" i="18"/>
  <c r="J175" i="18"/>
  <c r="J216" i="19"/>
  <c r="BK410" i="20"/>
  <c r="BK225" i="20"/>
  <c r="J256" i="21"/>
  <c r="BK334" i="22"/>
  <c r="BK159" i="22"/>
  <c r="J294" i="2"/>
  <c r="J211" i="3"/>
  <c r="BK400" i="4"/>
  <c r="BK281" i="6"/>
  <c r="J273" i="9"/>
  <c r="J404" i="10"/>
  <c r="BK361" i="10"/>
  <c r="BK299" i="11"/>
  <c r="J393" i="12"/>
  <c r="J409" i="14"/>
  <c r="BK199" i="16"/>
  <c r="J315" i="16"/>
  <c r="BK373" i="17"/>
  <c r="J369" i="18"/>
  <c r="BK114" i="19"/>
  <c r="BK299" i="21"/>
  <c r="BK371" i="21"/>
  <c r="BK386" i="2"/>
  <c r="BK372" i="3"/>
  <c r="BK206" i="3"/>
  <c r="J152" i="4"/>
  <c r="J299" i="5"/>
  <c r="J262" i="6"/>
  <c r="BK132" i="7"/>
  <c r="J151" i="8"/>
  <c r="J372" i="9"/>
  <c r="J118" i="11"/>
  <c r="BK377" i="11"/>
  <c r="J262" i="13"/>
  <c r="J274" i="18"/>
  <c r="J153" i="19"/>
  <c r="BK333" i="19"/>
  <c r="J367" i="19"/>
  <c r="J118" i="19"/>
  <c r="BK146" i="19"/>
  <c r="J166" i="19"/>
  <c r="BK132" i="19"/>
  <c r="BK153" i="19"/>
  <c r="BK242" i="19"/>
  <c r="BK311" i="19"/>
  <c r="J329" i="20"/>
  <c r="J136" i="20"/>
  <c r="BK319" i="20"/>
  <c r="BK308" i="20"/>
  <c r="J404" i="20"/>
  <c r="BK116" i="20"/>
  <c r="J270" i="20"/>
  <c r="BK288" i="20"/>
  <c r="J361" i="20"/>
  <c r="BK353" i="20"/>
  <c r="BK267" i="20"/>
  <c r="BK195" i="21"/>
  <c r="J326" i="21"/>
  <c r="BK292" i="21"/>
  <c r="J125" i="21"/>
  <c r="J305" i="21"/>
  <c r="BK173" i="21"/>
  <c r="J370" i="21"/>
  <c r="J372" i="21"/>
  <c r="J195" i="21"/>
  <c r="J173" i="21"/>
  <c r="BK180" i="21"/>
  <c r="J227" i="22"/>
  <c r="BK327" i="22"/>
  <c r="BK284" i="22"/>
  <c r="J151" i="22"/>
  <c r="BK151" i="22"/>
  <c r="J345" i="2"/>
  <c r="J152" i="2"/>
  <c r="BK342" i="2"/>
  <c r="J270" i="2"/>
  <c r="BK407" i="2"/>
  <c r="J336" i="4"/>
  <c r="BK410" i="4"/>
  <c r="BK315" i="4"/>
  <c r="J208" i="4"/>
  <c r="J175" i="4"/>
  <c r="BK144" i="4"/>
  <c r="BK173" i="5"/>
  <c r="BK262" i="5"/>
  <c r="BK100" i="5"/>
  <c r="BK166" i="5"/>
  <c r="J132" i="5"/>
  <c r="J206" i="5"/>
  <c r="BK386" i="6"/>
  <c r="J303" i="6"/>
  <c r="J211" i="11"/>
  <c r="J319" i="11"/>
  <c r="J296" i="11"/>
  <c r="BK403" i="12"/>
  <c r="BK270" i="12"/>
  <c r="BK187" i="13"/>
  <c r="BK211" i="13"/>
  <c r="J285" i="13"/>
  <c r="J308" i="14"/>
  <c r="BK405" i="14"/>
  <c r="BK308" i="14"/>
  <c r="J216" i="16"/>
  <c r="J199" i="16"/>
  <c r="BK256" i="17"/>
  <c r="J262" i="18"/>
  <c r="BK187" i="19"/>
  <c r="BK305" i="19"/>
  <c r="J116" i="2"/>
  <c r="J128" i="2"/>
  <c r="J407" i="4"/>
  <c r="J281" i="4"/>
  <c r="J262" i="5"/>
  <c r="J273" i="5"/>
  <c r="BK355" i="5"/>
  <c r="J380" i="8"/>
  <c r="J220" i="8"/>
  <c r="BK305" i="9"/>
  <c r="J370" i="9"/>
  <c r="BK340" i="9"/>
  <c r="BK136" i="10"/>
  <c r="BK239" i="10"/>
  <c r="J260" i="10"/>
  <c r="J294" i="10"/>
  <c r="BK292" i="11"/>
  <c r="BK375" i="11"/>
  <c r="BK333" i="11"/>
  <c r="J108" i="12"/>
  <c r="BK239" i="12"/>
  <c r="J273" i="13"/>
  <c r="BK146" i="13"/>
  <c r="BK361" i="13"/>
  <c r="BK114" i="13"/>
  <c r="J289" i="13"/>
  <c r="BK267" i="14"/>
  <c r="BK274" i="14"/>
  <c r="BK175" i="16"/>
  <c r="J372" i="17"/>
  <c r="J308" i="18"/>
  <c r="BK268" i="19"/>
  <c r="J336" i="20"/>
  <c r="J333" i="21"/>
  <c r="J231" i="21"/>
  <c r="BK227" i="22"/>
  <c r="BK381" i="22"/>
  <c r="J305" i="3"/>
  <c r="BK242" i="3"/>
  <c r="BK329" i="4"/>
  <c r="BK107" i="9"/>
  <c r="BK296" i="9"/>
  <c r="BK312" i="10"/>
  <c r="J319" i="10"/>
  <c r="BK329" i="10"/>
  <c r="BK400" i="10"/>
  <c r="J173" i="11"/>
  <c r="J191" i="12"/>
  <c r="J160" i="12"/>
  <c r="BK281" i="13"/>
  <c r="J319" i="13"/>
  <c r="J199" i="14"/>
  <c r="J305" i="17"/>
  <c r="J303" i="18"/>
  <c r="BK281" i="19"/>
  <c r="J248" i="20"/>
  <c r="BK361" i="22"/>
  <c r="BK360" i="22" s="1"/>
  <c r="J405" i="4"/>
  <c r="BK369" i="4"/>
  <c r="BK410" i="6"/>
  <c r="BK288" i="6"/>
  <c r="J369" i="6"/>
  <c r="J107" i="7"/>
  <c r="BK220" i="8"/>
  <c r="BK256" i="22"/>
  <c r="BK322" i="22"/>
  <c r="AS71" i="1"/>
  <c r="BK220" i="4"/>
  <c r="BK207" i="8"/>
  <c r="J375" i="8"/>
  <c r="J252" i="9"/>
  <c r="BK288" i="10"/>
  <c r="J373" i="11"/>
  <c r="BK308" i="12"/>
  <c r="BK128" i="12"/>
  <c r="J374" i="13"/>
  <c r="J136" i="14"/>
  <c r="J322" i="15"/>
  <c r="BK115" i="15"/>
  <c r="BK334" i="15"/>
  <c r="J393" i="16"/>
  <c r="BK322" i="16"/>
  <c r="BK118" i="17"/>
  <c r="BK345" i="18"/>
  <c r="J216" i="18"/>
  <c r="BK231" i="19"/>
  <c r="BK191" i="2"/>
  <c r="BK333" i="3"/>
  <c r="BK361" i="4"/>
  <c r="J409" i="6"/>
  <c r="BK180" i="7"/>
  <c r="J173" i="9"/>
  <c r="BK370" i="9"/>
  <c r="J116" i="10"/>
  <c r="BK231" i="10"/>
  <c r="J135" i="15"/>
  <c r="J408" i="16"/>
  <c r="BK216" i="17"/>
  <c r="BK108" i="18"/>
  <c r="BK206" i="19"/>
  <c r="J146" i="5"/>
  <c r="J400" i="2"/>
  <c r="J100" i="2"/>
  <c r="BK223" i="3"/>
  <c r="BK336" i="4"/>
  <c r="BK297" i="4"/>
  <c r="BK240" i="5"/>
  <c r="J376" i="7"/>
  <c r="BK381" i="8"/>
  <c r="J220" i="12"/>
  <c r="BK373" i="13"/>
  <c r="J260" i="14"/>
  <c r="BK114" i="17"/>
  <c r="J312" i="20"/>
  <c r="J244" i="21"/>
  <c r="J367" i="3"/>
  <c r="BK296" i="5"/>
  <c r="BK404" i="6"/>
  <c r="J187" i="11"/>
  <c r="J386" i="14"/>
  <c r="J220" i="15"/>
  <c r="BK182" i="15"/>
  <c r="BK403" i="16"/>
  <c r="J291" i="22"/>
  <c r="BK374" i="3"/>
  <c r="BK268" i="11"/>
  <c r="BK372" i="13"/>
  <c r="BK225" i="14"/>
  <c r="BK288" i="15"/>
  <c r="BK400" i="16"/>
  <c r="BK285" i="17"/>
  <c r="BK100" i="17"/>
  <c r="J400" i="18"/>
  <c r="BK160" i="18"/>
  <c r="BK175" i="20"/>
  <c r="BK316" i="21"/>
  <c r="BK295" i="22"/>
  <c r="BK405" i="2"/>
  <c r="BK340" i="3"/>
  <c r="J128" i="4"/>
  <c r="BK343" i="7"/>
  <c r="BK153" i="7"/>
  <c r="BK240" i="9"/>
  <c r="J371" i="17"/>
  <c r="BK373" i="5"/>
  <c r="BK319" i="6"/>
  <c r="J187" i="7"/>
  <c r="J369" i="10"/>
  <c r="J256" i="11"/>
  <c r="J303" i="12"/>
  <c r="BK303" i="2"/>
  <c r="J329" i="4"/>
  <c r="BK369" i="6"/>
  <c r="BK160" i="6"/>
  <c r="J119" i="8"/>
  <c r="BK303" i="10"/>
  <c r="J299" i="13"/>
  <c r="BK180" i="17"/>
  <c r="BK371" i="19"/>
  <c r="J128" i="6"/>
  <c r="BK256" i="8"/>
  <c r="J409" i="10"/>
  <c r="BK202" i="13"/>
  <c r="BK297" i="14"/>
  <c r="J107" i="15"/>
  <c r="BK377" i="15"/>
  <c r="BK278" i="15"/>
  <c r="J116" i="16"/>
  <c r="BK410" i="16"/>
  <c r="BK297" i="18"/>
  <c r="BK191" i="18"/>
  <c r="J242" i="19"/>
  <c r="BK372" i="19"/>
  <c r="J239" i="20"/>
  <c r="BK114" i="21"/>
  <c r="J377" i="21"/>
  <c r="BK190" i="22"/>
  <c r="BK350" i="22"/>
  <c r="BK240" i="3"/>
  <c r="BK375" i="3"/>
  <c r="J223" i="3"/>
  <c r="BK231" i="4"/>
  <c r="J100" i="5"/>
  <c r="BK187" i="7"/>
  <c r="J374" i="9"/>
  <c r="J202" i="9"/>
  <c r="J183" i="10"/>
  <c r="J372" i="11"/>
  <c r="J369" i="12"/>
  <c r="J132" i="13"/>
  <c r="BK404" i="16"/>
  <c r="J299" i="17"/>
  <c r="J281" i="18"/>
  <c r="J206" i="19"/>
  <c r="BK100" i="20"/>
  <c r="J128" i="20"/>
  <c r="J132" i="21"/>
  <c r="J331" i="22"/>
  <c r="J268" i="3"/>
  <c r="J107" i="3"/>
  <c r="BK225" i="4"/>
  <c r="J281" i="5"/>
  <c r="BK206" i="5"/>
  <c r="J410" i="6"/>
  <c r="J118" i="7"/>
  <c r="J266" i="8"/>
  <c r="J379" i="8"/>
  <c r="BK311" i="13"/>
  <c r="J270" i="14"/>
  <c r="BK258" i="16"/>
  <c r="BK355" i="17"/>
  <c r="BK231" i="18"/>
  <c r="BK294" i="18"/>
  <c r="BK281" i="5"/>
  <c r="BK153" i="11"/>
  <c r="BK281" i="12"/>
  <c r="BK276" i="21"/>
  <c r="J278" i="22"/>
  <c r="BK403" i="4"/>
  <c r="BK289" i="5"/>
  <c r="J404" i="6"/>
  <c r="J206" i="7"/>
  <c r="BK227" i="8"/>
  <c r="BK249" i="9"/>
  <c r="J136" i="10"/>
  <c r="J270" i="10"/>
  <c r="BK132" i="11"/>
  <c r="BK288" i="12"/>
  <c r="J120" i="12"/>
  <c r="J211" i="13"/>
  <c r="BK406" i="14"/>
  <c r="J407" i="16"/>
  <c r="BK404" i="18"/>
  <c r="BK361" i="19"/>
  <c r="BK311" i="22"/>
  <c r="J191" i="2"/>
  <c r="J370" i="3"/>
  <c r="J252" i="3"/>
  <c r="BK342" i="4"/>
  <c r="J274" i="4"/>
  <c r="BK249" i="7"/>
  <c r="J252" i="7"/>
  <c r="BK342" i="8"/>
  <c r="J281" i="11"/>
  <c r="BK289" i="13"/>
  <c r="BK144" i="14"/>
  <c r="BK206" i="17"/>
  <c r="BK262" i="19"/>
  <c r="BK333" i="21"/>
  <c r="J270" i="4"/>
  <c r="J292" i="5"/>
  <c r="J343" i="7"/>
  <c r="J202" i="21"/>
  <c r="BK326" i="3"/>
  <c r="J244" i="11"/>
  <c r="J367" i="13"/>
  <c r="J220" i="14"/>
  <c r="J262" i="16"/>
  <c r="J289" i="17"/>
  <c r="BK248" i="18"/>
  <c r="BK370" i="19"/>
  <c r="J118" i="21"/>
  <c r="J159" i="22"/>
  <c r="BK274" i="2"/>
  <c r="J216" i="5"/>
  <c r="BK115" i="8"/>
  <c r="J292" i="9"/>
  <c r="J336" i="16"/>
  <c r="J312" i="18"/>
  <c r="BK100" i="19"/>
  <c r="J340" i="19"/>
  <c r="BK329" i="20"/>
  <c r="J190" i="22"/>
  <c r="J319" i="2"/>
  <c r="BK372" i="2"/>
  <c r="BK128" i="2"/>
  <c r="J187" i="3"/>
  <c r="BK125" i="7"/>
  <c r="BK284" i="8"/>
  <c r="BK374" i="9"/>
  <c r="BK249" i="11"/>
  <c r="J297" i="12"/>
  <c r="J410" i="14"/>
  <c r="BK220" i="16"/>
  <c r="J208" i="16"/>
  <c r="BK273" i="17"/>
  <c r="J289" i="19"/>
  <c r="BK128" i="20"/>
  <c r="J296" i="21"/>
  <c r="BK278" i="22"/>
  <c r="BK120" i="4"/>
  <c r="J353" i="6"/>
  <c r="J329" i="6"/>
  <c r="BK190" i="8"/>
  <c r="BK262" i="9"/>
  <c r="J405" i="10"/>
  <c r="BK355" i="11"/>
  <c r="BK342" i="12"/>
  <c r="J125" i="3"/>
  <c r="J319" i="4"/>
  <c r="BK403" i="6"/>
  <c r="J114" i="7"/>
  <c r="J331" i="8"/>
  <c r="J342" i="10"/>
  <c r="BK175" i="14"/>
  <c r="BK303" i="16"/>
  <c r="J326" i="19"/>
  <c r="J299" i="21"/>
  <c r="J406" i="2"/>
  <c r="J369" i="2"/>
  <c r="J406" i="4"/>
  <c r="J199" i="4"/>
  <c r="BK312" i="6"/>
  <c r="BK307" i="8"/>
  <c r="BK187" i="9"/>
  <c r="BK160" i="12"/>
  <c r="BK173" i="13"/>
  <c r="BK260" i="14"/>
  <c r="J254" i="15"/>
  <c r="BK302" i="15"/>
  <c r="J119" i="15"/>
  <c r="J248" i="16"/>
  <c r="J404" i="18"/>
  <c r="BK118" i="19"/>
  <c r="BK377" i="19"/>
  <c r="BK408" i="20"/>
  <c r="BK340" i="21"/>
  <c r="J281" i="21"/>
  <c r="J107" i="21"/>
  <c r="J254" i="22"/>
  <c r="J274" i="2"/>
  <c r="J353" i="4"/>
  <c r="J242" i="7"/>
  <c r="BK242" i="9"/>
  <c r="J371" i="11"/>
  <c r="BK242" i="13"/>
  <c r="J160" i="16"/>
  <c r="J223" i="17"/>
  <c r="BK256" i="19"/>
  <c r="J273" i="21"/>
  <c r="BK239" i="2"/>
  <c r="J322" i="4"/>
  <c r="J355" i="5"/>
  <c r="BK166" i="7"/>
  <c r="BK127" i="8"/>
  <c r="J267" i="10"/>
  <c r="J152" i="12"/>
  <c r="BK342" i="16"/>
  <c r="J403" i="18"/>
  <c r="J336" i="6"/>
  <c r="J216" i="11"/>
  <c r="J322" i="12"/>
  <c r="BK312" i="14"/>
  <c r="BK136" i="16"/>
  <c r="BK355" i="19"/>
  <c r="J343" i="21"/>
  <c r="J297" i="2"/>
  <c r="BK152" i="4"/>
  <c r="J125" i="5"/>
  <c r="BK289" i="7"/>
  <c r="J256" i="8"/>
  <c r="J187" i="9"/>
  <c r="BK206" i="9"/>
  <c r="BK183" i="10"/>
  <c r="BK223" i="11"/>
  <c r="BK183" i="12"/>
  <c r="BK249" i="13"/>
  <c r="J312" i="14"/>
  <c r="BK409" i="14"/>
  <c r="J405" i="18"/>
  <c r="J211" i="21"/>
  <c r="J372" i="2"/>
  <c r="BK305" i="3"/>
  <c r="BK231" i="3"/>
  <c r="J343" i="3"/>
  <c r="BK267" i="4"/>
  <c r="BK202" i="5"/>
  <c r="BK370" i="7"/>
  <c r="BK216" i="9"/>
  <c r="BK393" i="10"/>
  <c r="J312" i="10"/>
  <c r="J353" i="10"/>
  <c r="BK114" i="11"/>
  <c r="BK289" i="11"/>
  <c r="BK361" i="12"/>
  <c r="BK296" i="13"/>
  <c r="BK139" i="13"/>
  <c r="J294" i="14"/>
  <c r="BK333" i="17"/>
  <c r="BK208" i="18"/>
  <c r="BK160" i="20"/>
  <c r="J408" i="20"/>
  <c r="J292" i="21"/>
  <c r="BK308" i="10"/>
  <c r="J139" i="11"/>
  <c r="J403" i="12"/>
  <c r="J146" i="13"/>
  <c r="BK231" i="13"/>
  <c r="BK393" i="14"/>
  <c r="J267" i="14"/>
  <c r="J317" i="15"/>
  <c r="J334" i="15"/>
  <c r="J312" i="16"/>
  <c r="J316" i="17"/>
  <c r="J373" i="17"/>
  <c r="J220" i="18"/>
  <c r="J208" i="18"/>
  <c r="BK211" i="19"/>
  <c r="BK343" i="19"/>
  <c r="BK120" i="20"/>
  <c r="J353" i="20"/>
  <c r="BK107" i="21"/>
  <c r="J319" i="21"/>
  <c r="J375" i="21"/>
  <c r="J153" i="21"/>
  <c r="BK376" i="21"/>
  <c r="J307" i="22"/>
  <c r="J382" i="22"/>
  <c r="BK175" i="2"/>
  <c r="BK256" i="3"/>
  <c r="BK353" i="10"/>
  <c r="J144" i="10"/>
  <c r="BK336" i="12"/>
  <c r="J372" i="13"/>
  <c r="BK322" i="14"/>
  <c r="BK108" i="14"/>
  <c r="BK274" i="15"/>
  <c r="J381" i="15"/>
  <c r="BK317" i="15"/>
  <c r="J198" i="15"/>
  <c r="BK231" i="16"/>
  <c r="BK409" i="16"/>
  <c r="J404" i="16"/>
  <c r="BK311" i="17"/>
  <c r="BK289" i="17"/>
  <c r="BK146" i="17"/>
  <c r="J114" i="17"/>
  <c r="BK199" i="18"/>
  <c r="BK270" i="18"/>
  <c r="BK216" i="19"/>
  <c r="J281" i="19"/>
  <c r="BK223" i="19"/>
  <c r="J267" i="20"/>
  <c r="BK294" i="20"/>
  <c r="BK361" i="20"/>
  <c r="BK263" i="22"/>
  <c r="J361" i="22"/>
  <c r="J225" i="2"/>
  <c r="J260" i="2"/>
  <c r="J410" i="2"/>
  <c r="BK371" i="3"/>
  <c r="BK268" i="3"/>
  <c r="BK216" i="3"/>
  <c r="J118" i="5"/>
  <c r="J270" i="6"/>
  <c r="BK107" i="7"/>
  <c r="BK361" i="7"/>
  <c r="J334" i="8"/>
  <c r="J198" i="8"/>
  <c r="J180" i="9"/>
  <c r="BK270" i="10"/>
  <c r="BK386" i="10"/>
  <c r="BK281" i="11"/>
  <c r="BK322" i="12"/>
  <c r="J107" i="13"/>
  <c r="J118" i="13"/>
  <c r="J248" i="14"/>
  <c r="BK294" i="16"/>
  <c r="J268" i="17"/>
  <c r="BK296" i="17"/>
  <c r="BK107" i="17"/>
  <c r="BK322" i="18"/>
  <c r="BK195" i="19"/>
  <c r="J211" i="19"/>
  <c r="J393" i="20"/>
  <c r="BK146" i="21"/>
  <c r="J207" i="22"/>
  <c r="BK235" i="22"/>
  <c r="F37" i="2"/>
  <c r="J258" i="6"/>
  <c r="BK239" i="6"/>
  <c r="BK355" i="7"/>
  <c r="BK151" i="8"/>
  <c r="J118" i="9"/>
  <c r="J100" i="9"/>
  <c r="BK225" i="10"/>
  <c r="BK231" i="12"/>
  <c r="BK343" i="13"/>
  <c r="BK361" i="16"/>
  <c r="J270" i="18"/>
  <c r="J208" i="20"/>
  <c r="J285" i="21"/>
  <c r="J198" i="22"/>
  <c r="J298" i="22"/>
  <c r="BK319" i="2"/>
  <c r="BK369" i="2"/>
  <c r="J410" i="4"/>
  <c r="BK199" i="4"/>
  <c r="BK353" i="4"/>
  <c r="J274" i="6"/>
  <c r="BK191" i="6"/>
  <c r="BK256" i="7"/>
  <c r="BK376" i="7"/>
  <c r="J322" i="8"/>
  <c r="J381" i="8"/>
  <c r="J285" i="9"/>
  <c r="J372" i="10"/>
  <c r="J267" i="12"/>
  <c r="BK305" i="13"/>
  <c r="J128" i="14"/>
  <c r="BK336" i="14"/>
  <c r="J99" i="15"/>
  <c r="BK151" i="15"/>
  <c r="J227" i="15"/>
  <c r="BK331" i="15"/>
  <c r="BK350" i="15"/>
  <c r="BK220" i="15"/>
  <c r="BK315" i="16"/>
  <c r="J409" i="16"/>
  <c r="J303" i="16"/>
  <c r="F39" i="17"/>
  <c r="BK288" i="4"/>
  <c r="BK281" i="7"/>
  <c r="BK299" i="9"/>
  <c r="J239" i="10"/>
  <c r="BK202" i="11"/>
  <c r="J294" i="12"/>
  <c r="BK216" i="12"/>
  <c r="J355" i="13"/>
  <c r="BK410" i="14"/>
  <c r="J329" i="16"/>
  <c r="J326" i="17"/>
  <c r="BK367" i="17"/>
  <c r="J136" i="18"/>
  <c r="BK125" i="19"/>
  <c r="J297" i="20"/>
  <c r="J262" i="21"/>
  <c r="BK298" i="22"/>
  <c r="BK262" i="2"/>
  <c r="BK202" i="3"/>
  <c r="J262" i="4"/>
  <c r="J377" i="5"/>
  <c r="BK175" i="6"/>
  <c r="BK268" i="7"/>
  <c r="BK258" i="8"/>
  <c r="BK276" i="9"/>
  <c r="BK326" i="9"/>
  <c r="BK297" i="10"/>
  <c r="BK361" i="11"/>
  <c r="BK166" i="13"/>
  <c r="J361" i="14"/>
  <c r="J128" i="16"/>
  <c r="J220" i="16"/>
  <c r="BK223" i="17"/>
  <c r="BK267" i="18"/>
  <c r="J231" i="18"/>
  <c r="J153" i="5"/>
  <c r="BK336" i="6"/>
  <c r="J374" i="11"/>
  <c r="BK242" i="11"/>
  <c r="BK144" i="12"/>
  <c r="J408" i="12"/>
  <c r="BK252" i="13"/>
  <c r="BK303" i="14"/>
  <c r="BK231" i="14"/>
  <c r="J152" i="16"/>
  <c r="J173" i="17"/>
  <c r="J256" i="19"/>
  <c r="BK345" i="20"/>
  <c r="BK361" i="21"/>
  <c r="BK380" i="22"/>
  <c r="AS55" i="1"/>
  <c r="J370" i="5"/>
  <c r="J208" i="10"/>
  <c r="J114" i="11"/>
  <c r="BK118" i="11"/>
  <c r="J175" i="12"/>
  <c r="BK372" i="12"/>
  <c r="BK256" i="13"/>
  <c r="BK107" i="13"/>
  <c r="J260" i="16"/>
  <c r="J211" i="17"/>
  <c r="BK175" i="18"/>
  <c r="BK262" i="20"/>
  <c r="BK281" i="20"/>
  <c r="BK174" i="22"/>
  <c r="BK393" i="2"/>
  <c r="J244" i="3"/>
  <c r="J326" i="3"/>
  <c r="J409" i="4"/>
  <c r="J231" i="10"/>
  <c r="BK410" i="12"/>
  <c r="BK153" i="13"/>
  <c r="BK258" i="14"/>
  <c r="J285" i="17"/>
  <c r="BK166" i="19"/>
  <c r="BK311" i="21"/>
  <c r="BK231" i="5"/>
  <c r="J199" i="6"/>
  <c r="BK375" i="8"/>
  <c r="BK199" i="2"/>
  <c r="BK343" i="3"/>
  <c r="BK305" i="5"/>
  <c r="BK159" i="8"/>
  <c r="BK195" i="9"/>
  <c r="J249" i="21"/>
  <c r="J174" i="22"/>
  <c r="J239" i="2"/>
  <c r="J376" i="5"/>
  <c r="J376" i="8"/>
  <c r="J336" i="10"/>
  <c r="BK404" i="10"/>
  <c r="J100" i="11"/>
  <c r="J258" i="12"/>
  <c r="BK152" i="12"/>
  <c r="BK400" i="14"/>
  <c r="J297" i="14"/>
  <c r="J281" i="15"/>
  <c r="J159" i="15"/>
  <c r="J256" i="15"/>
  <c r="J235" i="15"/>
  <c r="J115" i="15"/>
  <c r="J175" i="16"/>
  <c r="BK191" i="16"/>
  <c r="J361" i="17"/>
  <c r="J125" i="17"/>
  <c r="BK405" i="18"/>
  <c r="J146" i="19"/>
  <c r="BK144" i="20"/>
  <c r="BK262" i="21"/>
  <c r="J377" i="22"/>
  <c r="BK329" i="2"/>
  <c r="J100" i="3"/>
  <c r="J369" i="4"/>
  <c r="BK231" i="6"/>
  <c r="BK173" i="7"/>
  <c r="J182" i="8"/>
  <c r="J223" i="9"/>
  <c r="J367" i="11"/>
  <c r="BK404" i="12"/>
  <c r="BK206" i="13"/>
  <c r="J120" i="14"/>
  <c r="BK345" i="16"/>
  <c r="BK249" i="17"/>
  <c r="J297" i="18"/>
  <c r="J281" i="20"/>
  <c r="J187" i="21"/>
  <c r="BK281" i="2"/>
  <c r="BK258" i="6"/>
  <c r="J373" i="7"/>
  <c r="J159" i="8"/>
  <c r="J315" i="10"/>
  <c r="J249" i="11"/>
  <c r="BK208" i="12"/>
  <c r="BK220" i="2"/>
  <c r="BK408" i="4"/>
  <c r="J187" i="5"/>
  <c r="BK248" i="6"/>
  <c r="BK108" i="20"/>
  <c r="BK143" i="22"/>
  <c r="BK308" i="2"/>
  <c r="J249" i="3"/>
  <c r="BK315" i="12"/>
  <c r="J298" i="15"/>
  <c r="BK119" i="15"/>
  <c r="J215" i="15"/>
  <c r="BK274" i="16"/>
  <c r="J144" i="16"/>
  <c r="BK372" i="18"/>
  <c r="J276" i="19"/>
  <c r="BK326" i="19"/>
  <c r="BK208" i="20"/>
  <c r="J340" i="21"/>
  <c r="BK216" i="7"/>
  <c r="J211" i="9"/>
  <c r="J108" i="10"/>
  <c r="BK371" i="11"/>
  <c r="BK273" i="11"/>
  <c r="BK100" i="12"/>
  <c r="J139" i="13"/>
  <c r="J108" i="14"/>
  <c r="BK100" i="16"/>
  <c r="J296" i="17"/>
  <c r="J248" i="18"/>
  <c r="J107" i="19"/>
  <c r="BK386" i="20"/>
  <c r="J216" i="21"/>
  <c r="BK375" i="22"/>
  <c r="J372" i="3"/>
  <c r="J276" i="3"/>
  <c r="J183" i="4"/>
  <c r="BK132" i="5"/>
  <c r="BK187" i="5"/>
  <c r="J342" i="6"/>
  <c r="J281" i="7"/>
  <c r="BK278" i="8"/>
  <c r="J240" i="9"/>
  <c r="BK342" i="10"/>
  <c r="BK285" i="11"/>
  <c r="BK195" i="11"/>
  <c r="BK376" i="13"/>
  <c r="BK345" i="14"/>
  <c r="BK120" i="16"/>
  <c r="J403" i="16"/>
  <c r="J107" i="17"/>
  <c r="J276" i="17"/>
  <c r="J361" i="18"/>
  <c r="J240" i="5"/>
  <c r="BK410" i="10"/>
  <c r="BK281" i="18"/>
  <c r="J407" i="20"/>
  <c r="J350" i="22"/>
  <c r="BK312" i="2"/>
  <c r="BK409" i="4"/>
  <c r="J114" i="5"/>
  <c r="BK118" i="5"/>
  <c r="J267" i="6"/>
  <c r="BK262" i="7"/>
  <c r="BK316" i="9"/>
  <c r="BK375" i="9"/>
  <c r="J100" i="10"/>
  <c r="J361" i="11"/>
  <c r="J146" i="11"/>
  <c r="BK319" i="13"/>
  <c r="J408" i="14"/>
  <c r="J262" i="17"/>
  <c r="BK303" i="18"/>
  <c r="J116" i="20"/>
  <c r="BK135" i="22"/>
  <c r="BK262" i="3"/>
  <c r="J316" i="3"/>
  <c r="BK367" i="5"/>
  <c r="J367" i="5"/>
  <c r="J405" i="6"/>
  <c r="BK202" i="7"/>
  <c r="BK377" i="8"/>
  <c r="BK296" i="11"/>
  <c r="J409" i="12"/>
  <c r="J326" i="13"/>
  <c r="BK369" i="18"/>
  <c r="J355" i="19"/>
  <c r="J166" i="21"/>
  <c r="BK281" i="4"/>
  <c r="BK376" i="5"/>
  <c r="J315" i="6"/>
  <c r="J211" i="7"/>
  <c r="BK215" i="22"/>
  <c r="J99" i="22"/>
  <c r="J299" i="3"/>
  <c r="BK273" i="3"/>
  <c r="J195" i="5"/>
  <c r="BK270" i="6"/>
  <c r="BK288" i="8"/>
  <c r="BK378" i="8"/>
  <c r="J299" i="9"/>
  <c r="J258" i="15"/>
  <c r="J191" i="16"/>
  <c r="J180" i="17"/>
  <c r="BK116" i="18"/>
  <c r="J296" i="19"/>
  <c r="BK303" i="20"/>
  <c r="BK319" i="21"/>
  <c r="BK296" i="21"/>
  <c r="BK370" i="21"/>
  <c r="J381" i="22"/>
  <c r="BK386" i="12"/>
  <c r="J240" i="13"/>
  <c r="BK353" i="14"/>
  <c r="J315" i="14"/>
  <c r="BK314" i="15"/>
  <c r="BK107" i="15"/>
  <c r="J284" i="15"/>
  <c r="J382" i="15"/>
  <c r="J361" i="15"/>
  <c r="BK361" i="15"/>
  <c r="BK360" i="15" s="1"/>
  <c r="J360" i="15" s="1"/>
  <c r="J73" i="15" s="1"/>
  <c r="BK99" i="15"/>
  <c r="BK108" i="16"/>
  <c r="J377" i="17"/>
  <c r="BK374" i="17"/>
  <c r="BK403" i="18"/>
  <c r="BK258" i="18"/>
  <c r="BK292" i="19"/>
  <c r="J100" i="19"/>
  <c r="J152" i="20"/>
  <c r="J262" i="20"/>
  <c r="BK288" i="22"/>
  <c r="BK377" i="22"/>
  <c r="BK345" i="2"/>
  <c r="J160" i="2"/>
  <c r="J202" i="3"/>
  <c r="BK242" i="5"/>
  <c r="J120" i="6"/>
  <c r="J276" i="7"/>
  <c r="J327" i="8"/>
  <c r="BK180" i="9"/>
  <c r="BK372" i="10"/>
  <c r="AS63" i="1"/>
  <c r="J377" i="3"/>
  <c r="J120" i="4"/>
  <c r="BK175" i="4"/>
  <c r="BK361" i="5"/>
  <c r="J371" i="7"/>
  <c r="BK273" i="7"/>
  <c r="BK114" i="9"/>
  <c r="BK100" i="9"/>
  <c r="J125" i="9"/>
  <c r="BK208" i="10"/>
  <c r="J393" i="10"/>
  <c r="BK408" i="10"/>
  <c r="BK370" i="11"/>
  <c r="BK372" i="11"/>
  <c r="BK100" i="11"/>
  <c r="BK303" i="12"/>
  <c r="J345" i="12"/>
  <c r="BK326" i="13"/>
  <c r="BK239" i="14"/>
  <c r="J376" i="17"/>
  <c r="J267" i="18"/>
  <c r="J173" i="19"/>
  <c r="BK136" i="20"/>
  <c r="BK375" i="21"/>
  <c r="J175" i="2"/>
  <c r="J248" i="4"/>
  <c r="J298" i="8"/>
  <c r="J288" i="22"/>
  <c r="J281" i="2"/>
  <c r="BK400" i="2"/>
  <c r="BK153" i="3"/>
  <c r="BK373" i="3"/>
  <c r="BK386" i="4"/>
  <c r="BK292" i="5"/>
  <c r="BK405" i="6"/>
  <c r="J152" i="6"/>
  <c r="BK373" i="9"/>
  <c r="BK216" i="10"/>
  <c r="BK276" i="11"/>
  <c r="J144" i="12"/>
  <c r="J371" i="13"/>
  <c r="J258" i="14"/>
  <c r="BK270" i="15"/>
  <c r="J174" i="15"/>
  <c r="BK274" i="18"/>
  <c r="J374" i="19"/>
  <c r="J114" i="19"/>
  <c r="J120" i="20"/>
  <c r="BK270" i="20"/>
  <c r="BK305" i="21"/>
  <c r="J180" i="21"/>
  <c r="BK132" i="21"/>
  <c r="J215" i="22"/>
  <c r="BK315" i="2"/>
  <c r="J374" i="3"/>
  <c r="BK231" i="9"/>
  <c r="J262" i="10"/>
  <c r="BK220" i="12"/>
  <c r="J375" i="13"/>
  <c r="J173" i="13"/>
  <c r="BK208" i="14"/>
  <c r="BK258" i="15"/>
  <c r="J270" i="15"/>
  <c r="BK408" i="16"/>
  <c r="BK326" i="17"/>
  <c r="J146" i="17"/>
  <c r="J239" i="18"/>
  <c r="J288" i="18"/>
  <c r="J118" i="3"/>
  <c r="BK299" i="5"/>
  <c r="J345" i="6"/>
  <c r="BK242" i="7"/>
  <c r="BK119" i="8"/>
  <c r="J386" i="10"/>
  <c r="BK319" i="12"/>
  <c r="J153" i="13"/>
  <c r="J175" i="14"/>
  <c r="J367" i="17"/>
  <c r="J315" i="18"/>
  <c r="J258" i="18"/>
  <c r="J100" i="6"/>
  <c r="BK331" i="8"/>
  <c r="BK294" i="10"/>
  <c r="BK405" i="10"/>
  <c r="J252" i="11"/>
  <c r="J107" i="11"/>
  <c r="BK342" i="22"/>
  <c r="J376" i="3"/>
  <c r="J242" i="5"/>
  <c r="BK326" i="7"/>
  <c r="BK358" i="8"/>
  <c r="BK144" i="10"/>
  <c r="BK180" i="13"/>
  <c r="BK260" i="16"/>
  <c r="J371" i="19"/>
  <c r="J322" i="22"/>
  <c r="BK100" i="2"/>
  <c r="J262" i="3"/>
  <c r="BK139" i="3"/>
  <c r="BK108" i="4"/>
  <c r="J403" i="6"/>
  <c r="J281" i="9"/>
  <c r="J242" i="9"/>
  <c r="BK292" i="9"/>
  <c r="J191" i="10"/>
  <c r="J305" i="11"/>
  <c r="J336" i="12"/>
  <c r="J406" i="12"/>
  <c r="J343" i="13"/>
  <c r="BK353" i="16"/>
  <c r="BK305" i="17"/>
  <c r="J407" i="18"/>
  <c r="BK315" i="18"/>
  <c r="BK316" i="19"/>
  <c r="J231" i="20"/>
  <c r="BK373" i="21"/>
  <c r="J146" i="21"/>
  <c r="BK116" i="2"/>
  <c r="BK146" i="3"/>
  <c r="BK100" i="3"/>
  <c r="BK216" i="4"/>
  <c r="J371" i="5"/>
  <c r="BK319" i="5"/>
  <c r="J288" i="6"/>
  <c r="BK311" i="7"/>
  <c r="J99" i="8"/>
  <c r="BK377" i="9"/>
  <c r="BK256" i="9"/>
  <c r="BK336" i="10"/>
  <c r="J262" i="11"/>
  <c r="J342" i="12"/>
  <c r="J216" i="13"/>
  <c r="J319" i="14"/>
  <c r="BK308" i="16"/>
  <c r="J187" i="17"/>
  <c r="J273" i="17"/>
  <c r="BK239" i="18"/>
  <c r="J289" i="5"/>
  <c r="J289" i="11"/>
  <c r="J274" i="12"/>
  <c r="J281" i="13"/>
  <c r="BK216" i="14"/>
  <c r="J408" i="18"/>
  <c r="BK406" i="20"/>
  <c r="J374" i="21"/>
  <c r="BK260" i="2"/>
  <c r="J308" i="4"/>
  <c r="J333" i="5"/>
  <c r="BK408" i="6"/>
  <c r="J311" i="7"/>
  <c r="BK215" i="8"/>
  <c r="BK376" i="9"/>
  <c r="J355" i="9"/>
  <c r="J128" i="10"/>
  <c r="J180" i="11"/>
  <c r="BK206" i="11"/>
  <c r="J372" i="12"/>
  <c r="J183" i="12"/>
  <c r="J305" i="13"/>
  <c r="BK329" i="14"/>
  <c r="BK371" i="17"/>
  <c r="J216" i="20"/>
  <c r="BK273" i="21"/>
  <c r="J216" i="4"/>
  <c r="BK244" i="5"/>
  <c r="J225" i="6"/>
  <c r="BK195" i="7"/>
  <c r="J127" i="8"/>
  <c r="BK373" i="11"/>
  <c r="J223" i="13"/>
  <c r="BK312" i="16"/>
  <c r="J342" i="18"/>
  <c r="BK220" i="20"/>
  <c r="J379" i="22"/>
  <c r="BK249" i="5"/>
  <c r="J208" i="6"/>
  <c r="BK296" i="7"/>
  <c r="BK317" i="22"/>
  <c r="J114" i="9"/>
  <c r="J231" i="12"/>
  <c r="BK294" i="14"/>
  <c r="BK266" i="15"/>
  <c r="BK143" i="15"/>
  <c r="BK231" i="17"/>
  <c r="BK225" i="18"/>
  <c r="J326" i="11"/>
  <c r="BK240" i="13"/>
  <c r="BK386" i="14"/>
  <c r="BK270" i="14"/>
  <c r="J143" i="15"/>
  <c r="BK208" i="16"/>
  <c r="BK166" i="17"/>
  <c r="J242" i="17"/>
  <c r="BK408" i="18"/>
  <c r="J231" i="19"/>
  <c r="J183" i="20"/>
  <c r="J100" i="21"/>
  <c r="J295" i="22"/>
  <c r="J333" i="7"/>
  <c r="BK295" i="8"/>
  <c r="J340" i="9"/>
  <c r="J292" i="11"/>
  <c r="J100" i="12"/>
  <c r="J400" i="14"/>
  <c r="J183" i="16"/>
  <c r="BK262" i="17"/>
  <c r="BK128" i="18"/>
  <c r="BK244" i="19"/>
  <c r="J225" i="20"/>
  <c r="J355" i="21"/>
  <c r="BK198" i="22"/>
  <c r="J225" i="4"/>
  <c r="BK276" i="5"/>
  <c r="J312" i="6"/>
  <c r="J342" i="22"/>
  <c r="BK361" i="3"/>
  <c r="BK125" i="5"/>
  <c r="J220" i="6"/>
  <c r="J305" i="7"/>
  <c r="J343" i="9"/>
  <c r="BK220" i="10"/>
  <c r="BK183" i="14"/>
  <c r="J125" i="19"/>
  <c r="BK336" i="20"/>
  <c r="J371" i="21"/>
  <c r="BK322" i="2"/>
  <c r="BK281" i="3"/>
  <c r="BK345" i="4"/>
  <c r="J160" i="6"/>
  <c r="BK191" i="14"/>
  <c r="BK319" i="18"/>
  <c r="J373" i="19"/>
  <c r="BK202" i="19"/>
  <c r="J372" i="20"/>
  <c r="BK223" i="21"/>
  <c r="J367" i="21"/>
  <c r="BK302" i="22"/>
  <c r="J322" i="2"/>
  <c r="BK118" i="3"/>
  <c r="J333" i="3"/>
  <c r="J345" i="4"/>
  <c r="BK262" i="11"/>
  <c r="BK294" i="12"/>
  <c r="BK132" i="13"/>
  <c r="J345" i="16"/>
  <c r="J195" i="17"/>
  <c r="J375" i="17"/>
  <c r="BK273" i="19"/>
  <c r="J252" i="19"/>
  <c r="J345" i="20"/>
  <c r="J114" i="21"/>
  <c r="J115" i="22"/>
  <c r="BK409" i="2"/>
  <c r="BK107" i="3"/>
  <c r="BK100" i="4"/>
  <c r="J374" i="5"/>
  <c r="BK372" i="6"/>
  <c r="J355" i="7"/>
  <c r="BK143" i="8"/>
  <c r="J143" i="8"/>
  <c r="BK372" i="9"/>
  <c r="BK160" i="10"/>
  <c r="J377" i="11"/>
  <c r="J216" i="17"/>
  <c r="J406" i="18"/>
  <c r="J116" i="18"/>
  <c r="J249" i="5"/>
  <c r="J406" i="6"/>
  <c r="J231" i="11"/>
  <c r="J410" i="12"/>
  <c r="J296" i="13"/>
  <c r="BK316" i="13"/>
  <c r="J403" i="14"/>
  <c r="J343" i="17"/>
  <c r="J244" i="19"/>
  <c r="J108" i="20"/>
  <c r="BK153" i="21"/>
  <c r="J314" i="22"/>
  <c r="BK211" i="9"/>
  <c r="J268" i="9"/>
  <c r="BK191" i="10"/>
  <c r="J125" i="11"/>
  <c r="BK274" i="12"/>
  <c r="J312" i="12"/>
  <c r="BK375" i="13"/>
  <c r="J393" i="14"/>
  <c r="J319" i="17"/>
  <c r="BK288" i="18"/>
  <c r="J369" i="20"/>
  <c r="J242" i="21"/>
  <c r="BK183" i="2"/>
  <c r="J240" i="3"/>
  <c r="J371" i="3"/>
  <c r="BK258" i="4"/>
  <c r="BK256" i="5"/>
  <c r="BK108" i="6"/>
  <c r="BK244" i="7"/>
  <c r="J120" i="18"/>
  <c r="J108" i="2"/>
  <c r="J340" i="5"/>
  <c r="J372" i="6"/>
  <c r="BK311" i="8"/>
  <c r="BK115" i="22"/>
  <c r="BK108" i="2"/>
  <c r="J297" i="4"/>
  <c r="BK273" i="5"/>
  <c r="BK144" i="6"/>
  <c r="BK276" i="7"/>
  <c r="J377" i="8"/>
  <c r="J281" i="10"/>
  <c r="J288" i="12"/>
  <c r="BK195" i="13"/>
  <c r="J191" i="14"/>
  <c r="BK207" i="15"/>
  <c r="J307" i="15"/>
  <c r="J386" i="16"/>
  <c r="BK393" i="18"/>
  <c r="J361" i="19"/>
  <c r="J342" i="20"/>
  <c r="J244" i="22"/>
  <c r="J386" i="2"/>
  <c r="J343" i="5"/>
  <c r="J377" i="7"/>
  <c r="J367" i="9"/>
  <c r="J410" i="10"/>
  <c r="J207" i="15"/>
  <c r="J151" i="15"/>
  <c r="BK369" i="16"/>
  <c r="J139" i="17"/>
  <c r="J361" i="2"/>
  <c r="J403" i="2"/>
  <c r="J206" i="3"/>
  <c r="J400" i="6"/>
  <c r="J372" i="7"/>
  <c r="BK361" i="8"/>
  <c r="BK360" i="8" s="1"/>
  <c r="J360" i="8" s="1"/>
  <c r="J73" i="8" s="1"/>
  <c r="J372" i="16"/>
  <c r="J386" i="18"/>
  <c r="J377" i="19"/>
  <c r="BK249" i="19"/>
  <c r="BK216" i="20"/>
  <c r="BK281" i="22"/>
  <c r="BK319" i="4"/>
  <c r="J202" i="5"/>
  <c r="BK240" i="7"/>
  <c r="BK302" i="8"/>
  <c r="BK316" i="11"/>
  <c r="BK393" i="12"/>
  <c r="J216" i="12"/>
  <c r="BK211" i="3"/>
  <c r="BK406" i="4"/>
  <c r="BK128" i="6"/>
  <c r="BK345" i="6"/>
  <c r="J166" i="7"/>
  <c r="BK311" i="9"/>
  <c r="BK166" i="11"/>
  <c r="J231" i="14"/>
  <c r="BK276" i="19"/>
  <c r="BK372" i="20"/>
  <c r="J376" i="22"/>
  <c r="J405" i="2"/>
  <c r="BK294" i="4"/>
  <c r="J107" i="5"/>
  <c r="BK216" i="6"/>
  <c r="J125" i="7"/>
  <c r="BK319" i="9"/>
  <c r="J311" i="11"/>
  <c r="BK199" i="14"/>
  <c r="BK376" i="15"/>
  <c r="BK307" i="15"/>
  <c r="BK379" i="15"/>
  <c r="BK386" i="16"/>
  <c r="J322" i="16"/>
  <c r="J260" i="18"/>
  <c r="BK407" i="18"/>
  <c r="BK291" i="22"/>
  <c r="BK316" i="3"/>
  <c r="BK312" i="4"/>
  <c r="J249" i="7"/>
  <c r="J361" i="9"/>
  <c r="BK139" i="11"/>
  <c r="BK100" i="14"/>
  <c r="J206" i="17"/>
  <c r="J139" i="19"/>
  <c r="BK248" i="20"/>
  <c r="BK382" i="22"/>
  <c r="J180" i="3"/>
  <c r="BK180" i="5"/>
  <c r="J393" i="6"/>
  <c r="J314" i="8"/>
  <c r="BK132" i="9"/>
  <c r="BK146" i="11"/>
  <c r="BK299" i="13"/>
  <c r="J240" i="17"/>
  <c r="BK144" i="18"/>
  <c r="J316" i="5"/>
  <c r="BK231" i="11"/>
  <c r="BK312" i="12"/>
  <c r="J114" i="13"/>
  <c r="BK160" i="2"/>
  <c r="BK274" i="4"/>
  <c r="J311" i="5"/>
  <c r="BK371" i="5"/>
  <c r="BK260" i="6"/>
  <c r="J254" i="8"/>
  <c r="BK244" i="8"/>
  <c r="BK285" i="9"/>
  <c r="J248" i="10"/>
  <c r="BK100" i="10"/>
  <c r="BK305" i="11"/>
  <c r="BK173" i="11"/>
  <c r="J199" i="12"/>
  <c r="J208" i="12"/>
  <c r="BK273" i="13"/>
  <c r="BK125" i="13"/>
  <c r="BK281" i="14"/>
  <c r="BK128" i="16"/>
  <c r="J231" i="17"/>
  <c r="BK400" i="20"/>
  <c r="J311" i="22"/>
  <c r="J220" i="22"/>
  <c r="BK144" i="2"/>
  <c r="J281" i="3"/>
  <c r="BK132" i="3"/>
  <c r="BK183" i="4"/>
  <c r="BK393" i="4"/>
  <c r="J166" i="5"/>
  <c r="BK340" i="7"/>
  <c r="J100" i="7"/>
  <c r="BK350" i="8"/>
  <c r="BK223" i="9"/>
  <c r="BK319" i="10"/>
  <c r="J152" i="10"/>
  <c r="J160" i="10"/>
  <c r="J240" i="11"/>
  <c r="J333" i="11"/>
  <c r="J361" i="12"/>
  <c r="BK108" i="12"/>
  <c r="BK371" i="13"/>
  <c r="J373" i="13"/>
  <c r="J404" i="14"/>
  <c r="BK342" i="14"/>
  <c r="BK244" i="21"/>
  <c r="J267" i="2"/>
  <c r="BK239" i="4"/>
  <c r="J373" i="5"/>
  <c r="BK262" i="6"/>
  <c r="BK353" i="6"/>
  <c r="BK319" i="7"/>
  <c r="J302" i="8"/>
  <c r="BK289" i="9"/>
  <c r="J182" i="22"/>
  <c r="BK99" i="22"/>
  <c r="BK252" i="3"/>
  <c r="BK311" i="3"/>
  <c r="J288" i="4"/>
  <c r="J173" i="5"/>
  <c r="J260" i="6"/>
  <c r="J173" i="7"/>
  <c r="J291" i="8"/>
  <c r="J288" i="8"/>
  <c r="J207" i="8"/>
  <c r="J139" i="9"/>
  <c r="BK108" i="10"/>
  <c r="J262" i="12"/>
  <c r="BK215" i="15"/>
  <c r="J266" i="15"/>
  <c r="J190" i="15"/>
  <c r="J281" i="16"/>
  <c r="J340" i="17"/>
  <c r="J292" i="17"/>
  <c r="J199" i="18"/>
  <c r="BK139" i="19"/>
  <c r="J308" i="20"/>
  <c r="BK404" i="20"/>
  <c r="BK342" i="20"/>
  <c r="J268" i="21"/>
  <c r="BK249" i="21"/>
  <c r="J373" i="21"/>
  <c r="J107" i="22"/>
  <c r="J317" i="22"/>
  <c r="J393" i="2"/>
  <c r="J183" i="2"/>
  <c r="J355" i="3"/>
  <c r="J386" i="4"/>
  <c r="BK406" i="6"/>
  <c r="BK305" i="7"/>
  <c r="J278" i="8"/>
  <c r="J371" i="9"/>
  <c r="BK152" i="10"/>
  <c r="J195" i="11"/>
  <c r="BK199" i="12"/>
  <c r="BK120" i="12"/>
  <c r="J125" i="13"/>
  <c r="J322" i="14"/>
  <c r="J375" i="15"/>
  <c r="J295" i="15"/>
  <c r="BK375" i="15"/>
  <c r="BK322" i="15"/>
  <c r="BK298" i="15"/>
  <c r="J288" i="16"/>
  <c r="J353" i="16"/>
  <c r="BK183" i="18"/>
  <c r="J403" i="20"/>
  <c r="BK312" i="20"/>
  <c r="BK220" i="22"/>
  <c r="BK331" i="22"/>
  <c r="J312" i="2"/>
  <c r="BK361" i="2"/>
  <c r="J220" i="2"/>
  <c r="J311" i="3"/>
  <c r="BK372" i="4"/>
  <c r="J108" i="6"/>
  <c r="BK316" i="7"/>
  <c r="BK206" i="7"/>
  <c r="BK252" i="7"/>
  <c r="J215" i="8"/>
  <c r="J256" i="9"/>
  <c r="BK262" i="10"/>
  <c r="J299" i="11"/>
  <c r="BK267" i="12"/>
  <c r="J116" i="12"/>
  <c r="BK216" i="13"/>
  <c r="J406" i="14"/>
  <c r="BK405" i="16"/>
  <c r="BK316" i="17"/>
  <c r="BK173" i="17"/>
  <c r="BK202" i="17"/>
  <c r="BK329" i="18"/>
  <c r="BK400" i="18"/>
  <c r="J370" i="19"/>
  <c r="J180" i="19"/>
  <c r="BK403" i="20"/>
  <c r="BK374" i="21"/>
  <c r="BK118" i="21"/>
  <c r="J302" i="22"/>
  <c r="J329" i="2"/>
  <c r="J231" i="4"/>
  <c r="BK343" i="5"/>
  <c r="BK322" i="6"/>
  <c r="BK297" i="6"/>
  <c r="J146" i="7"/>
  <c r="J370" i="7"/>
  <c r="J378" i="8"/>
  <c r="BK116" i="10"/>
  <c r="J120" i="10"/>
  <c r="J273" i="11"/>
  <c r="J202" i="11"/>
  <c r="J136" i="12"/>
  <c r="BK292" i="13"/>
  <c r="BK276" i="3"/>
  <c r="BK125" i="3"/>
  <c r="BK270" i="4"/>
  <c r="BK372" i="5"/>
  <c r="J180" i="5"/>
  <c r="BK116" i="6"/>
  <c r="J202" i="7"/>
  <c r="J311" i="13"/>
  <c r="J407" i="14"/>
  <c r="BK248" i="16"/>
  <c r="J268" i="19"/>
  <c r="J405" i="20"/>
  <c r="J409" i="20"/>
  <c r="BK100" i="21"/>
  <c r="J274" i="22"/>
  <c r="BK267" i="2"/>
  <c r="BK294" i="2"/>
  <c r="BK404" i="2"/>
  <c r="BK299" i="3"/>
  <c r="J361" i="4"/>
  <c r="J393" i="4"/>
  <c r="BK114" i="5"/>
  <c r="J116" i="6"/>
  <c r="BK372" i="7"/>
  <c r="J273" i="7"/>
  <c r="J361" i="7"/>
  <c r="BK254" i="8"/>
  <c r="J146" i="9"/>
  <c r="BK244" i="9"/>
  <c r="J408" i="10"/>
  <c r="BK340" i="11"/>
  <c r="J242" i="13"/>
  <c r="BK319" i="14"/>
  <c r="BK160" i="14"/>
  <c r="BK342" i="15"/>
  <c r="BK190" i="15"/>
  <c r="BK235" i="15"/>
  <c r="BK198" i="15"/>
  <c r="J263" i="15"/>
  <c r="BK311" i="15"/>
  <c r="J182" i="15"/>
  <c r="J258" i="16"/>
  <c r="J294" i="16"/>
  <c r="BK288" i="16"/>
  <c r="J353" i="18"/>
  <c r="J329" i="18"/>
  <c r="BK216" i="18"/>
  <c r="BK289" i="19"/>
  <c r="J273" i="19"/>
  <c r="J319" i="19"/>
  <c r="J144" i="20"/>
  <c r="BK183" i="20"/>
  <c r="J294" i="20"/>
  <c r="J376" i="21"/>
  <c r="BK240" i="21"/>
  <c r="BK206" i="21"/>
  <c r="BK266" i="22"/>
  <c r="J380" i="22"/>
  <c r="BK376" i="22"/>
  <c r="J289" i="3"/>
  <c r="BK249" i="3"/>
  <c r="J146" i="3"/>
  <c r="J136" i="4"/>
  <c r="BK329" i="6"/>
  <c r="BK266" i="8"/>
  <c r="BK202" i="9"/>
  <c r="BK345" i="10"/>
  <c r="J308" i="10"/>
  <c r="BK400" i="12"/>
  <c r="BK244" i="13"/>
  <c r="BK268" i="13"/>
  <c r="J144" i="14"/>
  <c r="BK329" i="16"/>
  <c r="J166" i="17"/>
  <c r="J294" i="18"/>
  <c r="J316" i="19"/>
  <c r="J361" i="21"/>
  <c r="BK166" i="21"/>
  <c r="J315" i="2"/>
  <c r="J292" i="3"/>
  <c r="J319" i="3"/>
  <c r="J303" i="4"/>
  <c r="J285" i="5"/>
  <c r="J252" i="5"/>
  <c r="BK100" i="6"/>
  <c r="BK299" i="7"/>
  <c r="J311" i="8"/>
  <c r="BK322" i="8"/>
  <c r="J216" i="9"/>
  <c r="J262" i="9"/>
  <c r="J166" i="11"/>
  <c r="BK223" i="13"/>
  <c r="J239" i="14"/>
  <c r="J400" i="16"/>
  <c r="BK375" i="17"/>
  <c r="BK244" i="17"/>
  <c r="J322" i="18"/>
  <c r="BK211" i="5"/>
  <c r="J403" i="10"/>
  <c r="J153" i="11"/>
  <c r="J128" i="12"/>
  <c r="J202" i="13"/>
  <c r="J216" i="14"/>
  <c r="BK292" i="17"/>
  <c r="BK107" i="19"/>
  <c r="BK405" i="20"/>
  <c r="BK285" i="21"/>
  <c r="J258" i="22"/>
  <c r="BK406" i="2"/>
  <c r="BK303" i="4"/>
  <c r="J281" i="6"/>
  <c r="J258" i="8"/>
  <c r="J289" i="9"/>
  <c r="J361" i="10"/>
  <c r="J406" i="10"/>
  <c r="BK297" i="12"/>
  <c r="J329" i="12"/>
  <c r="BK285" i="13"/>
  <c r="J208" i="14"/>
  <c r="BK299" i="17"/>
  <c r="BK299" i="19"/>
  <c r="J311" i="21"/>
  <c r="BK274" i="22"/>
  <c r="J288" i="2"/>
  <c r="J361" i="3"/>
  <c r="J256" i="3"/>
  <c r="BK292" i="3"/>
  <c r="BK262" i="4"/>
  <c r="J276" i="5"/>
  <c r="BK225" i="6"/>
  <c r="J263" i="8"/>
  <c r="BK298" i="8"/>
  <c r="J376" i="9"/>
  <c r="BK274" i="10"/>
  <c r="J407" i="10"/>
  <c r="BK409" i="10"/>
  <c r="BK125" i="11"/>
  <c r="J288" i="14"/>
  <c r="BK252" i="17"/>
  <c r="BK136" i="18"/>
  <c r="J249" i="19"/>
  <c r="BK322" i="20"/>
  <c r="BK202" i="21"/>
  <c r="J256" i="22"/>
  <c r="BK405" i="4"/>
  <c r="BK248" i="4"/>
  <c r="J361" i="6"/>
  <c r="J175" i="6"/>
  <c r="BK333" i="7"/>
  <c r="J295" i="8"/>
  <c r="BK314" i="22"/>
  <c r="BK254" i="22"/>
  <c r="BK216" i="2"/>
  <c r="J340" i="3"/>
  <c r="BK191" i="4"/>
  <c r="J116" i="4"/>
  <c r="BK268" i="5"/>
  <c r="BK400" i="6"/>
  <c r="BK118" i="7"/>
  <c r="BK146" i="7"/>
  <c r="BK135" i="8"/>
  <c r="J375" i="9"/>
  <c r="BK273" i="9"/>
  <c r="BK369" i="10"/>
  <c r="BK225" i="12"/>
  <c r="J316" i="13"/>
  <c r="BK152" i="14"/>
  <c r="BK136" i="14"/>
  <c r="J314" i="15"/>
  <c r="BK263" i="15"/>
  <c r="BK382" i="15"/>
  <c r="BK406" i="16"/>
  <c r="BK270" i="16"/>
  <c r="J100" i="17"/>
  <c r="BK187" i="17"/>
  <c r="BK386" i="18"/>
  <c r="BK375" i="19"/>
  <c r="J343" i="19"/>
  <c r="J319" i="20"/>
  <c r="BK367" i="21"/>
  <c r="BK343" i="21"/>
  <c r="J206" i="21"/>
  <c r="BK231" i="21"/>
  <c r="J327" i="22"/>
  <c r="J127" i="22"/>
  <c r="BK403" i="2"/>
  <c r="J132" i="3"/>
  <c r="J403" i="4"/>
  <c r="J305" i="5"/>
  <c r="BK374" i="7"/>
  <c r="BK139" i="9"/>
  <c r="J206" i="9"/>
  <c r="J199" i="10"/>
  <c r="BK406" i="10"/>
  <c r="J319" i="12"/>
  <c r="BK355" i="13"/>
  <c r="BK120" i="14"/>
  <c r="BK248" i="14"/>
  <c r="BK135" i="15"/>
  <c r="BK254" i="15"/>
  <c r="BK380" i="15"/>
  <c r="BK227" i="15"/>
  <c r="BK319" i="16"/>
  <c r="J319" i="16"/>
  <c r="BK393" i="16"/>
  <c r="J370" i="17"/>
  <c r="BK195" i="17"/>
  <c r="BK409" i="18"/>
  <c r="BK220" i="18"/>
  <c r="J305" i="19"/>
  <c r="BK407" i="20"/>
  <c r="J143" i="22"/>
  <c r="BK336" i="2"/>
  <c r="BK120" i="2"/>
  <c r="J231" i="2"/>
  <c r="BK296" i="3"/>
  <c r="BK407" i="4"/>
  <c r="BK267" i="6"/>
  <c r="BK314" i="8"/>
  <c r="BK146" i="9"/>
  <c r="J216" i="10"/>
  <c r="BK244" i="11"/>
  <c r="J270" i="12"/>
  <c r="J340" i="13"/>
  <c r="J410" i="16"/>
  <c r="J355" i="17"/>
  <c r="J372" i="18"/>
  <c r="J345" i="18"/>
  <c r="J262" i="19"/>
  <c r="J260" i="20"/>
  <c r="J274" i="20"/>
  <c r="BK242" i="21"/>
  <c r="BK379" i="22"/>
  <c r="BK152" i="2"/>
  <c r="J139" i="5"/>
  <c r="BK120" i="6"/>
  <c r="BK375" i="7"/>
  <c r="BK182" i="8"/>
  <c r="BK153" i="9"/>
  <c r="BK175" i="10"/>
  <c r="BK311" i="11"/>
  <c r="J281" i="12"/>
  <c r="BK367" i="13"/>
  <c r="J153" i="3"/>
  <c r="J408" i="4"/>
  <c r="J211" i="5"/>
  <c r="BK136" i="6"/>
  <c r="J340" i="7"/>
  <c r="BK223" i="7"/>
  <c r="J317" i="8"/>
  <c r="BK281" i="9"/>
  <c r="BK240" i="11"/>
  <c r="J353" i="14"/>
  <c r="BK276" i="17"/>
  <c r="BK260" i="20"/>
  <c r="BK268" i="21"/>
  <c r="BK208" i="2"/>
  <c r="BK248" i="2"/>
  <c r="J139" i="3"/>
  <c r="J260" i="4"/>
  <c r="BK333" i="5"/>
  <c r="J191" i="6"/>
  <c r="J223" i="7"/>
  <c r="J139" i="7"/>
  <c r="J107" i="8"/>
  <c r="J225" i="10"/>
  <c r="BK407" i="10"/>
  <c r="BK405" i="12"/>
  <c r="J116" i="14"/>
  <c r="J225" i="14"/>
  <c r="J288" i="15"/>
  <c r="BK174" i="15"/>
  <c r="BK291" i="15"/>
  <c r="BK256" i="15"/>
  <c r="BK378" i="15"/>
  <c r="BK407" i="16"/>
  <c r="BK239" i="16"/>
  <c r="J361" i="16"/>
  <c r="J410" i="18"/>
  <c r="BK262" i="18"/>
  <c r="BK240" i="19"/>
  <c r="BK319" i="19"/>
  <c r="BK252" i="19"/>
  <c r="BK297" i="20"/>
  <c r="BK281" i="21"/>
  <c r="J316" i="21"/>
  <c r="BK377" i="21"/>
  <c r="BK358" i="22"/>
  <c r="BK378" i="22"/>
  <c r="J199" i="2"/>
  <c r="BK285" i="3"/>
  <c r="J108" i="4"/>
  <c r="J374" i="7"/>
  <c r="J284" i="8"/>
  <c r="J373" i="9"/>
  <c r="J195" i="9"/>
  <c r="J322" i="10"/>
  <c r="J206" i="11"/>
  <c r="BK256" i="11"/>
  <c r="J353" i="12"/>
  <c r="J225" i="12"/>
  <c r="BK333" i="13"/>
  <c r="BK262" i="13"/>
  <c r="BK408" i="14"/>
  <c r="BK152" i="16"/>
  <c r="J374" i="17"/>
  <c r="BK268" i="17"/>
  <c r="J266" i="22"/>
  <c r="BK270" i="2"/>
  <c r="J373" i="3"/>
  <c r="BK319" i="3"/>
  <c r="J216" i="7"/>
  <c r="J244" i="8"/>
  <c r="BK376" i="11"/>
  <c r="BK345" i="12"/>
  <c r="BK118" i="13"/>
  <c r="J345" i="14"/>
  <c r="J183" i="14"/>
  <c r="J231" i="16"/>
  <c r="J225" i="16"/>
  <c r="BK361" i="17"/>
  <c r="BK311" i="5"/>
  <c r="J316" i="11"/>
  <c r="BK407" i="12"/>
  <c r="J187" i="13"/>
  <c r="BK315" i="14"/>
  <c r="BK319" i="17"/>
  <c r="J175" i="20"/>
  <c r="J334" i="22"/>
  <c r="BK231" i="2"/>
  <c r="BK340" i="5"/>
  <c r="BK285" i="5"/>
  <c r="BK367" i="7"/>
  <c r="J361" i="8"/>
  <c r="BK367" i="9"/>
  <c r="BK281" i="10"/>
  <c r="J297" i="10"/>
  <c r="J370" i="11"/>
  <c r="BK406" i="12"/>
  <c r="J361" i="13"/>
  <c r="J160" i="14"/>
  <c r="J319" i="18"/>
  <c r="J223" i="21"/>
  <c r="J248" i="2"/>
  <c r="J195" i="3"/>
  <c r="J231" i="3"/>
  <c r="BK116" i="4"/>
  <c r="BK153" i="5"/>
  <c r="BK407" i="6"/>
  <c r="J132" i="7"/>
  <c r="BK263" i="8"/>
  <c r="BK166" i="9"/>
  <c r="J316" i="9"/>
  <c r="J166" i="9"/>
  <c r="J329" i="10"/>
  <c r="J400" i="10"/>
  <c r="BK260" i="10"/>
  <c r="BK319" i="11"/>
  <c r="J132" i="11"/>
  <c r="J206" i="13"/>
  <c r="J166" i="13"/>
  <c r="J180" i="13"/>
  <c r="BK288" i="14"/>
  <c r="J372" i="14"/>
  <c r="J252" i="17"/>
  <c r="J225" i="18"/>
  <c r="J100" i="20"/>
  <c r="BK191" i="20"/>
  <c r="J308" i="2"/>
  <c r="J191" i="4"/>
  <c r="J342" i="4"/>
  <c r="BK326" i="5"/>
  <c r="J407" i="6"/>
  <c r="J216" i="6"/>
  <c r="J319" i="7"/>
  <c r="J256" i="7"/>
  <c r="J342" i="8"/>
  <c r="J378" i="22"/>
  <c r="BK244" i="22"/>
  <c r="BK353" i="2"/>
  <c r="BK225" i="2"/>
  <c r="BK114" i="3"/>
  <c r="BK376" i="3"/>
  <c r="BK160" i="4"/>
  <c r="J361" i="5"/>
  <c r="BK409" i="6"/>
  <c r="J239" i="6"/>
  <c r="BK208" i="6"/>
  <c r="J268" i="7"/>
  <c r="BK198" i="8"/>
  <c r="BK235" i="8"/>
  <c r="BK173" i="9"/>
  <c r="J175" i="10"/>
  <c r="J274" i="10"/>
  <c r="BK187" i="11"/>
  <c r="J405" i="12"/>
  <c r="J260" i="12"/>
  <c r="J333" i="13"/>
  <c r="BK100" i="13"/>
  <c r="BK116" i="14"/>
  <c r="J303" i="14"/>
  <c r="J358" i="15"/>
  <c r="BK127" i="15"/>
  <c r="BK281" i="15"/>
  <c r="BK295" i="15"/>
  <c r="J406" i="16"/>
  <c r="BK297" i="16"/>
  <c r="J202" i="17"/>
  <c r="BK240" i="17"/>
  <c r="BK312" i="18"/>
  <c r="J202" i="19"/>
  <c r="J240" i="19"/>
  <c r="J303" i="20"/>
  <c r="J160" i="20"/>
  <c r="BK274" i="20"/>
  <c r="J353" i="2"/>
  <c r="BK166" i="3"/>
  <c r="J273" i="3"/>
  <c r="BK260" i="4"/>
  <c r="BK316" i="5"/>
  <c r="J183" i="6"/>
  <c r="BK285" i="7"/>
  <c r="BK252" i="9"/>
  <c r="BK118" i="9"/>
  <c r="BK267" i="10"/>
  <c r="BK260" i="12"/>
  <c r="BK377" i="13"/>
  <c r="J262" i="14"/>
  <c r="J378" i="15"/>
  <c r="J327" i="15"/>
  <c r="BK183" i="16"/>
  <c r="J118" i="17"/>
  <c r="J153" i="17"/>
  <c r="BK410" i="18"/>
  <c r="J292" i="19"/>
  <c r="BK136" i="4"/>
  <c r="BK315" i="6"/>
  <c r="BK292" i="7"/>
  <c r="BK291" i="8"/>
  <c r="J220" i="10"/>
  <c r="J223" i="11"/>
  <c r="J376" i="13"/>
  <c r="J100" i="16"/>
  <c r="BK343" i="17"/>
  <c r="BK370" i="17"/>
  <c r="BK406" i="18"/>
  <c r="J333" i="19"/>
  <c r="BK369" i="20"/>
  <c r="J289" i="21"/>
  <c r="BK107" i="22"/>
  <c r="BK128" i="4"/>
  <c r="J319" i="5"/>
  <c r="J326" i="7"/>
  <c r="BK174" i="8"/>
  <c r="BK199" i="10"/>
  <c r="J376" i="11"/>
  <c r="BK329" i="12"/>
  <c r="J262" i="2"/>
  <c r="J100" i="4"/>
  <c r="J244" i="5"/>
  <c r="BK361" i="6"/>
  <c r="J285" i="7"/>
  <c r="BK376" i="8"/>
  <c r="J244" i="9"/>
  <c r="J248" i="12"/>
  <c r="BK262" i="16"/>
  <c r="BK340" i="19"/>
  <c r="J375" i="22"/>
  <c r="J258" i="2"/>
  <c r="J407" i="2"/>
  <c r="BK377" i="3"/>
  <c r="BK208" i="4"/>
  <c r="J297" i="6"/>
  <c r="BK152" i="6"/>
  <c r="BK100" i="7"/>
  <c r="BK107" i="8"/>
  <c r="J345" i="10"/>
  <c r="J256" i="13"/>
  <c r="J329" i="14"/>
  <c r="J291" i="15"/>
  <c r="BK284" i="15"/>
  <c r="J311" i="19"/>
  <c r="J258" i="20"/>
  <c r="J322" i="20"/>
  <c r="J294" i="4"/>
  <c r="BK343" i="11"/>
  <c r="J308" i="12"/>
  <c r="J268" i="13"/>
  <c r="BK369" i="14"/>
  <c r="BK216" i="16"/>
  <c r="BK139" i="17"/>
  <c r="BK100" i="18"/>
  <c r="BK342" i="18"/>
  <c r="BK180" i="19"/>
  <c r="J386" i="20"/>
  <c r="BK326" i="21"/>
  <c r="J281" i="22"/>
  <c r="BK408" i="2"/>
  <c r="J114" i="3"/>
  <c r="J372" i="4"/>
  <c r="BK308" i="4"/>
  <c r="J268" i="5"/>
  <c r="J296" i="5"/>
  <c r="BK274" i="6"/>
  <c r="J315" i="12"/>
  <c r="J276" i="13"/>
  <c r="J297" i="16"/>
  <c r="J333" i="17"/>
  <c r="J244" i="17"/>
  <c r="J336" i="18"/>
  <c r="J108" i="18"/>
  <c r="J326" i="5"/>
  <c r="BK183" i="6"/>
  <c r="BK211" i="11"/>
  <c r="J400" i="12"/>
  <c r="J292" i="13"/>
  <c r="J274" i="14"/>
  <c r="BK372" i="16"/>
  <c r="BK372" i="17"/>
  <c r="BK373" i="19"/>
  <c r="BK372" i="21"/>
  <c r="BK207" i="22"/>
  <c r="J312" i="4"/>
  <c r="BK107" i="5"/>
  <c r="J144" i="6"/>
  <c r="BK371" i="7"/>
  <c r="BK317" i="8"/>
  <c r="J231" i="9"/>
  <c r="BK322" i="10"/>
  <c r="BK367" i="11"/>
  <c r="J386" i="12"/>
  <c r="BK408" i="12"/>
  <c r="J231" i="13"/>
  <c r="J270" i="16"/>
  <c r="BK281" i="17"/>
  <c r="F38" i="2"/>
  <c r="J35" i="2" l="1"/>
  <c r="AY61" i="1"/>
  <c r="P194" i="3"/>
  <c r="T255" i="3"/>
  <c r="R354" i="3"/>
  <c r="R207" i="4"/>
  <c r="P273" i="4"/>
  <c r="BK385" i="4"/>
  <c r="J385" i="4" s="1"/>
  <c r="J74" i="4" s="1"/>
  <c r="R255" i="5"/>
  <c r="P354" i="5"/>
  <c r="T207" i="14"/>
  <c r="T257" i="14"/>
  <c r="P344" i="14"/>
  <c r="BK98" i="15"/>
  <c r="J98" i="15" s="1"/>
  <c r="J65" i="15" s="1"/>
  <c r="BK333" i="15"/>
  <c r="J333" i="15"/>
  <c r="J72" i="15" s="1"/>
  <c r="R374" i="15"/>
  <c r="T207" i="16"/>
  <c r="R273" i="16"/>
  <c r="R402" i="16"/>
  <c r="BK99" i="17"/>
  <c r="R275" i="17"/>
  <c r="P369" i="17"/>
  <c r="R296" i="18"/>
  <c r="BK99" i="19"/>
  <c r="P275" i="19"/>
  <c r="BK369" i="19"/>
  <c r="J369" i="19" s="1"/>
  <c r="J75" i="19" s="1"/>
  <c r="T273" i="20"/>
  <c r="T99" i="21"/>
  <c r="T275" i="21"/>
  <c r="R354" i="21"/>
  <c r="R207" i="2"/>
  <c r="BK273" i="2"/>
  <c r="T275" i="3"/>
  <c r="P369" i="3"/>
  <c r="R257" i="4"/>
  <c r="P275" i="5"/>
  <c r="T369" i="5"/>
  <c r="BK99" i="7"/>
  <c r="J99" i="7" s="1"/>
  <c r="J65" i="7"/>
  <c r="BK239" i="7"/>
  <c r="J239" i="7" s="1"/>
  <c r="J67" i="7" s="1"/>
  <c r="P255" i="7"/>
  <c r="P318" i="7"/>
  <c r="R369" i="7"/>
  <c r="BK98" i="8"/>
  <c r="P253" i="8"/>
  <c r="P283" i="8"/>
  <c r="P374" i="8"/>
  <c r="T275" i="9"/>
  <c r="P369" i="9"/>
  <c r="P99" i="10"/>
  <c r="R257" i="10"/>
  <c r="P273" i="10"/>
  <c r="T344" i="10"/>
  <c r="P402" i="10"/>
  <c r="T99" i="11"/>
  <c r="R255" i="11"/>
  <c r="T296" i="12"/>
  <c r="P385" i="12"/>
  <c r="P194" i="13"/>
  <c r="T255" i="13"/>
  <c r="R369" i="13"/>
  <c r="BK207" i="14"/>
  <c r="J207" i="14" s="1"/>
  <c r="J66" i="14" s="1"/>
  <c r="P273" i="14"/>
  <c r="T385" i="14"/>
  <c r="T206" i="15"/>
  <c r="BK269" i="15"/>
  <c r="BK257" i="16"/>
  <c r="J257" i="16" s="1"/>
  <c r="J67" i="16" s="1"/>
  <c r="BK296" i="18"/>
  <c r="J296" i="18"/>
  <c r="J71" i="18" s="1"/>
  <c r="R385" i="18"/>
  <c r="BK255" i="19"/>
  <c r="J255" i="19"/>
  <c r="J70" i="19" s="1"/>
  <c r="P354" i="19"/>
  <c r="BK296" i="20"/>
  <c r="J296" i="20"/>
  <c r="J71" i="20" s="1"/>
  <c r="R402" i="20"/>
  <c r="BK296" i="2"/>
  <c r="J296" i="2"/>
  <c r="J71" i="2" s="1"/>
  <c r="R99" i="3"/>
  <c r="R255" i="3"/>
  <c r="P354" i="3"/>
  <c r="P257" i="4"/>
  <c r="R344" i="4"/>
  <c r="T239" i="5"/>
  <c r="T318" i="5"/>
  <c r="T99" i="7"/>
  <c r="T239" i="7"/>
  <c r="T255" i="7"/>
  <c r="T318" i="7"/>
  <c r="P354" i="7"/>
  <c r="P98" i="8"/>
  <c r="R253" i="8"/>
  <c r="P269" i="8"/>
  <c r="R269" i="8"/>
  <c r="BK333" i="8"/>
  <c r="J333" i="8" s="1"/>
  <c r="J72" i="8" s="1"/>
  <c r="T374" i="8"/>
  <c r="T99" i="9"/>
  <c r="BK239" i="9"/>
  <c r="J239" i="9"/>
  <c r="J67" i="9" s="1"/>
  <c r="R255" i="9"/>
  <c r="R318" i="9"/>
  <c r="R369" i="9"/>
  <c r="BK99" i="10"/>
  <c r="BK257" i="10"/>
  <c r="J257" i="10" s="1"/>
  <c r="J67" i="10"/>
  <c r="T296" i="10"/>
  <c r="T402" i="10"/>
  <c r="R99" i="11"/>
  <c r="T239" i="11"/>
  <c r="T275" i="11"/>
  <c r="R354" i="11"/>
  <c r="BK99" i="12"/>
  <c r="J99" i="12"/>
  <c r="J65" i="12" s="1"/>
  <c r="BK257" i="12"/>
  <c r="J257" i="12" s="1"/>
  <c r="J67" i="12" s="1"/>
  <c r="R273" i="12"/>
  <c r="T99" i="13"/>
  <c r="BK275" i="13"/>
  <c r="J275" i="13"/>
  <c r="J71" i="13" s="1"/>
  <c r="P296" i="14"/>
  <c r="P283" i="15"/>
  <c r="T99" i="16"/>
  <c r="BK273" i="16"/>
  <c r="J273" i="16" s="1"/>
  <c r="J70" i="16" s="1"/>
  <c r="R344" i="16"/>
  <c r="T402" i="16"/>
  <c r="P99" i="17"/>
  <c r="T239" i="17"/>
  <c r="BK318" i="17"/>
  <c r="J318" i="17" s="1"/>
  <c r="J72" i="17" s="1"/>
  <c r="T354" i="17"/>
  <c r="P296" i="18"/>
  <c r="T385" i="18"/>
  <c r="BK275" i="19"/>
  <c r="J275" i="19" s="1"/>
  <c r="J71" i="19"/>
  <c r="R354" i="19"/>
  <c r="P344" i="20"/>
  <c r="P402" i="20"/>
  <c r="BK239" i="21"/>
  <c r="J239" i="21" s="1"/>
  <c r="J67" i="21" s="1"/>
  <c r="R275" i="21"/>
  <c r="P206" i="22"/>
  <c r="R296" i="2"/>
  <c r="BK385" i="2"/>
  <c r="J385" i="2" s="1"/>
  <c r="J74" i="2"/>
  <c r="R194" i="3"/>
  <c r="P275" i="3"/>
  <c r="T207" i="4"/>
  <c r="T273" i="4"/>
  <c r="T385" i="4"/>
  <c r="BK275" i="5"/>
  <c r="J275" i="5" s="1"/>
  <c r="J71" i="5"/>
  <c r="T354" i="5"/>
  <c r="T273" i="6"/>
  <c r="P344" i="6"/>
  <c r="BK402" i="6"/>
  <c r="J402" i="6" s="1"/>
  <c r="J75" i="6" s="1"/>
  <c r="R207" i="18"/>
  <c r="P194" i="19"/>
  <c r="P318" i="19"/>
  <c r="R257" i="20"/>
  <c r="T257" i="20"/>
  <c r="R344" i="20"/>
  <c r="P239" i="21"/>
  <c r="BK255" i="21"/>
  <c r="J255" i="21" s="1"/>
  <c r="J70" i="21"/>
  <c r="R318" i="21"/>
  <c r="BK369" i="21"/>
  <c r="J369" i="21" s="1"/>
  <c r="J75" i="21"/>
  <c r="P99" i="2"/>
  <c r="P257" i="2"/>
  <c r="R273" i="2"/>
  <c r="P239" i="3"/>
  <c r="T318" i="3"/>
  <c r="P99" i="4"/>
  <c r="T99" i="5"/>
  <c r="T255" i="5"/>
  <c r="R354" i="5"/>
  <c r="R296" i="6"/>
  <c r="P99" i="7"/>
  <c r="P239" i="7"/>
  <c r="BK255" i="7"/>
  <c r="BK318" i="7"/>
  <c r="J318" i="7" s="1"/>
  <c r="J72" i="7"/>
  <c r="BK369" i="7"/>
  <c r="J369" i="7" s="1"/>
  <c r="J75" i="7" s="1"/>
  <c r="R98" i="8"/>
  <c r="T253" i="8"/>
  <c r="BK283" i="8"/>
  <c r="J283" i="8" s="1"/>
  <c r="J71" i="8"/>
  <c r="R333" i="8"/>
  <c r="BK374" i="8"/>
  <c r="J374" i="8" s="1"/>
  <c r="J74" i="8"/>
  <c r="T194" i="9"/>
  <c r="BK255" i="9"/>
  <c r="P318" i="9"/>
  <c r="BK369" i="9"/>
  <c r="J369" i="9"/>
  <c r="J75" i="9" s="1"/>
  <c r="P207" i="10"/>
  <c r="R296" i="10"/>
  <c r="BK194" i="11"/>
  <c r="J194" i="11" s="1"/>
  <c r="J66" i="11" s="1"/>
  <c r="R239" i="11"/>
  <c r="R275" i="11"/>
  <c r="T354" i="11"/>
  <c r="BK207" i="12"/>
  <c r="J207" i="12"/>
  <c r="J66" i="12"/>
  <c r="T257" i="12"/>
  <c r="T344" i="12"/>
  <c r="R402" i="12"/>
  <c r="R99" i="13"/>
  <c r="T275" i="13"/>
  <c r="P354" i="13"/>
  <c r="P99" i="14"/>
  <c r="BK344" i="14"/>
  <c r="J344" i="14" s="1"/>
  <c r="J72" i="14" s="1"/>
  <c r="P402" i="14"/>
  <c r="BK206" i="15"/>
  <c r="J206" i="15" s="1"/>
  <c r="J66" i="15" s="1"/>
  <c r="T283" i="15"/>
  <c r="P374" i="15"/>
  <c r="P296" i="16"/>
  <c r="P194" i="17"/>
  <c r="R255" i="17"/>
  <c r="P354" i="17"/>
  <c r="P207" i="18"/>
  <c r="T273" i="18"/>
  <c r="P99" i="19"/>
  <c r="P255" i="19"/>
  <c r="P254" i="19" s="1"/>
  <c r="BK344" i="20"/>
  <c r="J344" i="20"/>
  <c r="J72" i="20"/>
  <c r="BK402" i="20"/>
  <c r="J402" i="20" s="1"/>
  <c r="J75" i="20" s="1"/>
  <c r="T194" i="21"/>
  <c r="T99" i="12"/>
  <c r="R296" i="12"/>
  <c r="BK385" i="12"/>
  <c r="J385" i="12"/>
  <c r="J74" i="12" s="1"/>
  <c r="BK194" i="13"/>
  <c r="J194" i="13"/>
  <c r="J66" i="13" s="1"/>
  <c r="R275" i="13"/>
  <c r="T354" i="13"/>
  <c r="T99" i="14"/>
  <c r="T98" i="14" s="1"/>
  <c r="BK273" i="14"/>
  <c r="J273" i="14" s="1"/>
  <c r="J70" i="14"/>
  <c r="BK253" i="15"/>
  <c r="P269" i="15"/>
  <c r="R296" i="16"/>
  <c r="T99" i="17"/>
  <c r="P275" i="17"/>
  <c r="BK207" i="18"/>
  <c r="J207" i="18"/>
  <c r="J66" i="18" s="1"/>
  <c r="T257" i="18"/>
  <c r="P273" i="18"/>
  <c r="T344" i="18"/>
  <c r="BK402" i="18"/>
  <c r="J402" i="18" s="1"/>
  <c r="J75" i="18"/>
  <c r="R194" i="19"/>
  <c r="R275" i="19"/>
  <c r="T369" i="19"/>
  <c r="P99" i="20"/>
  <c r="BK207" i="20"/>
  <c r="R207" i="20"/>
  <c r="P257" i="20"/>
  <c r="BK385" i="20"/>
  <c r="J385" i="20" s="1"/>
  <c r="J74" i="20"/>
  <c r="BK275" i="21"/>
  <c r="J275" i="21" s="1"/>
  <c r="J71" i="21" s="1"/>
  <c r="P369" i="21"/>
  <c r="P98" i="22"/>
  <c r="BK207" i="2"/>
  <c r="J207" i="2" s="1"/>
  <c r="J66" i="2" s="1"/>
  <c r="P344" i="2"/>
  <c r="P402" i="2"/>
  <c r="BK239" i="3"/>
  <c r="J239" i="3"/>
  <c r="J67" i="3"/>
  <c r="BK318" i="3"/>
  <c r="J318" i="3" s="1"/>
  <c r="J72" i="3"/>
  <c r="BK207" i="4"/>
  <c r="J207" i="4" s="1"/>
  <c r="J66" i="4" s="1"/>
  <c r="P296" i="4"/>
  <c r="R402" i="4"/>
  <c r="P194" i="5"/>
  <c r="P239" i="5"/>
  <c r="BK318" i="5"/>
  <c r="J318" i="5"/>
  <c r="J72" i="5" s="1"/>
  <c r="R369" i="5"/>
  <c r="BK99" i="6"/>
  <c r="J99" i="6"/>
  <c r="J65" i="6" s="1"/>
  <c r="R99" i="6"/>
  <c r="T207" i="6"/>
  <c r="P257" i="6"/>
  <c r="T257" i="6"/>
  <c r="BK385" i="6"/>
  <c r="J385" i="6"/>
  <c r="J74" i="6" s="1"/>
  <c r="BK194" i="7"/>
  <c r="J194" i="7" s="1"/>
  <c r="J66" i="7"/>
  <c r="BK275" i="7"/>
  <c r="J275" i="7" s="1"/>
  <c r="J71" i="7" s="1"/>
  <c r="T369" i="7"/>
  <c r="R206" i="8"/>
  <c r="T269" i="8"/>
  <c r="R275" i="9"/>
  <c r="BK354" i="9"/>
  <c r="J354" i="9"/>
  <c r="J74" i="9" s="1"/>
  <c r="R207" i="10"/>
  <c r="BK344" i="10"/>
  <c r="J344" i="10" s="1"/>
  <c r="J72" i="10" s="1"/>
  <c r="R402" i="10"/>
  <c r="BK99" i="11"/>
  <c r="BK239" i="11"/>
  <c r="J239" i="11" s="1"/>
  <c r="J67" i="11" s="1"/>
  <c r="BK275" i="11"/>
  <c r="J275" i="11"/>
  <c r="J71" i="11" s="1"/>
  <c r="P318" i="11"/>
  <c r="BK354" i="11"/>
  <c r="R369" i="11"/>
  <c r="P207" i="12"/>
  <c r="P296" i="12"/>
  <c r="R385" i="12"/>
  <c r="BK99" i="13"/>
  <c r="J99" i="13"/>
  <c r="J65" i="13"/>
  <c r="P239" i="13"/>
  <c r="P318" i="13"/>
  <c r="BK354" i="13"/>
  <c r="J354" i="13"/>
  <c r="J74" i="13" s="1"/>
  <c r="R99" i="14"/>
  <c r="T273" i="14"/>
  <c r="T402" i="14"/>
  <c r="BK283" i="15"/>
  <c r="J283" i="15"/>
  <c r="J71" i="15"/>
  <c r="T296" i="16"/>
  <c r="R385" i="16"/>
  <c r="BK239" i="17"/>
  <c r="J239" i="17"/>
  <c r="J67" i="17"/>
  <c r="P318" i="17"/>
  <c r="BK369" i="17"/>
  <c r="J369" i="17"/>
  <c r="J75" i="17"/>
  <c r="T99" i="18"/>
  <c r="BK239" i="19"/>
  <c r="J239" i="19"/>
  <c r="J67" i="19"/>
  <c r="T318" i="19"/>
  <c r="BK273" i="20"/>
  <c r="R273" i="20"/>
  <c r="P194" i="21"/>
  <c r="BK257" i="2"/>
  <c r="J257" i="2" s="1"/>
  <c r="J67" i="2" s="1"/>
  <c r="P273" i="2"/>
  <c r="P385" i="2"/>
  <c r="T99" i="3"/>
  <c r="P255" i="3"/>
  <c r="T354" i="3"/>
  <c r="R99" i="4"/>
  <c r="R98" i="4" s="1"/>
  <c r="BK344" i="4"/>
  <c r="J344" i="4" s="1"/>
  <c r="J72" i="4" s="1"/>
  <c r="T402" i="4"/>
  <c r="P99" i="5"/>
  <c r="P98" i="5"/>
  <c r="BK255" i="5"/>
  <c r="J255" i="5" s="1"/>
  <c r="J70" i="5"/>
  <c r="P273" i="6"/>
  <c r="T296" i="6"/>
  <c r="T255" i="11"/>
  <c r="P354" i="11"/>
  <c r="P344" i="12"/>
  <c r="R239" i="13"/>
  <c r="T318" i="13"/>
  <c r="R207" i="14"/>
  <c r="R273" i="14"/>
  <c r="P385" i="14"/>
  <c r="R98" i="15"/>
  <c r="T269" i="15"/>
  <c r="P99" i="16"/>
  <c r="P273" i="16"/>
  <c r="P385" i="16"/>
  <c r="P239" i="17"/>
  <c r="R354" i="17"/>
  <c r="BK194" i="19"/>
  <c r="J194" i="19" s="1"/>
  <c r="J66" i="19" s="1"/>
  <c r="R99" i="2"/>
  <c r="T257" i="2"/>
  <c r="R344" i="2"/>
  <c r="T402" i="2"/>
  <c r="P99" i="3"/>
  <c r="BK255" i="3"/>
  <c r="J255" i="3"/>
  <c r="J70" i="3" s="1"/>
  <c r="R296" i="4"/>
  <c r="P402" i="4"/>
  <c r="BK99" i="5"/>
  <c r="J99" i="5" s="1"/>
  <c r="J65" i="5" s="1"/>
  <c r="P255" i="5"/>
  <c r="R194" i="7"/>
  <c r="P275" i="7"/>
  <c r="T206" i="8"/>
  <c r="T333" i="8"/>
  <c r="BK194" i="9"/>
  <c r="J194" i="9"/>
  <c r="J66" i="9" s="1"/>
  <c r="P239" i="9"/>
  <c r="P275" i="9"/>
  <c r="R354" i="9"/>
  <c r="T207" i="10"/>
  <c r="P296" i="10"/>
  <c r="BK402" i="10"/>
  <c r="J402" i="10"/>
  <c r="J75" i="10" s="1"/>
  <c r="P99" i="11"/>
  <c r="P275" i="11"/>
  <c r="T369" i="11"/>
  <c r="T207" i="12"/>
  <c r="P273" i="12"/>
  <c r="R344" i="12"/>
  <c r="T385" i="12"/>
  <c r="P99" i="13"/>
  <c r="P98" i="13" s="1"/>
  <c r="BK239" i="13"/>
  <c r="BK255" i="13"/>
  <c r="BK318" i="13"/>
  <c r="J318" i="13"/>
  <c r="J72" i="13" s="1"/>
  <c r="T369" i="13"/>
  <c r="P207" i="14"/>
  <c r="BK257" i="14"/>
  <c r="J257" i="14" s="1"/>
  <c r="J67" i="14" s="1"/>
  <c r="R257" i="14"/>
  <c r="R344" i="14"/>
  <c r="R385" i="14"/>
  <c r="R253" i="15"/>
  <c r="R269" i="15"/>
  <c r="BK374" i="15"/>
  <c r="J374" i="15" s="1"/>
  <c r="J74" i="15" s="1"/>
  <c r="R207" i="16"/>
  <c r="BK344" i="16"/>
  <c r="J344" i="16" s="1"/>
  <c r="J72" i="16" s="1"/>
  <c r="T385" i="16"/>
  <c r="T194" i="17"/>
  <c r="T255" i="17"/>
  <c r="T207" i="18"/>
  <c r="P344" i="18"/>
  <c r="R402" i="18"/>
  <c r="R99" i="19"/>
  <c r="R255" i="19"/>
  <c r="T354" i="19"/>
  <c r="BK99" i="20"/>
  <c r="J99" i="20" s="1"/>
  <c r="J65" i="20" s="1"/>
  <c r="T207" i="20"/>
  <c r="R98" i="22"/>
  <c r="P207" i="2"/>
  <c r="BK344" i="2"/>
  <c r="J344" i="2"/>
  <c r="J72" i="2"/>
  <c r="T385" i="2"/>
  <c r="R239" i="3"/>
  <c r="P318" i="3"/>
  <c r="BK369" i="3"/>
  <c r="J369" i="3" s="1"/>
  <c r="J75" i="3" s="1"/>
  <c r="BK257" i="4"/>
  <c r="R273" i="4"/>
  <c r="BK239" i="5"/>
  <c r="J239" i="5"/>
  <c r="J67" i="5" s="1"/>
  <c r="R318" i="5"/>
  <c r="R385" i="6"/>
  <c r="BK207" i="10"/>
  <c r="J207" i="10" s="1"/>
  <c r="J66" i="10" s="1"/>
  <c r="BK273" i="10"/>
  <c r="P344" i="10"/>
  <c r="T385" i="10"/>
  <c r="P194" i="11"/>
  <c r="BK255" i="11"/>
  <c r="J255" i="11" s="1"/>
  <c r="J70" i="11"/>
  <c r="P99" i="12"/>
  <c r="R257" i="12"/>
  <c r="BK344" i="12"/>
  <c r="J344" i="12"/>
  <c r="J72" i="12"/>
  <c r="BK402" i="12"/>
  <c r="J402" i="12" s="1"/>
  <c r="J75" i="12" s="1"/>
  <c r="T239" i="13"/>
  <c r="R296" i="14"/>
  <c r="BK402" i="14"/>
  <c r="J402" i="14"/>
  <c r="J75" i="14"/>
  <c r="P98" i="15"/>
  <c r="R283" i="15"/>
  <c r="BK207" i="16"/>
  <c r="J207" i="16"/>
  <c r="J66" i="16" s="1"/>
  <c r="T257" i="16"/>
  <c r="T273" i="16"/>
  <c r="BK385" i="16"/>
  <c r="J385" i="16" s="1"/>
  <c r="J74" i="16" s="1"/>
  <c r="R194" i="17"/>
  <c r="BK255" i="17"/>
  <c r="J255" i="17" s="1"/>
  <c r="J70" i="17" s="1"/>
  <c r="R318" i="17"/>
  <c r="T369" i="17"/>
  <c r="BK99" i="18"/>
  <c r="J99" i="18" s="1"/>
  <c r="J65" i="18"/>
  <c r="BK257" i="18"/>
  <c r="R273" i="18"/>
  <c r="P385" i="18"/>
  <c r="T239" i="19"/>
  <c r="R318" i="19"/>
  <c r="T99" i="20"/>
  <c r="T98" i="20"/>
  <c r="BK257" i="20"/>
  <c r="J257" i="20" s="1"/>
  <c r="J67" i="20" s="1"/>
  <c r="R385" i="20"/>
  <c r="R194" i="21"/>
  <c r="R255" i="21"/>
  <c r="R254" i="21"/>
  <c r="BK354" i="21"/>
  <c r="J354" i="21"/>
  <c r="J74" i="21" s="1"/>
  <c r="BK98" i="22"/>
  <c r="T207" i="2"/>
  <c r="T273" i="2"/>
  <c r="R385" i="2"/>
  <c r="T194" i="3"/>
  <c r="R275" i="3"/>
  <c r="T369" i="3"/>
  <c r="P207" i="4"/>
  <c r="T257" i="4"/>
  <c r="T98" i="4" s="1"/>
  <c r="BK273" i="4"/>
  <c r="P344" i="4"/>
  <c r="R385" i="4"/>
  <c r="T194" i="5"/>
  <c r="T275" i="5"/>
  <c r="P369" i="5"/>
  <c r="T99" i="6"/>
  <c r="T98" i="6"/>
  <c r="R207" i="6"/>
  <c r="BK257" i="6"/>
  <c r="J257" i="6" s="1"/>
  <c r="J67" i="6"/>
  <c r="R257" i="6"/>
  <c r="R402" i="6"/>
  <c r="T194" i="7"/>
  <c r="T275" i="7"/>
  <c r="T354" i="7"/>
  <c r="P206" i="8"/>
  <c r="R283" i="8"/>
  <c r="R268" i="8"/>
  <c r="P99" i="9"/>
  <c r="R194" i="9"/>
  <c r="T239" i="9"/>
  <c r="T255" i="9"/>
  <c r="T318" i="9"/>
  <c r="T354" i="9"/>
  <c r="R99" i="10"/>
  <c r="R98" i="10"/>
  <c r="P257" i="10"/>
  <c r="T273" i="10"/>
  <c r="P385" i="10"/>
  <c r="P239" i="11"/>
  <c r="P255" i="11"/>
  <c r="P254" i="11" s="1"/>
  <c r="T318" i="11"/>
  <c r="BK369" i="11"/>
  <c r="J369" i="11"/>
  <c r="J75" i="11" s="1"/>
  <c r="BK273" i="12"/>
  <c r="J273" i="12" s="1"/>
  <c r="J70" i="12" s="1"/>
  <c r="P255" i="13"/>
  <c r="R354" i="13"/>
  <c r="P257" i="14"/>
  <c r="T344" i="14"/>
  <c r="R402" i="14"/>
  <c r="T98" i="15"/>
  <c r="P253" i="15"/>
  <c r="T333" i="15"/>
  <c r="BK99" i="16"/>
  <c r="J99" i="16"/>
  <c r="J65" i="16" s="1"/>
  <c r="BK296" i="16"/>
  <c r="J296" i="16"/>
  <c r="J71" i="16" s="1"/>
  <c r="T275" i="17"/>
  <c r="P257" i="18"/>
  <c r="BK344" i="18"/>
  <c r="J344" i="18" s="1"/>
  <c r="J72" i="18" s="1"/>
  <c r="P402" i="18"/>
  <c r="P239" i="19"/>
  <c r="BK318" i="19"/>
  <c r="P369" i="19"/>
  <c r="P273" i="20"/>
  <c r="T344" i="20"/>
  <c r="T402" i="20"/>
  <c r="P255" i="21"/>
  <c r="BK99" i="2"/>
  <c r="T296" i="2"/>
  <c r="BK402" i="2"/>
  <c r="J402" i="2"/>
  <c r="J75" i="2"/>
  <c r="T239" i="3"/>
  <c r="R318" i="3"/>
  <c r="R369" i="3"/>
  <c r="BK99" i="4"/>
  <c r="J99" i="4" s="1"/>
  <c r="J65" i="4"/>
  <c r="BK296" i="4"/>
  <c r="J296" i="4"/>
  <c r="J71" i="4" s="1"/>
  <c r="P385" i="4"/>
  <c r="BK194" i="5"/>
  <c r="J194" i="5" s="1"/>
  <c r="J66" i="5" s="1"/>
  <c r="R239" i="5"/>
  <c r="P318" i="5"/>
  <c r="BK369" i="5"/>
  <c r="J369" i="5" s="1"/>
  <c r="J75" i="5" s="1"/>
  <c r="P99" i="6"/>
  <c r="P98" i="6"/>
  <c r="P207" i="6"/>
  <c r="BK273" i="6"/>
  <c r="R99" i="7"/>
  <c r="R98" i="7"/>
  <c r="R239" i="7"/>
  <c r="R255" i="7"/>
  <c r="R318" i="7"/>
  <c r="BK354" i="7"/>
  <c r="J354" i="7" s="1"/>
  <c r="J74" i="7"/>
  <c r="P369" i="7"/>
  <c r="T98" i="8"/>
  <c r="T97" i="8" s="1"/>
  <c r="BK253" i="8"/>
  <c r="J253" i="8"/>
  <c r="J67" i="8" s="1"/>
  <c r="T283" i="8"/>
  <c r="BK99" i="9"/>
  <c r="J99" i="9"/>
  <c r="J65" i="9" s="1"/>
  <c r="R99" i="9"/>
  <c r="BK275" i="9"/>
  <c r="J275" i="9"/>
  <c r="J71" i="9" s="1"/>
  <c r="P354" i="9"/>
  <c r="BK296" i="10"/>
  <c r="J296" i="10"/>
  <c r="J71" i="10" s="1"/>
  <c r="R385" i="10"/>
  <c r="R194" i="11"/>
  <c r="R318" i="11"/>
  <c r="P369" i="11"/>
  <c r="R99" i="12"/>
  <c r="P257" i="12"/>
  <c r="BK296" i="12"/>
  <c r="J296" i="12" s="1"/>
  <c r="J71" i="12" s="1"/>
  <c r="P402" i="12"/>
  <c r="R194" i="13"/>
  <c r="R255" i="13"/>
  <c r="R318" i="13"/>
  <c r="P369" i="13"/>
  <c r="BK296" i="14"/>
  <c r="J296" i="14"/>
  <c r="J71" i="14" s="1"/>
  <c r="BK385" i="14"/>
  <c r="J385" i="14"/>
  <c r="J74" i="14"/>
  <c r="R206" i="15"/>
  <c r="P333" i="15"/>
  <c r="R99" i="16"/>
  <c r="R98" i="16"/>
  <c r="R257" i="16"/>
  <c r="P344" i="16"/>
  <c r="BK402" i="16"/>
  <c r="J402" i="16"/>
  <c r="J75" i="16" s="1"/>
  <c r="BK194" i="17"/>
  <c r="J194" i="17" s="1"/>
  <c r="J66" i="17" s="1"/>
  <c r="BK275" i="17"/>
  <c r="J275" i="17"/>
  <c r="J71" i="17" s="1"/>
  <c r="BK354" i="17"/>
  <c r="J354" i="17" s="1"/>
  <c r="J74" i="17"/>
  <c r="P99" i="18"/>
  <c r="P98" i="18" s="1"/>
  <c r="R257" i="18"/>
  <c r="BK273" i="18"/>
  <c r="R344" i="18"/>
  <c r="T402" i="18"/>
  <c r="T99" i="19"/>
  <c r="R239" i="19"/>
  <c r="T275" i="19"/>
  <c r="R369" i="19"/>
  <c r="R99" i="20"/>
  <c r="R98" i="20"/>
  <c r="P207" i="20"/>
  <c r="P296" i="20"/>
  <c r="R99" i="21"/>
  <c r="BK318" i="21"/>
  <c r="BK254" i="21" s="1"/>
  <c r="J254" i="21" s="1"/>
  <c r="J69" i="21" s="1"/>
  <c r="J318" i="21"/>
  <c r="J72" i="21" s="1"/>
  <c r="T354" i="21"/>
  <c r="T98" i="22"/>
  <c r="P296" i="2"/>
  <c r="BK194" i="3"/>
  <c r="J194" i="3" s="1"/>
  <c r="J66" i="3"/>
  <c r="BK275" i="3"/>
  <c r="J275" i="3"/>
  <c r="J71" i="3" s="1"/>
  <c r="BK354" i="3"/>
  <c r="J354" i="3"/>
  <c r="J74" i="3"/>
  <c r="T296" i="4"/>
  <c r="BK402" i="4"/>
  <c r="J402" i="4"/>
  <c r="J75" i="4"/>
  <c r="R99" i="5"/>
  <c r="R275" i="5"/>
  <c r="BK296" i="6"/>
  <c r="J296" i="6" s="1"/>
  <c r="J71" i="6"/>
  <c r="BK344" i="6"/>
  <c r="J344" i="6"/>
  <c r="J72" i="6" s="1"/>
  <c r="T385" i="6"/>
  <c r="T99" i="2"/>
  <c r="T98" i="2" s="1"/>
  <c r="R257" i="2"/>
  <c r="T344" i="2"/>
  <c r="R402" i="2"/>
  <c r="BK99" i="3"/>
  <c r="J99" i="3" s="1"/>
  <c r="J65" i="3"/>
  <c r="T99" i="4"/>
  <c r="T344" i="4"/>
  <c r="R194" i="5"/>
  <c r="R98" i="5" s="1"/>
  <c r="BK354" i="5"/>
  <c r="J354" i="5"/>
  <c r="J74" i="5" s="1"/>
  <c r="R344" i="6"/>
  <c r="P402" i="6"/>
  <c r="P99" i="21"/>
  <c r="P98" i="21" s="1"/>
  <c r="T239" i="21"/>
  <c r="T255" i="21"/>
  <c r="P318" i="21"/>
  <c r="P354" i="21"/>
  <c r="R369" i="21"/>
  <c r="T206" i="22"/>
  <c r="T253" i="22"/>
  <c r="BK269" i="22"/>
  <c r="T269" i="22"/>
  <c r="P333" i="22"/>
  <c r="BK207" i="6"/>
  <c r="J207" i="6" s="1"/>
  <c r="J66" i="6"/>
  <c r="P296" i="6"/>
  <c r="P385" i="6"/>
  <c r="R296" i="20"/>
  <c r="T385" i="20"/>
  <c r="BK194" i="21"/>
  <c r="J194" i="21" s="1"/>
  <c r="J66" i="21" s="1"/>
  <c r="R206" i="22"/>
  <c r="P253" i="22"/>
  <c r="R253" i="22"/>
  <c r="P269" i="22"/>
  <c r="R269" i="22"/>
  <c r="P283" i="22"/>
  <c r="R283" i="22"/>
  <c r="BK333" i="22"/>
  <c r="J333" i="22"/>
  <c r="J72" i="22"/>
  <c r="T333" i="22"/>
  <c r="R273" i="6"/>
  <c r="R272" i="6"/>
  <c r="T344" i="6"/>
  <c r="T402" i="6"/>
  <c r="P194" i="7"/>
  <c r="R275" i="7"/>
  <c r="R354" i="7"/>
  <c r="BK206" i="8"/>
  <c r="J206" i="8" s="1"/>
  <c r="J66" i="8" s="1"/>
  <c r="BK269" i="8"/>
  <c r="BK268" i="8"/>
  <c r="J268" i="8" s="1"/>
  <c r="J69" i="8"/>
  <c r="P333" i="8"/>
  <c r="R374" i="8"/>
  <c r="P194" i="9"/>
  <c r="R239" i="9"/>
  <c r="P255" i="9"/>
  <c r="P254" i="9"/>
  <c r="BK318" i="9"/>
  <c r="J318" i="9"/>
  <c r="J72" i="9" s="1"/>
  <c r="T369" i="9"/>
  <c r="T99" i="10"/>
  <c r="T98" i="10"/>
  <c r="T257" i="10"/>
  <c r="R273" i="10"/>
  <c r="R272" i="10"/>
  <c r="R344" i="10"/>
  <c r="BK385" i="10"/>
  <c r="J385" i="10" s="1"/>
  <c r="J74" i="10"/>
  <c r="T194" i="11"/>
  <c r="BK318" i="11"/>
  <c r="J318" i="11" s="1"/>
  <c r="J72" i="11"/>
  <c r="R207" i="12"/>
  <c r="T273" i="12"/>
  <c r="T272" i="12" s="1"/>
  <c r="T402" i="12"/>
  <c r="T194" i="13"/>
  <c r="P275" i="13"/>
  <c r="BK369" i="13"/>
  <c r="J369" i="13"/>
  <c r="J75" i="13"/>
  <c r="BK99" i="14"/>
  <c r="J99" i="14" s="1"/>
  <c r="J65" i="14"/>
  <c r="T296" i="14"/>
  <c r="P206" i="15"/>
  <c r="T253" i="15"/>
  <c r="R333" i="15"/>
  <c r="T374" i="15"/>
  <c r="P207" i="16"/>
  <c r="P257" i="16"/>
  <c r="T344" i="16"/>
  <c r="P402" i="16"/>
  <c r="R99" i="17"/>
  <c r="R239" i="17"/>
  <c r="P255" i="17"/>
  <c r="P254" i="17" s="1"/>
  <c r="T318" i="17"/>
  <c r="R369" i="17"/>
  <c r="R99" i="18"/>
  <c r="R98" i="18" s="1"/>
  <c r="T296" i="18"/>
  <c r="BK385" i="18"/>
  <c r="J385" i="18"/>
  <c r="J74" i="18" s="1"/>
  <c r="T194" i="19"/>
  <c r="T255" i="19"/>
  <c r="T254" i="19"/>
  <c r="BK354" i="19"/>
  <c r="J354" i="19" s="1"/>
  <c r="J74" i="19"/>
  <c r="T296" i="20"/>
  <c r="P385" i="20"/>
  <c r="BK99" i="21"/>
  <c r="R239" i="21"/>
  <c r="P275" i="21"/>
  <c r="T318" i="21"/>
  <c r="T369" i="21"/>
  <c r="BK206" i="22"/>
  <c r="J206" i="22"/>
  <c r="J66" i="22"/>
  <c r="BK253" i="22"/>
  <c r="J253" i="22"/>
  <c r="J67" i="22"/>
  <c r="BK283" i="22"/>
  <c r="J283" i="22" s="1"/>
  <c r="J71" i="22" s="1"/>
  <c r="T283" i="22"/>
  <c r="R333" i="22"/>
  <c r="J360" i="22"/>
  <c r="J73" i="22"/>
  <c r="BK374" i="22"/>
  <c r="J374" i="22"/>
  <c r="J74" i="22" s="1"/>
  <c r="P374" i="22"/>
  <c r="R374" i="22"/>
  <c r="T374" i="22"/>
  <c r="BK269" i="16"/>
  <c r="J269" i="16"/>
  <c r="J68" i="16"/>
  <c r="BK371" i="16"/>
  <c r="BK251" i="9"/>
  <c r="J251" i="9"/>
  <c r="J68" i="9" s="1"/>
  <c r="BK342" i="13"/>
  <c r="J342" i="13"/>
  <c r="J73" i="13"/>
  <c r="BK371" i="6"/>
  <c r="J371" i="6"/>
  <c r="J73" i="6"/>
  <c r="BK371" i="12"/>
  <c r="J371" i="12" s="1"/>
  <c r="J73" i="12" s="1"/>
  <c r="BK371" i="18"/>
  <c r="J371" i="18"/>
  <c r="J73" i="18" s="1"/>
  <c r="BK371" i="2"/>
  <c r="J371" i="2"/>
  <c r="J73" i="2"/>
  <c r="BK371" i="4"/>
  <c r="J371" i="4"/>
  <c r="J73" i="4"/>
  <c r="BK251" i="7"/>
  <c r="J251" i="7" s="1"/>
  <c r="J68" i="7" s="1"/>
  <c r="BK342" i="19"/>
  <c r="J342" i="19"/>
  <c r="J73" i="19" s="1"/>
  <c r="BK251" i="19"/>
  <c r="J251" i="19"/>
  <c r="J68" i="19"/>
  <c r="BK269" i="2"/>
  <c r="J269" i="2"/>
  <c r="J68" i="2"/>
  <c r="BK251" i="3"/>
  <c r="J251" i="3" s="1"/>
  <c r="J68" i="3" s="1"/>
  <c r="BK342" i="7"/>
  <c r="J342" i="7"/>
  <c r="J73" i="7" s="1"/>
  <c r="BK251" i="17"/>
  <c r="J251" i="17"/>
  <c r="J68" i="17"/>
  <c r="BK269" i="4"/>
  <c r="J269" i="4"/>
  <c r="J68" i="4"/>
  <c r="BK371" i="20"/>
  <c r="J371" i="20" s="1"/>
  <c r="J73" i="20" s="1"/>
  <c r="BK342" i="9"/>
  <c r="J342" i="9"/>
  <c r="J73" i="9" s="1"/>
  <c r="BK342" i="11"/>
  <c r="J342" i="11"/>
  <c r="J73" i="11"/>
  <c r="BK269" i="12"/>
  <c r="J269" i="12"/>
  <c r="J68" i="12"/>
  <c r="BK269" i="14"/>
  <c r="J269" i="14" s="1"/>
  <c r="J68" i="14" s="1"/>
  <c r="BK371" i="14"/>
  <c r="J371" i="14"/>
  <c r="J73" i="14" s="1"/>
  <c r="BK342" i="17"/>
  <c r="J342" i="17"/>
  <c r="J73" i="17"/>
  <c r="BK342" i="3"/>
  <c r="J342" i="3"/>
  <c r="J73" i="3"/>
  <c r="BK251" i="5"/>
  <c r="J251" i="5" s="1"/>
  <c r="J68" i="5" s="1"/>
  <c r="BK342" i="5"/>
  <c r="J342" i="5"/>
  <c r="J73" i="5" s="1"/>
  <c r="BK269" i="6"/>
  <c r="J269" i="6"/>
  <c r="J68" i="6"/>
  <c r="BK269" i="10"/>
  <c r="J269" i="10"/>
  <c r="J68" i="10"/>
  <c r="BK371" i="10"/>
  <c r="J371" i="10" s="1"/>
  <c r="J73" i="10" s="1"/>
  <c r="BK265" i="8"/>
  <c r="J265" i="8"/>
  <c r="J68" i="8" s="1"/>
  <c r="BK251" i="11"/>
  <c r="J251" i="11"/>
  <c r="J68" i="11"/>
  <c r="BK251" i="13"/>
  <c r="J251" i="13"/>
  <c r="J68" i="13"/>
  <c r="BK265" i="15"/>
  <c r="J265" i="15" s="1"/>
  <c r="J68" i="15" s="1"/>
  <c r="BK269" i="18"/>
  <c r="J269" i="18"/>
  <c r="J68" i="18" s="1"/>
  <c r="BK251" i="21"/>
  <c r="J251" i="21"/>
  <c r="J68" i="21"/>
  <c r="BK342" i="21"/>
  <c r="J342" i="21"/>
  <c r="J73" i="21"/>
  <c r="BK269" i="20"/>
  <c r="J269" i="20" s="1"/>
  <c r="J68" i="20" s="1"/>
  <c r="BK265" i="22"/>
  <c r="J265" i="22"/>
  <c r="J68" i="22" s="1"/>
  <c r="J93" i="11"/>
  <c r="J93" i="22"/>
  <c r="BF159" i="22"/>
  <c r="BF258" i="22"/>
  <c r="BF317" i="22"/>
  <c r="BF377" i="22"/>
  <c r="BF378" i="22"/>
  <c r="BF143" i="22"/>
  <c r="BF151" i="22"/>
  <c r="BF190" i="22"/>
  <c r="BF284" i="22"/>
  <c r="BF380" i="22"/>
  <c r="BF263" i="22"/>
  <c r="BF281" i="22"/>
  <c r="BF291" i="22"/>
  <c r="BF358" i="22"/>
  <c r="BF220" i="22"/>
  <c r="BF278" i="22"/>
  <c r="BF375" i="22"/>
  <c r="E50" i="22"/>
  <c r="BF107" i="22"/>
  <c r="BF382" i="22"/>
  <c r="J58" i="22"/>
  <c r="BF99" i="22"/>
  <c r="BF207" i="22"/>
  <c r="BF256" i="22"/>
  <c r="BF298" i="22"/>
  <c r="BF314" i="22"/>
  <c r="BF331" i="22"/>
  <c r="BF334" i="22"/>
  <c r="BF342" i="22"/>
  <c r="BF379" i="22"/>
  <c r="BF270" i="22"/>
  <c r="BF361" i="22"/>
  <c r="BF381" i="22"/>
  <c r="F59" i="22"/>
  <c r="BF135" i="22"/>
  <c r="BF244" i="22"/>
  <c r="BF254" i="22"/>
  <c r="J99" i="21"/>
  <c r="J65" i="21" s="1"/>
  <c r="J90" i="22"/>
  <c r="BF119" i="22"/>
  <c r="BF182" i="22"/>
  <c r="BF215" i="22"/>
  <c r="BF274" i="22"/>
  <c r="BF127" i="22"/>
  <c r="BF198" i="22"/>
  <c r="BF227" i="22"/>
  <c r="BF235" i="22"/>
  <c r="BF307" i="22"/>
  <c r="BF295" i="22"/>
  <c r="BF311" i="22"/>
  <c r="BF350" i="22"/>
  <c r="BF115" i="22"/>
  <c r="BF327" i="22"/>
  <c r="BF174" i="22"/>
  <c r="BF266" i="22"/>
  <c r="BF288" i="22"/>
  <c r="BF302" i="22"/>
  <c r="BF322" i="22"/>
  <c r="BF376" i="22"/>
  <c r="J59" i="21"/>
  <c r="BF118" i="21"/>
  <c r="BF242" i="21"/>
  <c r="F94" i="21"/>
  <c r="BF107" i="21"/>
  <c r="BF139" i="21"/>
  <c r="BF367" i="21"/>
  <c r="BF373" i="21"/>
  <c r="BF375" i="21"/>
  <c r="BF371" i="21"/>
  <c r="BF377" i="21"/>
  <c r="BF146" i="21"/>
  <c r="BF202" i="21"/>
  <c r="BF372" i="21"/>
  <c r="E50" i="21"/>
  <c r="BF114" i="21"/>
  <c r="BF125" i="21"/>
  <c r="BF166" i="21"/>
  <c r="BF216" i="21"/>
  <c r="J93" i="21"/>
  <c r="BF231" i="21"/>
  <c r="BF173" i="21"/>
  <c r="BF187" i="21"/>
  <c r="BF211" i="21"/>
  <c r="BF223" i="21"/>
  <c r="BF355" i="21"/>
  <c r="BF361" i="21"/>
  <c r="BF374" i="21"/>
  <c r="J273" i="20"/>
  <c r="J70" i="20" s="1"/>
  <c r="J91" i="21"/>
  <c r="BF100" i="21"/>
  <c r="BF153" i="21"/>
  <c r="BF180" i="21"/>
  <c r="BF206" i="21"/>
  <c r="BF244" i="21"/>
  <c r="BF249" i="21"/>
  <c r="BF252" i="21"/>
  <c r="BF256" i="21"/>
  <c r="BF276" i="21"/>
  <c r="BF285" i="21"/>
  <c r="BF289" i="21"/>
  <c r="BF296" i="21"/>
  <c r="BF299" i="21"/>
  <c r="BF316" i="21"/>
  <c r="BF333" i="21"/>
  <c r="BF340" i="21"/>
  <c r="BF370" i="21"/>
  <c r="BF376" i="21"/>
  <c r="BF132" i="21"/>
  <c r="BF195" i="21"/>
  <c r="BF240" i="21"/>
  <c r="BF262" i="21"/>
  <c r="BF268" i="21"/>
  <c r="BF273" i="21"/>
  <c r="BF281" i="21"/>
  <c r="BF292" i="21"/>
  <c r="BF305" i="21"/>
  <c r="BF311" i="21"/>
  <c r="BF319" i="21"/>
  <c r="BF326" i="21"/>
  <c r="BF343" i="21"/>
  <c r="J91" i="20"/>
  <c r="E50" i="20"/>
  <c r="BF312" i="20"/>
  <c r="BF336" i="20"/>
  <c r="BF361" i="20"/>
  <c r="BF369" i="20"/>
  <c r="J58" i="20"/>
  <c r="J94" i="20"/>
  <c r="BF136" i="20"/>
  <c r="BF315" i="20"/>
  <c r="BF329" i="20"/>
  <c r="BF393" i="20"/>
  <c r="J99" i="19"/>
  <c r="J65" i="19"/>
  <c r="F59" i="20"/>
  <c r="BF120" i="20"/>
  <c r="BF372" i="20"/>
  <c r="BF404" i="20"/>
  <c r="BF406" i="20"/>
  <c r="BF407" i="20"/>
  <c r="BF100" i="20"/>
  <c r="BF216" i="20"/>
  <c r="BF231" i="20"/>
  <c r="BF239" i="20"/>
  <c r="BF267" i="20"/>
  <c r="BF160" i="20"/>
  <c r="BF220" i="20"/>
  <c r="BF294" i="20"/>
  <c r="BF342" i="20"/>
  <c r="BF410" i="20"/>
  <c r="BF345" i="20"/>
  <c r="BF400" i="20"/>
  <c r="BF191" i="20"/>
  <c r="BF199" i="20"/>
  <c r="BF208" i="20"/>
  <c r="BF258" i="20"/>
  <c r="BF281" i="20"/>
  <c r="BF288" i="20"/>
  <c r="BF353" i="20"/>
  <c r="BF386" i="20"/>
  <c r="BF405" i="20"/>
  <c r="BF409" i="20"/>
  <c r="BF128" i="20"/>
  <c r="BF303" i="20"/>
  <c r="BF108" i="20"/>
  <c r="BF248" i="20"/>
  <c r="BF116" i="20"/>
  <c r="BF144" i="20"/>
  <c r="BF322" i="20"/>
  <c r="BF403" i="20"/>
  <c r="BF408" i="20"/>
  <c r="BF270" i="20"/>
  <c r="BF274" i="20"/>
  <c r="BF225" i="20"/>
  <c r="BF262" i="20"/>
  <c r="BF308" i="20"/>
  <c r="BF319" i="20"/>
  <c r="BF152" i="20"/>
  <c r="BF175" i="20"/>
  <c r="BF183" i="20"/>
  <c r="BF260" i="20"/>
  <c r="BF297" i="20"/>
  <c r="BF132" i="19"/>
  <c r="BF166" i="19"/>
  <c r="BF187" i="19"/>
  <c r="BF256" i="19"/>
  <c r="BF340" i="19"/>
  <c r="BF361" i="19"/>
  <c r="BF367" i="19"/>
  <c r="F94" i="19"/>
  <c r="BF355" i="19"/>
  <c r="BF373" i="19"/>
  <c r="E85" i="19"/>
  <c r="J93" i="19"/>
  <c r="BF125" i="19"/>
  <c r="BF262" i="19"/>
  <c r="BF276" i="19"/>
  <c r="BF326" i="19"/>
  <c r="BF372" i="19"/>
  <c r="BF375" i="19"/>
  <c r="J56" i="19"/>
  <c r="J94" i="19"/>
  <c r="BF146" i="19"/>
  <c r="BF173" i="19"/>
  <c r="BF206" i="19"/>
  <c r="BF244" i="19"/>
  <c r="BF252" i="19"/>
  <c r="BF343" i="19"/>
  <c r="BF376" i="19"/>
  <c r="BF242" i="19"/>
  <c r="BF216" i="19"/>
  <c r="BF249" i="19"/>
  <c r="BF371" i="19"/>
  <c r="BF180" i="19"/>
  <c r="BF211" i="19"/>
  <c r="BF240" i="19"/>
  <c r="BF268" i="19"/>
  <c r="BF333" i="19"/>
  <c r="J273" i="18"/>
  <c r="J70" i="18"/>
  <c r="BF100" i="19"/>
  <c r="BF114" i="19"/>
  <c r="BF231" i="19"/>
  <c r="BF296" i="19"/>
  <c r="BF107" i="19"/>
  <c r="BF153" i="19"/>
  <c r="BF289" i="19"/>
  <c r="BF316" i="19"/>
  <c r="BF118" i="19"/>
  <c r="BF273" i="19"/>
  <c r="BF305" i="19"/>
  <c r="BF370" i="19"/>
  <c r="BF377" i="19"/>
  <c r="BF223" i="19"/>
  <c r="BF285" i="19"/>
  <c r="BF139" i="19"/>
  <c r="BF195" i="19"/>
  <c r="BF292" i="19"/>
  <c r="BF319" i="19"/>
  <c r="BF202" i="19"/>
  <c r="BF311" i="19"/>
  <c r="BF281" i="19"/>
  <c r="BF299" i="19"/>
  <c r="BF374" i="19"/>
  <c r="BF160" i="18"/>
  <c r="BF258" i="18"/>
  <c r="BF369" i="18"/>
  <c r="BF116" i="18"/>
  <c r="BF152" i="18"/>
  <c r="BF199" i="18"/>
  <c r="BF216" i="18"/>
  <c r="BF248" i="18"/>
  <c r="BF312" i="18"/>
  <c r="BF386" i="18"/>
  <c r="BF406" i="18"/>
  <c r="BF409" i="18"/>
  <c r="F94" i="18"/>
  <c r="BF225" i="18"/>
  <c r="BF308" i="18"/>
  <c r="BF372" i="18"/>
  <c r="BF407" i="18"/>
  <c r="BF408" i="18"/>
  <c r="J99" i="17"/>
  <c r="J65" i="17"/>
  <c r="BF270" i="18"/>
  <c r="BF297" i="18"/>
  <c r="BF342" i="18"/>
  <c r="J59" i="18"/>
  <c r="E85" i="18"/>
  <c r="BF136" i="18"/>
  <c r="BF239" i="18"/>
  <c r="BF281" i="18"/>
  <c r="BF315" i="18"/>
  <c r="BF322" i="18"/>
  <c r="J58" i="18"/>
  <c r="BF100" i="18"/>
  <c r="BF120" i="18"/>
  <c r="BF208" i="18"/>
  <c r="BF231" i="18"/>
  <c r="BF262" i="18"/>
  <c r="BF267" i="18"/>
  <c r="BF274" i="18"/>
  <c r="BF294" i="18"/>
  <c r="BF303" i="18"/>
  <c r="J91" i="18"/>
  <c r="BF108" i="18"/>
  <c r="BF144" i="18"/>
  <c r="BF393" i="18"/>
  <c r="BF403" i="18"/>
  <c r="BF183" i="18"/>
  <c r="BF405" i="18"/>
  <c r="BF288" i="18"/>
  <c r="BF128" i="18"/>
  <c r="BF175" i="18"/>
  <c r="BF191" i="18"/>
  <c r="BF220" i="18"/>
  <c r="BF260" i="18"/>
  <c r="BF319" i="18"/>
  <c r="BF329" i="18"/>
  <c r="BF336" i="18"/>
  <c r="BF353" i="18"/>
  <c r="BF400" i="18"/>
  <c r="BF404" i="18"/>
  <c r="BF345" i="18"/>
  <c r="BF361" i="18"/>
  <c r="BF410" i="18"/>
  <c r="P98" i="16"/>
  <c r="BK98" i="16"/>
  <c r="J98" i="16" s="1"/>
  <c r="J64" i="16" s="1"/>
  <c r="BF132" i="17"/>
  <c r="BF202" i="17"/>
  <c r="BF206" i="17"/>
  <c r="BF240" i="17"/>
  <c r="BF242" i="17"/>
  <c r="BF256" i="17"/>
  <c r="BF289" i="17"/>
  <c r="J59" i="17"/>
  <c r="BF262" i="17"/>
  <c r="BF367" i="17"/>
  <c r="BF372" i="17"/>
  <c r="BF375" i="17"/>
  <c r="E85" i="17"/>
  <c r="BF118" i="17"/>
  <c r="BF166" i="17"/>
  <c r="BF211" i="17"/>
  <c r="J93" i="17"/>
  <c r="BF139" i="17"/>
  <c r="BF187" i="17"/>
  <c r="BF249" i="17"/>
  <c r="BF125" i="17"/>
  <c r="BF195" i="17"/>
  <c r="BF343" i="17"/>
  <c r="BF371" i="17"/>
  <c r="BF373" i="17"/>
  <c r="F94" i="17"/>
  <c r="BF153" i="17"/>
  <c r="BF216" i="17"/>
  <c r="BF376" i="17"/>
  <c r="BF273" i="17"/>
  <c r="BF355" i="17"/>
  <c r="BF370" i="17"/>
  <c r="BF276" i="17"/>
  <c r="BF374" i="17"/>
  <c r="BF292" i="17"/>
  <c r="BF231" i="17"/>
  <c r="BF377" i="17"/>
  <c r="J56" i="17"/>
  <c r="BF173" i="17"/>
  <c r="BF107" i="17"/>
  <c r="BF146" i="17"/>
  <c r="BF244" i="17"/>
  <c r="BF252" i="17"/>
  <c r="BF268" i="17"/>
  <c r="BF285" i="17"/>
  <c r="BF361" i="17"/>
  <c r="BF100" i="17"/>
  <c r="BF114" i="17"/>
  <c r="BF180" i="17"/>
  <c r="BF223" i="17"/>
  <c r="BF281" i="17"/>
  <c r="BF296" i="17"/>
  <c r="BF299" i="17"/>
  <c r="BF305" i="17"/>
  <c r="BF311" i="17"/>
  <c r="BF316" i="17"/>
  <c r="BF319" i="17"/>
  <c r="BF326" i="17"/>
  <c r="BF333" i="17"/>
  <c r="BF340" i="17"/>
  <c r="BD73" i="1"/>
  <c r="J269" i="15"/>
  <c r="J70" i="15"/>
  <c r="J94" i="16"/>
  <c r="BF175" i="16"/>
  <c r="BF216" i="16"/>
  <c r="BF258" i="16"/>
  <c r="BF274" i="16"/>
  <c r="BF319" i="16"/>
  <c r="BF345" i="16"/>
  <c r="BF372" i="16"/>
  <c r="BF400" i="16"/>
  <c r="BF270" i="16"/>
  <c r="BF329" i="16"/>
  <c r="E50" i="16"/>
  <c r="BF225" i="16"/>
  <c r="BF336" i="16"/>
  <c r="BF342" i="16"/>
  <c r="BF403" i="16"/>
  <c r="BF405" i="16"/>
  <c r="BF408" i="16"/>
  <c r="BF100" i="16"/>
  <c r="BF136" i="16"/>
  <c r="BF144" i="16"/>
  <c r="BF152" i="16"/>
  <c r="BF199" i="16"/>
  <c r="BF248" i="16"/>
  <c r="BF281" i="16"/>
  <c r="BF369" i="16"/>
  <c r="BF183" i="16"/>
  <c r="BF294" i="16"/>
  <c r="BF312" i="16"/>
  <c r="BF353" i="16"/>
  <c r="BF393" i="16"/>
  <c r="J93" i="16"/>
  <c r="BF260" i="16"/>
  <c r="BF297" i="16"/>
  <c r="BF386" i="16"/>
  <c r="BF407" i="16"/>
  <c r="BF288" i="16"/>
  <c r="BF308" i="16"/>
  <c r="BF120" i="16"/>
  <c r="BF231" i="16"/>
  <c r="J91" i="16"/>
  <c r="BF108" i="16"/>
  <c r="BF239" i="16"/>
  <c r="BF267" i="16"/>
  <c r="F59" i="16"/>
  <c r="BF116" i="16"/>
  <c r="BF160" i="16"/>
  <c r="BF262" i="16"/>
  <c r="BF208" i="16"/>
  <c r="BF220" i="16"/>
  <c r="BF303" i="16"/>
  <c r="BF322" i="16"/>
  <c r="BF361" i="16"/>
  <c r="BF409" i="16"/>
  <c r="BF128" i="16"/>
  <c r="BF315" i="16"/>
  <c r="BF404" i="16"/>
  <c r="BF406" i="16"/>
  <c r="BF410" i="16"/>
  <c r="BF191" i="16"/>
  <c r="BK272" i="14"/>
  <c r="J272" i="14" s="1"/>
  <c r="J69" i="14" s="1"/>
  <c r="E84" i="15"/>
  <c r="F93" i="15"/>
  <c r="BF135" i="15"/>
  <c r="BF207" i="15"/>
  <c r="BF215" i="15"/>
  <c r="BF227" i="15"/>
  <c r="BF263" i="15"/>
  <c r="BF281" i="15"/>
  <c r="BF288" i="15"/>
  <c r="BF295" i="15"/>
  <c r="BF302" i="15"/>
  <c r="BF327" i="15"/>
  <c r="BF350" i="15"/>
  <c r="BF244" i="15"/>
  <c r="BF361" i="15"/>
  <c r="BF381" i="15"/>
  <c r="BF220" i="15"/>
  <c r="BF235" i="15"/>
  <c r="BF254" i="15"/>
  <c r="J58" i="15"/>
  <c r="BF198" i="15"/>
  <c r="BF382" i="15"/>
  <c r="J56" i="15"/>
  <c r="BF284" i="15"/>
  <c r="BF375" i="15"/>
  <c r="BF311" i="15"/>
  <c r="BF358" i="15"/>
  <c r="BF376" i="15"/>
  <c r="BF380" i="15"/>
  <c r="J93" i="15"/>
  <c r="BF331" i="15"/>
  <c r="BF378" i="15"/>
  <c r="BF190" i="15"/>
  <c r="BF266" i="15"/>
  <c r="BF291" i="15"/>
  <c r="BF298" i="15"/>
  <c r="BF314" i="15"/>
  <c r="BF342" i="15"/>
  <c r="BF379" i="15"/>
  <c r="BF127" i="15"/>
  <c r="BF270" i="15"/>
  <c r="BF99" i="15"/>
  <c r="BF119" i="15"/>
  <c r="BF143" i="15"/>
  <c r="BF151" i="15"/>
  <c r="BF256" i="15"/>
  <c r="BF278" i="15"/>
  <c r="BF322" i="15"/>
  <c r="BF274" i="15"/>
  <c r="BF307" i="15"/>
  <c r="BF115" i="15"/>
  <c r="BF174" i="15"/>
  <c r="BF258" i="15"/>
  <c r="BF317" i="15"/>
  <c r="BF159" i="15"/>
  <c r="BF182" i="15"/>
  <c r="BF334" i="15"/>
  <c r="BF377" i="15"/>
  <c r="BF107" i="15"/>
  <c r="E85" i="14"/>
  <c r="BF152" i="14"/>
  <c r="BF208" i="14"/>
  <c r="BF270" i="14"/>
  <c r="BF322" i="14"/>
  <c r="BF329" i="14"/>
  <c r="BF361" i="14"/>
  <c r="J255" i="13"/>
  <c r="J70" i="13" s="1"/>
  <c r="J58" i="14"/>
  <c r="F94" i="14"/>
  <c r="BF239" i="14"/>
  <c r="BF336" i="14"/>
  <c r="BF116" i="14"/>
  <c r="BF267" i="14"/>
  <c r="BF353" i="14"/>
  <c r="BF191" i="14"/>
  <c r="BF216" i="14"/>
  <c r="BF258" i="14"/>
  <c r="BF345" i="14"/>
  <c r="BF175" i="14"/>
  <c r="BF303" i="14"/>
  <c r="BF400" i="14"/>
  <c r="J94" i="14"/>
  <c r="BF120" i="14"/>
  <c r="BF260" i="14"/>
  <c r="BF372" i="14"/>
  <c r="BF405" i="14"/>
  <c r="BF108" i="14"/>
  <c r="BF136" i="14"/>
  <c r="BF160" i="14"/>
  <c r="BF262" i="14"/>
  <c r="BF407" i="14"/>
  <c r="BF410" i="14"/>
  <c r="BF128" i="14"/>
  <c r="BF248" i="14"/>
  <c r="BF281" i="14"/>
  <c r="BF319" i="14"/>
  <c r="BF404" i="14"/>
  <c r="BF312" i="14"/>
  <c r="J56" i="14"/>
  <c r="BF225" i="14"/>
  <c r="BF408" i="14"/>
  <c r="BF409" i="14"/>
  <c r="BF100" i="14"/>
  <c r="BF183" i="14"/>
  <c r="BF199" i="14"/>
  <c r="BF274" i="14"/>
  <c r="BF297" i="14"/>
  <c r="BF342" i="14"/>
  <c r="BF220" i="14"/>
  <c r="BF231" i="14"/>
  <c r="BF288" i="14"/>
  <c r="BF315" i="14"/>
  <c r="BF294" i="14"/>
  <c r="BF369" i="14"/>
  <c r="BF386" i="14"/>
  <c r="BF403" i="14"/>
  <c r="BF406" i="14"/>
  <c r="BF144" i="14"/>
  <c r="BF308" i="14"/>
  <c r="BF393" i="14"/>
  <c r="E85" i="13"/>
  <c r="BF242" i="13"/>
  <c r="BF249" i="13"/>
  <c r="BF256" i="13"/>
  <c r="BF276" i="13"/>
  <c r="BF146" i="13"/>
  <c r="BF195" i="13"/>
  <c r="J59" i="13"/>
  <c r="BF139" i="13"/>
  <c r="BF166" i="13"/>
  <c r="BF216" i="13"/>
  <c r="F94" i="13"/>
  <c r="BF114" i="13"/>
  <c r="BF292" i="13"/>
  <c r="BF370" i="13"/>
  <c r="BF132" i="13"/>
  <c r="BF187" i="13"/>
  <c r="BF211" i="13"/>
  <c r="BF223" i="13"/>
  <c r="BF262" i="13"/>
  <c r="BF340" i="13"/>
  <c r="J56" i="13"/>
  <c r="BF173" i="13"/>
  <c r="BF285" i="13"/>
  <c r="BF305" i="13"/>
  <c r="BF343" i="13"/>
  <c r="BF367" i="13"/>
  <c r="BF372" i="13"/>
  <c r="BF374" i="13"/>
  <c r="BF375" i="13"/>
  <c r="BF316" i="13"/>
  <c r="BF355" i="13"/>
  <c r="BF371" i="13"/>
  <c r="BF125" i="13"/>
  <c r="BF180" i="13"/>
  <c r="BF202" i="13"/>
  <c r="BF206" i="13"/>
  <c r="BF231" i="13"/>
  <c r="BF268" i="13"/>
  <c r="BF273" i="13"/>
  <c r="BF289" i="13"/>
  <c r="BF376" i="13"/>
  <c r="BF377" i="13"/>
  <c r="BF153" i="13"/>
  <c r="BF252" i="13"/>
  <c r="BF281" i="13"/>
  <c r="BF296" i="13"/>
  <c r="BF373" i="13"/>
  <c r="BF107" i="13"/>
  <c r="BF311" i="13"/>
  <c r="BK98" i="12"/>
  <c r="J98" i="12"/>
  <c r="J64" i="12"/>
  <c r="J93" i="13"/>
  <c r="BF240" i="13"/>
  <c r="BF244" i="13"/>
  <c r="BF333" i="13"/>
  <c r="BF100" i="13"/>
  <c r="BF118" i="13"/>
  <c r="BF299" i="13"/>
  <c r="BF319" i="13"/>
  <c r="BF326" i="13"/>
  <c r="BF361" i="13"/>
  <c r="E50" i="12"/>
  <c r="J91" i="12"/>
  <c r="BF100" i="12"/>
  <c r="BF152" i="12"/>
  <c r="BF303" i="12"/>
  <c r="BF393" i="12"/>
  <c r="BF404" i="12"/>
  <c r="BF136" i="12"/>
  <c r="BF225" i="12"/>
  <c r="BF231" i="12"/>
  <c r="BF345" i="12"/>
  <c r="BF386" i="12"/>
  <c r="J58" i="12"/>
  <c r="BF319" i="12"/>
  <c r="BF400" i="12"/>
  <c r="BF403" i="12"/>
  <c r="BF408" i="12"/>
  <c r="J59" i="12"/>
  <c r="BF175" i="12"/>
  <c r="BF308" i="12"/>
  <c r="BF372" i="12"/>
  <c r="BF369" i="12"/>
  <c r="BF406" i="12"/>
  <c r="BF410" i="12"/>
  <c r="F59" i="12"/>
  <c r="BF405" i="12"/>
  <c r="BF407" i="12"/>
  <c r="BF409" i="12"/>
  <c r="BF191" i="12"/>
  <c r="BF220" i="12"/>
  <c r="BF239" i="12"/>
  <c r="BF258" i="12"/>
  <c r="BF329" i="12"/>
  <c r="BF361" i="12"/>
  <c r="J99" i="11"/>
  <c r="J65" i="11" s="1"/>
  <c r="BF216" i="12"/>
  <c r="BF120" i="12"/>
  <c r="BF267" i="12"/>
  <c r="BF288" i="12"/>
  <c r="BF322" i="12"/>
  <c r="BF353" i="12"/>
  <c r="BF108" i="12"/>
  <c r="BF248" i="12"/>
  <c r="BF262" i="12"/>
  <c r="BF274" i="12"/>
  <c r="BF297" i="12"/>
  <c r="BF116" i="12"/>
  <c r="BF128" i="12"/>
  <c r="BF160" i="12"/>
  <c r="BF183" i="12"/>
  <c r="BF199" i="12"/>
  <c r="BF260" i="12"/>
  <c r="BF270" i="12"/>
  <c r="BF281" i="12"/>
  <c r="BF294" i="12"/>
  <c r="BF342" i="12"/>
  <c r="BF312" i="12"/>
  <c r="BF336" i="12"/>
  <c r="BF144" i="12"/>
  <c r="BF208" i="12"/>
  <c r="BF315" i="12"/>
  <c r="BF180" i="11"/>
  <c r="BF202" i="11"/>
  <c r="BF231" i="11"/>
  <c r="BF240" i="11"/>
  <c r="BF285" i="11"/>
  <c r="BF319" i="11"/>
  <c r="BF372" i="11"/>
  <c r="J99" i="10"/>
  <c r="J65" i="10"/>
  <c r="J91" i="11"/>
  <c r="BF173" i="11"/>
  <c r="BF316" i="11"/>
  <c r="BF333" i="11"/>
  <c r="BF195" i="11"/>
  <c r="BF311" i="11"/>
  <c r="BF361" i="11"/>
  <c r="BF146" i="11"/>
  <c r="BF211" i="11"/>
  <c r="BF377" i="11"/>
  <c r="BF125" i="11"/>
  <c r="BF153" i="11"/>
  <c r="BF340" i="11"/>
  <c r="BF370" i="11"/>
  <c r="BF206" i="11"/>
  <c r="BF242" i="11"/>
  <c r="BF268" i="11"/>
  <c r="BF296" i="11"/>
  <c r="BF132" i="11"/>
  <c r="BF326" i="11"/>
  <c r="BF367" i="11"/>
  <c r="F94" i="11"/>
  <c r="BF107" i="11"/>
  <c r="BF118" i="11"/>
  <c r="BF244" i="11"/>
  <c r="BF223" i="11"/>
  <c r="BF256" i="11"/>
  <c r="E85" i="11"/>
  <c r="BF166" i="11"/>
  <c r="BF299" i="11"/>
  <c r="J94" i="11"/>
  <c r="BF139" i="11"/>
  <c r="BF252" i="11"/>
  <c r="BF292" i="11"/>
  <c r="BF305" i="11"/>
  <c r="BF249" i="11"/>
  <c r="BF343" i="11"/>
  <c r="BF355" i="11"/>
  <c r="BF373" i="11"/>
  <c r="BF374" i="11"/>
  <c r="BF375" i="11"/>
  <c r="BF100" i="11"/>
  <c r="BF262" i="11"/>
  <c r="BF273" i="11"/>
  <c r="BF281" i="11"/>
  <c r="BF289" i="11"/>
  <c r="BF371" i="11"/>
  <c r="BF114" i="11"/>
  <c r="BF187" i="11"/>
  <c r="BF216" i="11"/>
  <c r="BF276" i="11"/>
  <c r="BF376" i="11"/>
  <c r="BF404" i="10"/>
  <c r="BF405" i="10"/>
  <c r="BF208" i="10"/>
  <c r="BF322" i="10"/>
  <c r="BF386" i="10"/>
  <c r="BF403" i="10"/>
  <c r="BF407" i="10"/>
  <c r="J56" i="10"/>
  <c r="F59" i="10"/>
  <c r="J94" i="10"/>
  <c r="BF144" i="10"/>
  <c r="BF152" i="10"/>
  <c r="BF336" i="10"/>
  <c r="BF406" i="10"/>
  <c r="BF372" i="10"/>
  <c r="BF393" i="10"/>
  <c r="BF409" i="10"/>
  <c r="BF410" i="10"/>
  <c r="BK98" i="9"/>
  <c r="J98" i="9"/>
  <c r="J64" i="9" s="1"/>
  <c r="BF199" i="10"/>
  <c r="BF274" i="10"/>
  <c r="BF288" i="10"/>
  <c r="BF361" i="10"/>
  <c r="BF239" i="10"/>
  <c r="BF329" i="10"/>
  <c r="BF353" i="10"/>
  <c r="BF408" i="10"/>
  <c r="J255" i="9"/>
  <c r="J70" i="9"/>
  <c r="E85" i="10"/>
  <c r="BF120" i="10"/>
  <c r="BF281" i="10"/>
  <c r="BF116" i="10"/>
  <c r="BF220" i="10"/>
  <c r="BF308" i="10"/>
  <c r="BF345" i="10"/>
  <c r="BF136" i="10"/>
  <c r="J58" i="10"/>
  <c r="BF231" i="10"/>
  <c r="BF248" i="10"/>
  <c r="BF262" i="10"/>
  <c r="BF270" i="10"/>
  <c r="BF191" i="10"/>
  <c r="BF216" i="10"/>
  <c r="BF258" i="10"/>
  <c r="BF315" i="10"/>
  <c r="BF108" i="10"/>
  <c r="BF128" i="10"/>
  <c r="BF100" i="10"/>
  <c r="BF160" i="10"/>
  <c r="BF183" i="10"/>
  <c r="BF225" i="10"/>
  <c r="BF303" i="10"/>
  <c r="BF312" i="10"/>
  <c r="BF175" i="10"/>
  <c r="BF297" i="10"/>
  <c r="BF319" i="10"/>
  <c r="BF267" i="10"/>
  <c r="BF294" i="10"/>
  <c r="BF400" i="10"/>
  <c r="BF260" i="10"/>
  <c r="BF342" i="10"/>
  <c r="BF369" i="10"/>
  <c r="J59" i="9"/>
  <c r="BF132" i="9"/>
  <c r="BF231" i="9"/>
  <c r="BF242" i="9"/>
  <c r="BF311" i="9"/>
  <c r="BF146" i="9"/>
  <c r="BF153" i="9"/>
  <c r="BF166" i="9"/>
  <c r="BF223" i="9"/>
  <c r="BF276" i="9"/>
  <c r="BF319" i="9"/>
  <c r="BF326" i="9"/>
  <c r="BF355" i="9"/>
  <c r="BF361" i="9"/>
  <c r="BF268" i="9"/>
  <c r="BF289" i="9"/>
  <c r="BF371" i="9"/>
  <c r="BF376" i="9"/>
  <c r="J98" i="8"/>
  <c r="J65" i="8" s="1"/>
  <c r="F59" i="9"/>
  <c r="BF125" i="9"/>
  <c r="BF173" i="9"/>
  <c r="BF180" i="9"/>
  <c r="BF211" i="9"/>
  <c r="BF273" i="9"/>
  <c r="BF285" i="9"/>
  <c r="BF292" i="9"/>
  <c r="BF299" i="9"/>
  <c r="BF370" i="9"/>
  <c r="BF372" i="9"/>
  <c r="BF139" i="9"/>
  <c r="BF187" i="9"/>
  <c r="BF249" i="9"/>
  <c r="BF305" i="9"/>
  <c r="BF367" i="9"/>
  <c r="BF377" i="9"/>
  <c r="J56" i="9"/>
  <c r="BF206" i="9"/>
  <c r="BF333" i="9"/>
  <c r="BF343" i="9"/>
  <c r="J269" i="8"/>
  <c r="J70" i="8"/>
  <c r="J58" i="9"/>
  <c r="BF252" i="9"/>
  <c r="BF374" i="9"/>
  <c r="BF375" i="9"/>
  <c r="BF114" i="9"/>
  <c r="BF373" i="9"/>
  <c r="BF240" i="9"/>
  <c r="BF256" i="9"/>
  <c r="E50" i="9"/>
  <c r="BF244" i="9"/>
  <c r="BF316" i="9"/>
  <c r="BF107" i="9"/>
  <c r="BF202" i="9"/>
  <c r="BF281" i="9"/>
  <c r="BF296" i="9"/>
  <c r="BF118" i="9"/>
  <c r="BF262" i="9"/>
  <c r="BF216" i="9"/>
  <c r="BF340" i="9"/>
  <c r="BF100" i="9"/>
  <c r="BF195" i="9"/>
  <c r="BF127" i="8"/>
  <c r="BF182" i="8"/>
  <c r="BF227" i="8"/>
  <c r="BF281" i="8"/>
  <c r="BF288" i="8"/>
  <c r="BF291" i="8"/>
  <c r="BF307" i="8"/>
  <c r="BF334" i="8"/>
  <c r="BF350" i="8"/>
  <c r="BF361" i="8"/>
  <c r="BK98" i="7"/>
  <c r="J98" i="7" s="1"/>
  <c r="J64" i="7" s="1"/>
  <c r="J90" i="8"/>
  <c r="BF115" i="8"/>
  <c r="BF135" i="8"/>
  <c r="BF207" i="8"/>
  <c r="BF284" i="8"/>
  <c r="BF378" i="8"/>
  <c r="J93" i="8"/>
  <c r="BF235" i="8"/>
  <c r="BF298" i="8"/>
  <c r="BF331" i="8"/>
  <c r="BF342" i="8"/>
  <c r="BF376" i="8"/>
  <c r="BF380" i="8"/>
  <c r="BF270" i="8"/>
  <c r="BF377" i="8"/>
  <c r="BF381" i="8"/>
  <c r="BF382" i="8"/>
  <c r="J58" i="8"/>
  <c r="F93" i="8"/>
  <c r="BF119" i="8"/>
  <c r="BF274" i="8"/>
  <c r="BF295" i="8"/>
  <c r="BF302" i="8"/>
  <c r="BF99" i="8"/>
  <c r="BF266" i="8"/>
  <c r="BF317" i="8"/>
  <c r="BF159" i="8"/>
  <c r="BF278" i="8"/>
  <c r="J255" i="7"/>
  <c r="J70" i="7"/>
  <c r="BF107" i="8"/>
  <c r="BF327" i="8"/>
  <c r="BF151" i="8"/>
  <c r="BF190" i="8"/>
  <c r="BF322" i="8"/>
  <c r="BF375" i="8"/>
  <c r="BF143" i="8"/>
  <c r="BF198" i="8"/>
  <c r="BF244" i="8"/>
  <c r="BF358" i="8"/>
  <c r="BF379" i="8"/>
  <c r="BF215" i="8"/>
  <c r="BF256" i="8"/>
  <c r="BF263" i="8"/>
  <c r="BF314" i="8"/>
  <c r="E84" i="8"/>
  <c r="BF258" i="8"/>
  <c r="BF174" i="8"/>
  <c r="BF220" i="8"/>
  <c r="BF254" i="8"/>
  <c r="BF311" i="8"/>
  <c r="J91" i="7"/>
  <c r="J94" i="7"/>
  <c r="BF107" i="7"/>
  <c r="BF114" i="7"/>
  <c r="BF249" i="7"/>
  <c r="BF252" i="7"/>
  <c r="BF273" i="7"/>
  <c r="E50" i="7"/>
  <c r="F59" i="7"/>
  <c r="BF139" i="7"/>
  <c r="BF146" i="7"/>
  <c r="BF187" i="7"/>
  <c r="BF195" i="7"/>
  <c r="BF361" i="7"/>
  <c r="BF371" i="7"/>
  <c r="BF202" i="7"/>
  <c r="BF242" i="7"/>
  <c r="J273" i="6"/>
  <c r="J70" i="6"/>
  <c r="BF211" i="7"/>
  <c r="BF223" i="7"/>
  <c r="BF153" i="7"/>
  <c r="BF276" i="7"/>
  <c r="BK98" i="6"/>
  <c r="J98" i="6" s="1"/>
  <c r="J64" i="6" s="1"/>
  <c r="BF206" i="7"/>
  <c r="BF340" i="7"/>
  <c r="BF118" i="7"/>
  <c r="BF333" i="7"/>
  <c r="BF343" i="7"/>
  <c r="BF376" i="7"/>
  <c r="BF231" i="7"/>
  <c r="BF292" i="7"/>
  <c r="BF125" i="7"/>
  <c r="BF240" i="7"/>
  <c r="BF372" i="7"/>
  <c r="J58" i="7"/>
  <c r="BF166" i="7"/>
  <c r="BF355" i="7"/>
  <c r="BF370" i="7"/>
  <c r="BF373" i="7"/>
  <c r="BF374" i="7"/>
  <c r="BF375" i="7"/>
  <c r="BF180" i="7"/>
  <c r="BF256" i="7"/>
  <c r="BF281" i="7"/>
  <c r="BF319" i="7"/>
  <c r="BF367" i="7"/>
  <c r="BF216" i="7"/>
  <c r="BF244" i="7"/>
  <c r="BF262" i="7"/>
  <c r="BF285" i="7"/>
  <c r="BF289" i="7"/>
  <c r="BF296" i="7"/>
  <c r="BF305" i="7"/>
  <c r="BF311" i="7"/>
  <c r="BF377" i="7"/>
  <c r="BF132" i="7"/>
  <c r="BF268" i="7"/>
  <c r="BF299" i="7"/>
  <c r="BF326" i="7"/>
  <c r="BF100" i="7"/>
  <c r="BF173" i="7"/>
  <c r="BF316" i="7"/>
  <c r="J91" i="6"/>
  <c r="BK98" i="5"/>
  <c r="J98" i="5"/>
  <c r="J64" i="5" s="1"/>
  <c r="BF248" i="6"/>
  <c r="BF260" i="6"/>
  <c r="BF270" i="6"/>
  <c r="BF288" i="6"/>
  <c r="BF303" i="6"/>
  <c r="BF116" i="6"/>
  <c r="BF108" i="6"/>
  <c r="BF144" i="6"/>
  <c r="BF175" i="6"/>
  <c r="BF183" i="6"/>
  <c r="BF191" i="6"/>
  <c r="BF220" i="6"/>
  <c r="BF262" i="6"/>
  <c r="BF322" i="6"/>
  <c r="J58" i="6"/>
  <c r="BF308" i="6"/>
  <c r="E85" i="6"/>
  <c r="BK254" i="5"/>
  <c r="J254" i="5" s="1"/>
  <c r="J69" i="5" s="1"/>
  <c r="J59" i="6"/>
  <c r="BF100" i="6"/>
  <c r="BF128" i="6"/>
  <c r="BF136" i="6"/>
  <c r="BF160" i="6"/>
  <c r="BF267" i="6"/>
  <c r="BF329" i="6"/>
  <c r="F59" i="6"/>
  <c r="BF297" i="6"/>
  <c r="BF319" i="6"/>
  <c r="BF345" i="6"/>
  <c r="BF372" i="6"/>
  <c r="BF120" i="6"/>
  <c r="BF152" i="6"/>
  <c r="BF208" i="6"/>
  <c r="BF231" i="6"/>
  <c r="BF239" i="6"/>
  <c r="BF281" i="6"/>
  <c r="BF369" i="6"/>
  <c r="BF386" i="6"/>
  <c r="BF216" i="6"/>
  <c r="BF225" i="6"/>
  <c r="BF274" i="6"/>
  <c r="BF315" i="6"/>
  <c r="BF409" i="6"/>
  <c r="BF410" i="6"/>
  <c r="BF353" i="6"/>
  <c r="BF361" i="6"/>
  <c r="BF404" i="6"/>
  <c r="BF407" i="6"/>
  <c r="BF312" i="6"/>
  <c r="BF393" i="6"/>
  <c r="BF400" i="6"/>
  <c r="BF403" i="6"/>
  <c r="BF405" i="6"/>
  <c r="BF406" i="6"/>
  <c r="BF199" i="6"/>
  <c r="BF258" i="6"/>
  <c r="BF294" i="6"/>
  <c r="BF336" i="6"/>
  <c r="BF342" i="6"/>
  <c r="BF408" i="6"/>
  <c r="E85" i="5"/>
  <c r="BF132" i="5"/>
  <c r="BF146" i="5"/>
  <c r="BF173" i="5"/>
  <c r="BF211" i="5"/>
  <c r="BF244" i="5"/>
  <c r="BF249" i="5"/>
  <c r="BF343" i="5"/>
  <c r="BF355" i="5"/>
  <c r="J273" i="4"/>
  <c r="J70" i="4"/>
  <c r="J91" i="5"/>
  <c r="BF139" i="5"/>
  <c r="BF153" i="5"/>
  <c r="BF256" i="5"/>
  <c r="F94" i="5"/>
  <c r="BF114" i="5"/>
  <c r="BF262" i="5"/>
  <c r="BF299" i="5"/>
  <c r="BF367" i="5"/>
  <c r="BF373" i="5"/>
  <c r="BF180" i="5"/>
  <c r="BF231" i="5"/>
  <c r="BF296" i="5"/>
  <c r="BF375" i="5"/>
  <c r="BF376" i="5"/>
  <c r="BF371" i="5"/>
  <c r="BF377" i="5"/>
  <c r="BF319" i="5"/>
  <c r="BF370" i="5"/>
  <c r="BF372" i="5"/>
  <c r="BF206" i="5"/>
  <c r="BF252" i="5"/>
  <c r="BF289" i="5"/>
  <c r="BF118" i="5"/>
  <c r="BF240" i="5"/>
  <c r="BF276" i="5"/>
  <c r="BF285" i="5"/>
  <c r="J93" i="5"/>
  <c r="BF100" i="5"/>
  <c r="BF107" i="5"/>
  <c r="BF166" i="5"/>
  <c r="BF311" i="5"/>
  <c r="J59" i="5"/>
  <c r="BF281" i="5"/>
  <c r="BF316" i="5"/>
  <c r="BF333" i="5"/>
  <c r="BF273" i="5"/>
  <c r="BF305" i="5"/>
  <c r="BF187" i="5"/>
  <c r="BF202" i="5"/>
  <c r="BF361" i="5"/>
  <c r="BF374" i="5"/>
  <c r="BF195" i="5"/>
  <c r="BF340" i="5"/>
  <c r="BF223" i="5"/>
  <c r="BF242" i="5"/>
  <c r="BF268" i="5"/>
  <c r="BF326" i="5"/>
  <c r="BF125" i="5"/>
  <c r="BF216" i="5"/>
  <c r="BF292" i="5"/>
  <c r="J93" i="4"/>
  <c r="BF231" i="4"/>
  <c r="BF274" i="4"/>
  <c r="BK254" i="3"/>
  <c r="J254" i="3"/>
  <c r="J69" i="3" s="1"/>
  <c r="BF120" i="4"/>
  <c r="BF183" i="4"/>
  <c r="BF248" i="4"/>
  <c r="BF308" i="4"/>
  <c r="BF405" i="4"/>
  <c r="J56" i="4"/>
  <c r="J59" i="4"/>
  <c r="F94" i="4"/>
  <c r="BF100" i="4"/>
  <c r="BF128" i="4"/>
  <c r="BF208" i="4"/>
  <c r="BF281" i="4"/>
  <c r="BF303" i="4"/>
  <c r="BF319" i="4"/>
  <c r="BF116" i="4"/>
  <c r="BF216" i="4"/>
  <c r="BF410" i="4"/>
  <c r="BF108" i="4"/>
  <c r="BF136" i="4"/>
  <c r="BF312" i="4"/>
  <c r="BF353" i="4"/>
  <c r="BF409" i="4"/>
  <c r="BF239" i="4"/>
  <c r="BF297" i="4"/>
  <c r="BF322" i="4"/>
  <c r="BF336" i="4"/>
  <c r="BF361" i="4"/>
  <c r="BF372" i="4"/>
  <c r="BF199" i="4"/>
  <c r="BF315" i="4"/>
  <c r="BF329" i="4"/>
  <c r="BF407" i="4"/>
  <c r="BF144" i="4"/>
  <c r="BF160" i="4"/>
  <c r="BF220" i="4"/>
  <c r="BF258" i="4"/>
  <c r="BF400" i="4"/>
  <c r="BF408" i="4"/>
  <c r="E85" i="4"/>
  <c r="BF152" i="4"/>
  <c r="BF260" i="4"/>
  <c r="BF288" i="4"/>
  <c r="BF386" i="4"/>
  <c r="BF345" i="4"/>
  <c r="BF404" i="4"/>
  <c r="BF191" i="4"/>
  <c r="BF225" i="4"/>
  <c r="BF262" i="4"/>
  <c r="BF267" i="4"/>
  <c r="BF294" i="4"/>
  <c r="BF342" i="4"/>
  <c r="BF403" i="4"/>
  <c r="BF406" i="4"/>
  <c r="BF369" i="4"/>
  <c r="BF175" i="4"/>
  <c r="BF270" i="4"/>
  <c r="BF393" i="4"/>
  <c r="J273" i="2"/>
  <c r="J70" i="2"/>
  <c r="J94" i="3"/>
  <c r="BF118" i="3"/>
  <c r="BF195" i="3"/>
  <c r="BF252" i="3"/>
  <c r="BF281" i="3"/>
  <c r="BF305" i="3"/>
  <c r="BF311" i="3"/>
  <c r="E50" i="3"/>
  <c r="J56" i="3"/>
  <c r="BF153" i="3"/>
  <c r="BF206" i="3"/>
  <c r="BF211" i="3"/>
  <c r="BF285" i="3"/>
  <c r="BF326" i="3"/>
  <c r="BF173" i="3"/>
  <c r="BF333" i="3"/>
  <c r="BF377" i="3"/>
  <c r="BF114" i="3"/>
  <c r="BF166" i="3"/>
  <c r="BF244" i="3"/>
  <c r="BF296" i="3"/>
  <c r="BF361" i="3"/>
  <c r="BF371" i="3"/>
  <c r="BF374" i="3"/>
  <c r="BF375" i="3"/>
  <c r="J58" i="3"/>
  <c r="BF240" i="3"/>
  <c r="BF231" i="3"/>
  <c r="BF262" i="3"/>
  <c r="BF340" i="3"/>
  <c r="J99" i="2"/>
  <c r="J65" i="2"/>
  <c r="BF100" i="3"/>
  <c r="BF132" i="3"/>
  <c r="BF319" i="3"/>
  <c r="BF125" i="3"/>
  <c r="BF146" i="3"/>
  <c r="BF180" i="3"/>
  <c r="BF223" i="3"/>
  <c r="BF276" i="3"/>
  <c r="BF376" i="3"/>
  <c r="F59" i="3"/>
  <c r="BF107" i="3"/>
  <c r="BF202" i="3"/>
  <c r="BF299" i="3"/>
  <c r="BF355" i="3"/>
  <c r="BF367" i="3"/>
  <c r="BF372" i="3"/>
  <c r="BF139" i="3"/>
  <c r="BF268" i="3"/>
  <c r="BF373" i="3"/>
  <c r="BF216" i="3"/>
  <c r="BF242" i="3"/>
  <c r="BF249" i="3"/>
  <c r="BF256" i="3"/>
  <c r="BF273" i="3"/>
  <c r="BF289" i="3"/>
  <c r="BF292" i="3"/>
  <c r="BF316" i="3"/>
  <c r="BF343" i="3"/>
  <c r="BF187" i="3"/>
  <c r="BF370" i="3"/>
  <c r="J93" i="2"/>
  <c r="BF108" i="2"/>
  <c r="BF116" i="2"/>
  <c r="BF144" i="2"/>
  <c r="BF248" i="2"/>
  <c r="BF258" i="2"/>
  <c r="BF260" i="2"/>
  <c r="BF267" i="2"/>
  <c r="BF274" i="2"/>
  <c r="BF403" i="2"/>
  <c r="BF408" i="2"/>
  <c r="BF353" i="2"/>
  <c r="AV56" i="1"/>
  <c r="BF369" i="2"/>
  <c r="BF386" i="2"/>
  <c r="BF393" i="2"/>
  <c r="BF404" i="2"/>
  <c r="BF410" i="2"/>
  <c r="BF406" i="2"/>
  <c r="AZ56" i="1"/>
  <c r="E50" i="2"/>
  <c r="J56" i="2"/>
  <c r="F59" i="2"/>
  <c r="J94" i="2"/>
  <c r="BF100" i="2"/>
  <c r="BF152" i="2"/>
  <c r="BF160" i="2"/>
  <c r="BF175" i="2"/>
  <c r="BF199" i="2"/>
  <c r="BF216" i="2"/>
  <c r="BF225" i="2"/>
  <c r="BF239" i="2"/>
  <c r="BF270" i="2"/>
  <c r="BF281" i="2"/>
  <c r="BF288" i="2"/>
  <c r="BF294" i="2"/>
  <c r="BF297" i="2"/>
  <c r="BF303" i="2"/>
  <c r="BF308" i="2"/>
  <c r="BF312" i="2"/>
  <c r="BF322" i="2"/>
  <c r="BF336" i="2"/>
  <c r="BF345" i="2"/>
  <c r="BF407" i="2"/>
  <c r="BB56" i="1"/>
  <c r="BF120" i="2"/>
  <c r="BF128" i="2"/>
  <c r="BF136" i="2"/>
  <c r="BF183" i="2"/>
  <c r="BF191" i="2"/>
  <c r="BF208" i="2"/>
  <c r="BF220" i="2"/>
  <c r="BF231" i="2"/>
  <c r="BF262" i="2"/>
  <c r="BF315" i="2"/>
  <c r="BF319" i="2"/>
  <c r="BF329" i="2"/>
  <c r="BF342" i="2"/>
  <c r="BF361" i="2"/>
  <c r="BF372" i="2"/>
  <c r="BF400" i="2"/>
  <c r="BF405" i="2"/>
  <c r="BC56" i="1"/>
  <c r="BF409" i="2"/>
  <c r="BD56" i="1"/>
  <c r="F37" i="17"/>
  <c r="BB73" i="1" s="1"/>
  <c r="F35" i="15"/>
  <c r="AZ70" i="1"/>
  <c r="J35" i="20"/>
  <c r="AV76" i="1" s="1"/>
  <c r="F38" i="15"/>
  <c r="BC70" i="1"/>
  <c r="J35" i="22"/>
  <c r="AV78" i="1" s="1"/>
  <c r="J35" i="15"/>
  <c r="AV70" i="1"/>
  <c r="AS54" i="1"/>
  <c r="F37" i="5"/>
  <c r="BB59" i="1"/>
  <c r="J35" i="21"/>
  <c r="AV77" i="1"/>
  <c r="F37" i="4"/>
  <c r="BB58" i="1"/>
  <c r="F38" i="11"/>
  <c r="BC66" i="1"/>
  <c r="F38" i="18"/>
  <c r="BC74" i="1" s="1"/>
  <c r="F37" i="11"/>
  <c r="BB66" i="1"/>
  <c r="F39" i="12"/>
  <c r="BD67" i="1" s="1"/>
  <c r="F39" i="11"/>
  <c r="BD66" i="1"/>
  <c r="F35" i="9"/>
  <c r="AZ64" i="1" s="1"/>
  <c r="J35" i="14"/>
  <c r="AV69" i="1"/>
  <c r="J35" i="3"/>
  <c r="AV57" i="1" s="1"/>
  <c r="F35" i="5"/>
  <c r="AZ59" i="1"/>
  <c r="F35" i="14"/>
  <c r="AZ69" i="1" s="1"/>
  <c r="F38" i="20"/>
  <c r="BC76" i="1"/>
  <c r="F39" i="7"/>
  <c r="BD61" i="1" s="1"/>
  <c r="F37" i="16"/>
  <c r="BB72" i="1"/>
  <c r="J35" i="6"/>
  <c r="AV60" i="1" s="1"/>
  <c r="F35" i="17"/>
  <c r="AZ73" i="1"/>
  <c r="F37" i="9"/>
  <c r="BB64" i="1" s="1"/>
  <c r="J35" i="10"/>
  <c r="AV65" i="1"/>
  <c r="F35" i="22"/>
  <c r="AZ78" i="1" s="1"/>
  <c r="F37" i="22"/>
  <c r="BB78" i="1"/>
  <c r="F38" i="4"/>
  <c r="BC58" i="1" s="1"/>
  <c r="F39" i="21"/>
  <c r="BD77" i="1"/>
  <c r="F35" i="4"/>
  <c r="AZ58" i="1" s="1"/>
  <c r="F38" i="9"/>
  <c r="BC64" i="1"/>
  <c r="F35" i="7"/>
  <c r="AZ61" i="1" s="1"/>
  <c r="F37" i="20"/>
  <c r="BB76" i="1"/>
  <c r="F38" i="5"/>
  <c r="BC59" i="1" s="1"/>
  <c r="J35" i="5"/>
  <c r="AV59" i="1"/>
  <c r="J35" i="4"/>
  <c r="AV58" i="1" s="1"/>
  <c r="F39" i="4"/>
  <c r="BD58" i="1"/>
  <c r="F38" i="17"/>
  <c r="BC73" i="1" s="1"/>
  <c r="F39" i="22"/>
  <c r="BD78" i="1"/>
  <c r="F37" i="15"/>
  <c r="BB70" i="1" s="1"/>
  <c r="F37" i="13"/>
  <c r="BB68" i="1"/>
  <c r="F38" i="19"/>
  <c r="BC75" i="1" s="1"/>
  <c r="J35" i="13"/>
  <c r="AV68" i="1"/>
  <c r="J35" i="16"/>
  <c r="AV72" i="1" s="1"/>
  <c r="J35" i="17"/>
  <c r="AV73" i="1"/>
  <c r="F39" i="13"/>
  <c r="BD68" i="1" s="1"/>
  <c r="J35" i="8"/>
  <c r="AV62" i="1"/>
  <c r="F38" i="7"/>
  <c r="BC61" i="1" s="1"/>
  <c r="F39" i="8"/>
  <c r="BD62" i="1"/>
  <c r="F38" i="13"/>
  <c r="BC68" i="1" s="1"/>
  <c r="F39" i="15"/>
  <c r="BD70" i="1"/>
  <c r="F35" i="13"/>
  <c r="AZ68" i="1" s="1"/>
  <c r="F39" i="9"/>
  <c r="BD64" i="1"/>
  <c r="F37" i="18"/>
  <c r="BB74" i="1" s="1"/>
  <c r="F38" i="6"/>
  <c r="BC60" i="1"/>
  <c r="F37" i="3"/>
  <c r="BB57" i="1" s="1"/>
  <c r="J35" i="11"/>
  <c r="AV66" i="1"/>
  <c r="F39" i="14"/>
  <c r="BD69" i="1" s="1"/>
  <c r="F37" i="21"/>
  <c r="BB77" i="1"/>
  <c r="F35" i="16"/>
  <c r="AZ72" i="1" s="1"/>
  <c r="J35" i="12"/>
  <c r="AV67" i="1"/>
  <c r="F38" i="3"/>
  <c r="BC57" i="1" s="1"/>
  <c r="F37" i="8"/>
  <c r="BB62" i="1"/>
  <c r="F35" i="6"/>
  <c r="AZ60" i="1" s="1"/>
  <c r="F37" i="10"/>
  <c r="BB65" i="1"/>
  <c r="F38" i="10"/>
  <c r="BC65" i="1" s="1"/>
  <c r="F39" i="16"/>
  <c r="BD72" i="1"/>
  <c r="F37" i="6"/>
  <c r="BB60" i="1" s="1"/>
  <c r="F39" i="20"/>
  <c r="BD76" i="1"/>
  <c r="F35" i="8"/>
  <c r="AZ62" i="1" s="1"/>
  <c r="F35" i="20"/>
  <c r="AZ76" i="1"/>
  <c r="F38" i="21"/>
  <c r="BC77" i="1" s="1"/>
  <c r="J35" i="9"/>
  <c r="AV64" i="1"/>
  <c r="F38" i="16"/>
  <c r="BC72" i="1" s="1"/>
  <c r="F39" i="6"/>
  <c r="BD60" i="1"/>
  <c r="F38" i="22"/>
  <c r="BC78" i="1" s="1"/>
  <c r="F35" i="3"/>
  <c r="AZ57" i="1"/>
  <c r="F38" i="8"/>
  <c r="BC62" i="1" s="1"/>
  <c r="F38" i="14"/>
  <c r="BC69" i="1"/>
  <c r="F35" i="12"/>
  <c r="AZ67" i="1" s="1"/>
  <c r="F39" i="3"/>
  <c r="BD57" i="1"/>
  <c r="F37" i="14"/>
  <c r="BB69" i="1" s="1"/>
  <c r="F37" i="12"/>
  <c r="BB67" i="1"/>
  <c r="F37" i="19"/>
  <c r="BB75" i="1" s="1"/>
  <c r="F35" i="21"/>
  <c r="AZ77" i="1"/>
  <c r="F39" i="5"/>
  <c r="BD59" i="1" s="1"/>
  <c r="F38" i="12"/>
  <c r="BC67" i="1"/>
  <c r="J35" i="19"/>
  <c r="AV75" i="1" s="1"/>
  <c r="F39" i="10"/>
  <c r="BD65" i="1"/>
  <c r="J35" i="7"/>
  <c r="AV61" i="1" s="1"/>
  <c r="F35" i="10"/>
  <c r="AZ65" i="1"/>
  <c r="F39" i="18"/>
  <c r="BD74" i="1" s="1"/>
  <c r="F35" i="11"/>
  <c r="AZ66" i="1"/>
  <c r="J35" i="18"/>
  <c r="AV74" i="1" s="1"/>
  <c r="F39" i="19"/>
  <c r="BD75" i="1"/>
  <c r="F35" i="18"/>
  <c r="AZ74" i="1" s="1"/>
  <c r="F35" i="19"/>
  <c r="AZ75" i="1"/>
  <c r="F37" i="7"/>
  <c r="BB61" i="1" s="1"/>
  <c r="J354" i="11" l="1"/>
  <c r="J74" i="11" s="1"/>
  <c r="BK254" i="11"/>
  <c r="J254" i="11" s="1"/>
  <c r="J69" i="11" s="1"/>
  <c r="J207" i="20"/>
  <c r="J66" i="20" s="1"/>
  <c r="BK98" i="20"/>
  <c r="J253" i="15"/>
  <c r="J67" i="15" s="1"/>
  <c r="BK97" i="15"/>
  <c r="J97" i="15" s="1"/>
  <c r="J64" i="15" s="1"/>
  <c r="J273" i="10"/>
  <c r="J70" i="10" s="1"/>
  <c r="BK272" i="10"/>
  <c r="J272" i="10" s="1"/>
  <c r="J69" i="10" s="1"/>
  <c r="BK98" i="3"/>
  <c r="J98" i="3" s="1"/>
  <c r="J64" i="3" s="1"/>
  <c r="J318" i="19"/>
  <c r="J72" i="19" s="1"/>
  <c r="BK254" i="19"/>
  <c r="J254" i="19" s="1"/>
  <c r="J69" i="19" s="1"/>
  <c r="J257" i="18"/>
  <c r="J67" i="18" s="1"/>
  <c r="BK98" i="18"/>
  <c r="J239" i="13"/>
  <c r="J67" i="13" s="1"/>
  <c r="BK98" i="13"/>
  <c r="J98" i="13" s="1"/>
  <c r="J64" i="13" s="1"/>
  <c r="J371" i="16"/>
  <c r="J73" i="16" s="1"/>
  <c r="BK272" i="16"/>
  <c r="J272" i="16" s="1"/>
  <c r="J69" i="16" s="1"/>
  <c r="J257" i="4"/>
  <c r="J67" i="4" s="1"/>
  <c r="BK98" i="4"/>
  <c r="BK254" i="17"/>
  <c r="J254" i="17" s="1"/>
  <c r="J69" i="17" s="1"/>
  <c r="R98" i="17"/>
  <c r="R97" i="17" s="1"/>
  <c r="P98" i="3"/>
  <c r="P97" i="3" s="1"/>
  <c r="AU57" i="1" s="1"/>
  <c r="BK98" i="14"/>
  <c r="J98" i="14" s="1"/>
  <c r="J64" i="14" s="1"/>
  <c r="T272" i="10"/>
  <c r="T97" i="10" s="1"/>
  <c r="P272" i="12"/>
  <c r="P97" i="12" s="1"/>
  <c r="AU67" i="1" s="1"/>
  <c r="R254" i="13"/>
  <c r="R97" i="13" s="1"/>
  <c r="BK272" i="12"/>
  <c r="J272" i="12"/>
  <c r="J69" i="12"/>
  <c r="P272" i="16"/>
  <c r="P97" i="16" s="1"/>
  <c r="AU72" i="1" s="1"/>
  <c r="P272" i="6"/>
  <c r="P97" i="6"/>
  <c r="AU60" i="1" s="1"/>
  <c r="R272" i="20"/>
  <c r="R97" i="20"/>
  <c r="T272" i="14"/>
  <c r="T97" i="14" s="1"/>
  <c r="P98" i="19"/>
  <c r="P97" i="19"/>
  <c r="AU75" i="1"/>
  <c r="T98" i="7"/>
  <c r="P254" i="7"/>
  <c r="P98" i="9"/>
  <c r="P97" i="9"/>
  <c r="AU64" i="1" s="1"/>
  <c r="R272" i="14"/>
  <c r="R272" i="12"/>
  <c r="R97" i="12" s="1"/>
  <c r="T97" i="15"/>
  <c r="P254" i="5"/>
  <c r="P97" i="5"/>
  <c r="AU59" i="1"/>
  <c r="R98" i="14"/>
  <c r="R97" i="14" s="1"/>
  <c r="T268" i="8"/>
  <c r="T96" i="8"/>
  <c r="R254" i="17"/>
  <c r="P98" i="2"/>
  <c r="P98" i="10"/>
  <c r="R98" i="21"/>
  <c r="R97" i="21" s="1"/>
  <c r="R97" i="10"/>
  <c r="T272" i="2"/>
  <c r="T97" i="2"/>
  <c r="R97" i="15"/>
  <c r="T98" i="12"/>
  <c r="T97" i="12"/>
  <c r="P268" i="8"/>
  <c r="R254" i="11"/>
  <c r="BK272" i="2"/>
  <c r="J272" i="2"/>
  <c r="J69" i="2"/>
  <c r="R98" i="12"/>
  <c r="P272" i="20"/>
  <c r="R98" i="6"/>
  <c r="R97" i="6" s="1"/>
  <c r="T272" i="18"/>
  <c r="T272" i="6"/>
  <c r="T97" i="6"/>
  <c r="T98" i="21"/>
  <c r="R272" i="4"/>
  <c r="R97" i="4"/>
  <c r="P98" i="11"/>
  <c r="P97" i="11" s="1"/>
  <c r="AU66" i="1" s="1"/>
  <c r="BK98" i="11"/>
  <c r="BK97" i="11" s="1"/>
  <c r="J97" i="11" s="1"/>
  <c r="J63" i="11" s="1"/>
  <c r="J98" i="11"/>
  <c r="J64" i="11" s="1"/>
  <c r="P98" i="20"/>
  <c r="P97" i="20"/>
  <c r="AU76" i="1"/>
  <c r="P98" i="14"/>
  <c r="P98" i="7"/>
  <c r="P97" i="7"/>
  <c r="AU61" i="1"/>
  <c r="T254" i="7"/>
  <c r="BK268" i="15"/>
  <c r="J268" i="15"/>
  <c r="J69" i="15"/>
  <c r="P254" i="21"/>
  <c r="P97" i="21"/>
  <c r="AU77" i="1"/>
  <c r="P272" i="18"/>
  <c r="P97" i="18" s="1"/>
  <c r="AU74" i="1" s="1"/>
  <c r="T98" i="13"/>
  <c r="P272" i="10"/>
  <c r="T272" i="20"/>
  <c r="T97" i="20"/>
  <c r="BK98" i="21"/>
  <c r="J98" i="21"/>
  <c r="J64" i="21" s="1"/>
  <c r="BK272" i="18"/>
  <c r="J272" i="18"/>
  <c r="J69" i="18"/>
  <c r="T254" i="17"/>
  <c r="P254" i="3"/>
  <c r="R98" i="13"/>
  <c r="T98" i="5"/>
  <c r="P98" i="17"/>
  <c r="P97" i="17" s="1"/>
  <c r="AU73" i="1" s="1"/>
  <c r="BK98" i="19"/>
  <c r="BK97" i="19" s="1"/>
  <c r="J97" i="19" s="1"/>
  <c r="J32" i="19" s="1"/>
  <c r="AG75" i="1" s="1"/>
  <c r="J98" i="19"/>
  <c r="J64" i="19" s="1"/>
  <c r="P268" i="22"/>
  <c r="T268" i="22"/>
  <c r="T96" i="22" s="1"/>
  <c r="R98" i="9"/>
  <c r="P98" i="12"/>
  <c r="T268" i="15"/>
  <c r="P272" i="2"/>
  <c r="BK254" i="7"/>
  <c r="J254" i="7"/>
  <c r="J69" i="7"/>
  <c r="R98" i="11"/>
  <c r="R97" i="11"/>
  <c r="T98" i="11"/>
  <c r="R268" i="22"/>
  <c r="T98" i="19"/>
  <c r="T97" i="19"/>
  <c r="BK272" i="6"/>
  <c r="J272" i="6"/>
  <c r="J69" i="6" s="1"/>
  <c r="BK97" i="22"/>
  <c r="J97" i="22"/>
  <c r="J64" i="22"/>
  <c r="T98" i="18"/>
  <c r="T97" i="18"/>
  <c r="BK98" i="10"/>
  <c r="BK97" i="10" s="1"/>
  <c r="J97" i="10" s="1"/>
  <c r="J63" i="10" s="1"/>
  <c r="J98" i="10"/>
  <c r="J64" i="10" s="1"/>
  <c r="BK97" i="8"/>
  <c r="BK96" i="8"/>
  <c r="J96" i="8"/>
  <c r="J63" i="8" s="1"/>
  <c r="BK268" i="22"/>
  <c r="J268" i="22"/>
  <c r="J69" i="22"/>
  <c r="T97" i="22"/>
  <c r="P97" i="15"/>
  <c r="T98" i="16"/>
  <c r="T254" i="9"/>
  <c r="R272" i="18"/>
  <c r="R97" i="18"/>
  <c r="R97" i="22"/>
  <c r="R96" i="22" s="1"/>
  <c r="T98" i="3"/>
  <c r="T98" i="17"/>
  <c r="T97" i="17"/>
  <c r="BK254" i="9"/>
  <c r="J254" i="9"/>
  <c r="J69" i="9"/>
  <c r="T272" i="16"/>
  <c r="R254" i="19"/>
  <c r="R268" i="15"/>
  <c r="BK272" i="20"/>
  <c r="J272" i="20"/>
  <c r="J69" i="20" s="1"/>
  <c r="P98" i="4"/>
  <c r="T272" i="4"/>
  <c r="T97" i="4"/>
  <c r="R254" i="9"/>
  <c r="R272" i="16"/>
  <c r="R97" i="16"/>
  <c r="BK98" i="2"/>
  <c r="BK97" i="2" s="1"/>
  <c r="J97" i="2" s="1"/>
  <c r="J32" i="2" s="1"/>
  <c r="AG56" i="1" s="1"/>
  <c r="AN56" i="1" s="1"/>
  <c r="P254" i="13"/>
  <c r="P97" i="13"/>
  <c r="AU68" i="1" s="1"/>
  <c r="R98" i="2"/>
  <c r="R97" i="8"/>
  <c r="R96" i="8"/>
  <c r="R98" i="3"/>
  <c r="T254" i="13"/>
  <c r="R254" i="5"/>
  <c r="R97" i="5"/>
  <c r="R254" i="7"/>
  <c r="R97" i="7"/>
  <c r="R98" i="19"/>
  <c r="R97" i="19"/>
  <c r="T254" i="11"/>
  <c r="T254" i="5"/>
  <c r="P97" i="8"/>
  <c r="P96" i="8"/>
  <c r="AU62" i="1" s="1"/>
  <c r="P272" i="4"/>
  <c r="T254" i="3"/>
  <c r="T254" i="21"/>
  <c r="BK272" i="4"/>
  <c r="J272" i="4"/>
  <c r="J69" i="4"/>
  <c r="BK254" i="13"/>
  <c r="BK97" i="13" s="1"/>
  <c r="J97" i="13" s="1"/>
  <c r="J32" i="13" s="1"/>
  <c r="AG68" i="1" s="1"/>
  <c r="P97" i="22"/>
  <c r="P96" i="22"/>
  <c r="AU78" i="1" s="1"/>
  <c r="P268" i="15"/>
  <c r="R272" i="2"/>
  <c r="T98" i="9"/>
  <c r="T97" i="9" s="1"/>
  <c r="R254" i="3"/>
  <c r="P272" i="14"/>
  <c r="BK98" i="17"/>
  <c r="J98" i="17" s="1"/>
  <c r="J64" i="17" s="1"/>
  <c r="J98" i="22"/>
  <c r="J65" i="22"/>
  <c r="J269" i="22"/>
  <c r="J70" i="22"/>
  <c r="J98" i="20"/>
  <c r="J64" i="20"/>
  <c r="J98" i="18"/>
  <c r="J64" i="18"/>
  <c r="BK97" i="16"/>
  <c r="J97" i="16" s="1"/>
  <c r="J32" i="16" s="1"/>
  <c r="AG72" i="1" s="1"/>
  <c r="BK97" i="14"/>
  <c r="J97" i="14" s="1"/>
  <c r="J32" i="14" s="1"/>
  <c r="AG69" i="1" s="1"/>
  <c r="BK97" i="12"/>
  <c r="J97" i="12" s="1"/>
  <c r="J32" i="12" s="1"/>
  <c r="AG67" i="1" s="1"/>
  <c r="BK97" i="9"/>
  <c r="J97" i="9" s="1"/>
  <c r="J32" i="9" s="1"/>
  <c r="AG64" i="1" s="1"/>
  <c r="BK97" i="7"/>
  <c r="J97" i="7"/>
  <c r="BK97" i="6"/>
  <c r="J97" i="6" s="1"/>
  <c r="J32" i="6" s="1"/>
  <c r="AG60" i="1" s="1"/>
  <c r="BK97" i="5"/>
  <c r="J97" i="5"/>
  <c r="J63" i="5"/>
  <c r="J98" i="4"/>
  <c r="J64" i="4"/>
  <c r="BK97" i="3"/>
  <c r="J97" i="3"/>
  <c r="J32" i="3" s="1"/>
  <c r="AG57" i="1" s="1"/>
  <c r="J36" i="14"/>
  <c r="AW69" i="1"/>
  <c r="AT69" i="1" s="1"/>
  <c r="F36" i="7"/>
  <c r="BA61" i="1"/>
  <c r="F36" i="9"/>
  <c r="BA64" i="1" s="1"/>
  <c r="J36" i="5"/>
  <c r="AW59" i="1"/>
  <c r="AT59" i="1"/>
  <c r="J36" i="9"/>
  <c r="AW64" i="1"/>
  <c r="AT64" i="1"/>
  <c r="F36" i="6"/>
  <c r="BA60" i="1" s="1"/>
  <c r="J36" i="12"/>
  <c r="AW67" i="1"/>
  <c r="AT67" i="1"/>
  <c r="BC71" i="1"/>
  <c r="AY71" i="1"/>
  <c r="AZ55" i="1"/>
  <c r="AV55" i="1"/>
  <c r="F36" i="16"/>
  <c r="BA72" i="1"/>
  <c r="J36" i="7"/>
  <c r="AW61" i="1"/>
  <c r="AT61" i="1" s="1"/>
  <c r="BD55" i="1"/>
  <c r="F36" i="14"/>
  <c r="BA69" i="1" s="1"/>
  <c r="J36" i="16"/>
  <c r="AW72" i="1"/>
  <c r="AT72" i="1" s="1"/>
  <c r="F36" i="21"/>
  <c r="BA77" i="1"/>
  <c r="BD71" i="1"/>
  <c r="F36" i="2"/>
  <c r="BA56" i="1"/>
  <c r="J36" i="6"/>
  <c r="AW60" i="1"/>
  <c r="AT60" i="1" s="1"/>
  <c r="F36" i="19"/>
  <c r="BA75" i="1"/>
  <c r="F36" i="10"/>
  <c r="BA65" i="1" s="1"/>
  <c r="J36" i="15"/>
  <c r="AW70" i="1"/>
  <c r="AT70" i="1"/>
  <c r="F36" i="3"/>
  <c r="BA57" i="1"/>
  <c r="BB63" i="1"/>
  <c r="AX63" i="1"/>
  <c r="BB55" i="1"/>
  <c r="AX55" i="1"/>
  <c r="BB71" i="1"/>
  <c r="AX71" i="1"/>
  <c r="AZ63" i="1"/>
  <c r="AV63" i="1"/>
  <c r="F36" i="8"/>
  <c r="BA62" i="1"/>
  <c r="J36" i="4"/>
  <c r="AW58" i="1" s="1"/>
  <c r="AT58" i="1" s="1"/>
  <c r="F36" i="17"/>
  <c r="BA73" i="1" s="1"/>
  <c r="F36" i="18"/>
  <c r="BA74" i="1"/>
  <c r="BC55" i="1"/>
  <c r="AY55" i="1" s="1"/>
  <c r="J36" i="2"/>
  <c r="AW56" i="1"/>
  <c r="AT56" i="1"/>
  <c r="J36" i="19"/>
  <c r="AW75" i="1"/>
  <c r="AT75" i="1"/>
  <c r="F36" i="20"/>
  <c r="BA76" i="1" s="1"/>
  <c r="J36" i="3"/>
  <c r="AW57" i="1"/>
  <c r="AT57" i="1" s="1"/>
  <c r="BD63" i="1"/>
  <c r="J36" i="8"/>
  <c r="AW62" i="1" s="1"/>
  <c r="AT62" i="1" s="1"/>
  <c r="F36" i="22"/>
  <c r="BA78" i="1" s="1"/>
  <c r="J36" i="18"/>
  <c r="AW74" i="1"/>
  <c r="AT74" i="1"/>
  <c r="J36" i="11"/>
  <c r="AW66" i="1" s="1"/>
  <c r="AT66" i="1" s="1"/>
  <c r="J36" i="17"/>
  <c r="AW73" i="1"/>
  <c r="AT73" i="1"/>
  <c r="F36" i="5"/>
  <c r="BA59" i="1" s="1"/>
  <c r="J32" i="7"/>
  <c r="AG61" i="1"/>
  <c r="J36" i="13"/>
  <c r="AW68" i="1" s="1"/>
  <c r="AT68" i="1" s="1"/>
  <c r="AZ71" i="1"/>
  <c r="AV71" i="1" s="1"/>
  <c r="J36" i="22"/>
  <c r="AW78" i="1"/>
  <c r="AT78" i="1"/>
  <c r="F36" i="12"/>
  <c r="BA67" i="1" s="1"/>
  <c r="F36" i="11"/>
  <c r="BA66" i="1"/>
  <c r="J36" i="20"/>
  <c r="AW76" i="1" s="1"/>
  <c r="AT76" i="1" s="1"/>
  <c r="J36" i="10"/>
  <c r="AW65" i="1" s="1"/>
  <c r="AT65" i="1" s="1"/>
  <c r="BC63" i="1"/>
  <c r="AY63" i="1"/>
  <c r="J36" i="21"/>
  <c r="AW77" i="1" s="1"/>
  <c r="AT77" i="1" s="1"/>
  <c r="F36" i="13"/>
  <c r="BA68" i="1"/>
  <c r="F36" i="4"/>
  <c r="BA58" i="1" s="1"/>
  <c r="F36" i="15"/>
  <c r="BA70" i="1"/>
  <c r="BK97" i="17" l="1"/>
  <c r="J97" i="17" s="1"/>
  <c r="J63" i="17" s="1"/>
  <c r="J254" i="13"/>
  <c r="J69" i="13" s="1"/>
  <c r="BK96" i="15"/>
  <c r="J96" i="15" s="1"/>
  <c r="J32" i="15" s="1"/>
  <c r="AG70" i="1" s="1"/>
  <c r="AN70" i="1" s="1"/>
  <c r="P96" i="15"/>
  <c r="AU70" i="1" s="1"/>
  <c r="P97" i="4"/>
  <c r="AU58" i="1"/>
  <c r="T97" i="13"/>
  <c r="T97" i="5"/>
  <c r="P97" i="10"/>
  <c r="AU65" i="1"/>
  <c r="P97" i="14"/>
  <c r="AU69" i="1" s="1"/>
  <c r="T97" i="16"/>
  <c r="R97" i="9"/>
  <c r="R97" i="3"/>
  <c r="T97" i="11"/>
  <c r="T96" i="15"/>
  <c r="R96" i="15"/>
  <c r="R97" i="2"/>
  <c r="T97" i="3"/>
  <c r="T97" i="21"/>
  <c r="P97" i="2"/>
  <c r="AU56" i="1"/>
  <c r="T97" i="7"/>
  <c r="BK97" i="18"/>
  <c r="J97" i="18"/>
  <c r="J32" i="18" s="1"/>
  <c r="AG74" i="1" s="1"/>
  <c r="BK97" i="20"/>
  <c r="J97" i="20" s="1"/>
  <c r="J63" i="20" s="1"/>
  <c r="J98" i="2"/>
  <c r="J64" i="2"/>
  <c r="J63" i="2"/>
  <c r="BK97" i="21"/>
  <c r="J97" i="21"/>
  <c r="J63" i="21"/>
  <c r="J97" i="8"/>
  <c r="J64" i="8"/>
  <c r="BK97" i="4"/>
  <c r="J97" i="4"/>
  <c r="J63" i="4" s="1"/>
  <c r="BK96" i="22"/>
  <c r="J96" i="22"/>
  <c r="J63" i="22"/>
  <c r="AN75" i="1"/>
  <c r="J63" i="19"/>
  <c r="J41" i="19"/>
  <c r="AN72" i="1"/>
  <c r="J63" i="16"/>
  <c r="J63" i="15"/>
  <c r="J41" i="16"/>
  <c r="AN69" i="1"/>
  <c r="J63" i="14"/>
  <c r="J41" i="15"/>
  <c r="AN68" i="1"/>
  <c r="J63" i="13"/>
  <c r="J41" i="14"/>
  <c r="AN67" i="1"/>
  <c r="J41" i="13"/>
  <c r="J63" i="12"/>
  <c r="J41" i="12"/>
  <c r="AN64" i="1"/>
  <c r="J63" i="9"/>
  <c r="J41" i="9"/>
  <c r="AN61" i="1"/>
  <c r="J63" i="7"/>
  <c r="AN60" i="1"/>
  <c r="J41" i="7"/>
  <c r="J63" i="6"/>
  <c r="J41" i="6"/>
  <c r="AN57" i="1"/>
  <c r="J63" i="3"/>
  <c r="J41" i="3"/>
  <c r="J41" i="2"/>
  <c r="J32" i="17"/>
  <c r="AG73" i="1" s="1"/>
  <c r="BA63" i="1"/>
  <c r="AW63" i="1"/>
  <c r="AT63" i="1"/>
  <c r="AU71" i="1"/>
  <c r="BC54" i="1"/>
  <c r="AY54" i="1" s="1"/>
  <c r="AZ54" i="1"/>
  <c r="AV54" i="1"/>
  <c r="AK29" i="1"/>
  <c r="J32" i="5"/>
  <c r="AG59" i="1"/>
  <c r="AN59" i="1"/>
  <c r="BD54" i="1"/>
  <c r="W33" i="1" s="1"/>
  <c r="BA55" i="1"/>
  <c r="AW55" i="1"/>
  <c r="AT55" i="1"/>
  <c r="J32" i="11"/>
  <c r="AG66" i="1"/>
  <c r="AN66" i="1"/>
  <c r="J32" i="10"/>
  <c r="AG65" i="1" s="1"/>
  <c r="AN65" i="1" s="1"/>
  <c r="BB54" i="1"/>
  <c r="AX54" i="1"/>
  <c r="J32" i="8"/>
  <c r="AG62" i="1"/>
  <c r="BA71" i="1"/>
  <c r="AW71" i="1"/>
  <c r="AT71" i="1" s="1"/>
  <c r="J41" i="8" l="1"/>
  <c r="J41" i="18"/>
  <c r="J63" i="18"/>
  <c r="J41" i="17"/>
  <c r="AN73" i="1"/>
  <c r="J41" i="11"/>
  <c r="J41" i="10"/>
  <c r="J41" i="5"/>
  <c r="AN74" i="1"/>
  <c r="AN62" i="1"/>
  <c r="AU63" i="1"/>
  <c r="AU55" i="1"/>
  <c r="AU54" i="1" s="1"/>
  <c r="J32" i="22"/>
  <c r="AG78" i="1"/>
  <c r="J32" i="20"/>
  <c r="AG76" i="1" s="1"/>
  <c r="AN76" i="1" s="1"/>
  <c r="BA54" i="1"/>
  <c r="AW54" i="1"/>
  <c r="AK30" i="1" s="1"/>
  <c r="W31" i="1"/>
  <c r="W32" i="1"/>
  <c r="AG63" i="1"/>
  <c r="J32" i="4"/>
  <c r="AG58" i="1"/>
  <c r="AN58" i="1"/>
  <c r="W29" i="1"/>
  <c r="J32" i="21"/>
  <c r="AG77" i="1"/>
  <c r="AN77" i="1"/>
  <c r="J41" i="4" l="1"/>
  <c r="J41" i="21"/>
  <c r="J41" i="22"/>
  <c r="J41" i="20"/>
  <c r="AN63" i="1"/>
  <c r="AN78" i="1"/>
  <c r="AG55" i="1"/>
  <c r="W30" i="1"/>
  <c r="AT54" i="1"/>
  <c r="AG71" i="1"/>
  <c r="AN71" i="1"/>
  <c r="AN55" i="1" l="1"/>
  <c r="AG54" i="1"/>
  <c r="AK26" i="1"/>
  <c r="AK35" i="1"/>
  <c r="AN54" i="1" l="1"/>
</calcChain>
</file>

<file path=xl/sharedStrings.xml><?xml version="1.0" encoding="utf-8"?>
<sst xmlns="http://schemas.openxmlformats.org/spreadsheetml/2006/main" count="61374" uniqueCount="774">
  <si>
    <t>Export Komplet</t>
  </si>
  <si>
    <t>VZ</t>
  </si>
  <si>
    <t>2.0</t>
  </si>
  <si>
    <t>ZAMOK</t>
  </si>
  <si>
    <t>False</t>
  </si>
  <si>
    <t>{e41b0a97-80ae-4690-afbe-2cdc765d6fdb}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</si>
  <si>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</si>
  <si>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</si>
  <si>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</si>
  <si>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</si>
  <si>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</si>
  <si>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</si>
  <si>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</si>
  <si>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</si>
  <si>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N9762024a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</si>
  <si>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</si>
  <si>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</si>
  <si>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oken Václavkova 817 - 819, Valašské Meziříčí</t>
  </si>
  <si>
    <t>KSO:</t>
  </si>
  <si>
    <t/>
  </si>
  <si>
    <t>CC-CZ:</t>
  </si>
  <si>
    <t>Místo:</t>
  </si>
  <si>
    <t xml:space="preserve"> </t>
  </si>
  <si>
    <t>Datum:</t>
  </si>
  <si>
    <t>5. 2. 2024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</si>
  <si>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</si>
  <si>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</si>
  <si>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</si>
  <si>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</si>
  <si>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</si>
  <si>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</si>
  <si>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</si>
  <si>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</si>
  <si>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</si>
  <si>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</si>
  <si>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</si>
  <si>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</si>
  <si>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</si>
  <si>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</si>
  <si>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</si>
  <si>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</si>
  <si>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</si>
  <si>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</si>
  <si>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</si>
  <si>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</si>
  <si>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</si>
  <si>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</si>
  <si>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</si>
  <si>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</si>
  <si>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</si>
  <si>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</si>
  <si>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</si>
  <si>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</si>
  <si>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</si>
  <si>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</si>
  <si>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</si>
  <si>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</si>
  <si>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</si>
  <si>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</si>
  <si>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</si>
  <si>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</si>
  <si>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</si>
  <si>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</si>
  <si>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</si>
  <si>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</si>
  <si>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</si>
  <si>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</si>
  <si>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</si>
  <si>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</si>
  <si>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</si>
  <si>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</si>
  <si>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</si>
  <si>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</si>
  <si>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</si>
  <si>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</si>
  <si>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Výměna oken vchod 817</t>
  </si>
  <si>
    <t>STA</t>
  </si>
  <si>
    <t>1</t>
  </si>
  <si>
    <t>{e6dee1f6-681e-4acf-bee5-86e86299208d}</t>
  </si>
  <si>
    <t>/</t>
  </si>
  <si>
    <t>011</t>
  </si>
  <si>
    <t>Bytová jednotka 1, byt 2+1</t>
  </si>
  <si>
    <t>Soupis</t>
  </si>
  <si>
    <t>2</t>
  </si>
  <si>
    <t>{e6aee5a9-d662-48ab-a754-667bdde58f77}</t>
  </si>
  <si>
    <t>012</t>
  </si>
  <si>
    <t>Bytová jednotka 2, byt 1+1</t>
  </si>
  <si>
    <t>{e87a6f56-6496-4e73-8ce3-10677004ad95}</t>
  </si>
  <si>
    <t>013</t>
  </si>
  <si>
    <t>Bytová jednotka 3, byt 2+1</t>
  </si>
  <si>
    <t>{14df3a84-3922-4991-b303-305582fe1657}</t>
  </si>
  <si>
    <t>014</t>
  </si>
  <si>
    <t>Bytová jednotka 4, byt 1+1</t>
  </si>
  <si>
    <t>{a15b65ff-fab0-45b6-800d-56d91cdd9c9e}</t>
  </si>
  <si>
    <t>015</t>
  </si>
  <si>
    <t>Bytová jednotka 5, byt 2+1</t>
  </si>
  <si>
    <t>{3789cf09-b2ba-450e-b01e-fd381fc62bda}</t>
  </si>
  <si>
    <t>016</t>
  </si>
  <si>
    <t>Bytová jednotka 6, byt 1+1</t>
  </si>
  <si>
    <t>{f266cda8-8484-4eba-b40e-c13d25ab7aec}</t>
  </si>
  <si>
    <t>017</t>
  </si>
  <si>
    <t>Společné prostory 817</t>
  </si>
  <si>
    <t>{b1ab1724-ef85-4898-aa48-36dd40230f78}</t>
  </si>
  <si>
    <t>SO 02</t>
  </si>
  <si>
    <t>Výměna oken vchod 818</t>
  </si>
  <si>
    <t>{efb74a32-f3dc-47f6-9135-fbe224407054}</t>
  </si>
  <si>
    <t>021</t>
  </si>
  <si>
    <t>Bytová jednotka 1, byt 1+1</t>
  </si>
  <si>
    <t>{1f6bc1d2-4048-48a4-9f94-291c0c8c7b29}</t>
  </si>
  <si>
    <t>022</t>
  </si>
  <si>
    <t>Bytová jednotka 2, byt 2+1</t>
  </si>
  <si>
    <t>{de955645-2d84-4b22-b785-2f1774b25be2}</t>
  </si>
  <si>
    <t>023</t>
  </si>
  <si>
    <t>Bytová jednotka 3, byt 1+1</t>
  </si>
  <si>
    <t>{09955635-210b-4179-a5d3-104a0acd95a6}</t>
  </si>
  <si>
    <t>024</t>
  </si>
  <si>
    <t>Bytová jednotka 4, byt 2+1</t>
  </si>
  <si>
    <t>{2babb111-0dbb-4e23-8cc0-1016763d68d5}</t>
  </si>
  <si>
    <t>025</t>
  </si>
  <si>
    <t>Bytová jednotka 5, byt 1+1</t>
  </si>
  <si>
    <t>{202a0d7d-a1fb-4aed-b172-d429c56a6e0f}</t>
  </si>
  <si>
    <t>026</t>
  </si>
  <si>
    <t>Bytová jednotka 6, byt 2+1</t>
  </si>
  <si>
    <t>{20e149ab-a9b3-4ca6-9a47-fa63370846f5}</t>
  </si>
  <si>
    <t>027</t>
  </si>
  <si>
    <t>Společné prostory 818</t>
  </si>
  <si>
    <t>{5ce473c8-cd46-424e-ad33-38460c74b48a}</t>
  </si>
  <si>
    <t>SO 03</t>
  </si>
  <si>
    <t>Výměna oken vchod 819</t>
  </si>
  <si>
    <t>{1a5b05c2-41ba-4a86-9fad-bef34cf51df2}</t>
  </si>
  <si>
    <t>031</t>
  </si>
  <si>
    <t>{1f15bd59-e413-4b12-b27c-d0496250d448}</t>
  </si>
  <si>
    <t>032</t>
  </si>
  <si>
    <t>{77e7c126-7e21-4d71-9b5f-5146e4c3146c}</t>
  </si>
  <si>
    <t>033</t>
  </si>
  <si>
    <t>{79ed455d-6d5d-4442-b3b1-9aaf82b1b571}</t>
  </si>
  <si>
    <t>034</t>
  </si>
  <si>
    <t>{2258eeaa-1e69-41c6-8bdc-1f2dc3dd6dc5}</t>
  </si>
  <si>
    <t>035</t>
  </si>
  <si>
    <t>{3816263e-13da-431a-901a-7789c1763c90}</t>
  </si>
  <si>
    <t>036</t>
  </si>
  <si>
    <t>{9e4ccecc-b26f-4a6d-8a04-a7c67b088ae5}</t>
  </si>
  <si>
    <t>037</t>
  </si>
  <si>
    <t>Společné prostory 819</t>
  </si>
  <si>
    <t>{0bc0769f-a7d7-438d-8e68-d5f90533b35d}</t>
  </si>
  <si>
    <t>KRYCÍ LIST SOUPISU PRACÍ</t>
  </si>
  <si>
    <t>Objekt:</t>
  </si>
  <si>
    <t>SO 01 - Výměna oken vchod 817</t>
  </si>
  <si>
    <t>Soupis:</t>
  </si>
  <si>
    <t>011 - Bytová jednotka 1, byt 2+1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</si>
  <si>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</si>
  <si>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</si>
  <si>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</si>
  <si>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</si>
  <si>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</si>
  <si>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</si>
  <si>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</si>
  <si>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</si>
  <si>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</si>
  <si>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</si>
  <si>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</si>
  <si>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</si>
  <si>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</si>
  <si>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</si>
  <si>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</si>
  <si>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</si>
  <si>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</si>
  <si>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</si>
  <si>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</si>
  <si>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</si>
  <si>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</si>
  <si>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</si>
  <si>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</si>
  <si>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</si>
  <si>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</si>
  <si>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</si>
  <si>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</si>
  <si>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</si>
  <si>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</si>
  <si>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</si>
  <si>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</si>
  <si>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</si>
  <si>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</si>
  <si>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</si>
  <si>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</si>
  <si>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612142001</t>
  </si>
  <si>
    <t>Pletivo vnitřních ploch v ploše nebo pruzích, na plném podkladu sklovláknité vtlačené do tmelu včetně tmelu stěn</t>
  </si>
  <si>
    <t>m2</t>
  </si>
  <si>
    <t>CS ÚRS 2024 01</t>
  </si>
  <si>
    <t>4</t>
  </si>
  <si>
    <t>1747654587</t>
  </si>
  <si>
    <t>Online PSC</t>
  </si>
  <si>
    <t>https://podminky.urs.cz/item/CS_URS_2024_01/612142001</t>
  </si>
  <si>
    <t>VV</t>
  </si>
  <si>
    <t>(2,09+1,49)*2*0,3</t>
  </si>
  <si>
    <t>(0,87+2,065)*2*0,3</t>
  </si>
  <si>
    <t>(0,78+0,77)*2*0,3</t>
  </si>
  <si>
    <t>Součet</t>
  </si>
  <si>
    <t>612325302</t>
  </si>
  <si>
    <t>Vápenocementová omítka ostění nebo nadpraží štuková</t>
  </si>
  <si>
    <t>1647645962</t>
  </si>
  <si>
    <t>https://podminky.urs.cz/item/CS_URS_2024_01/612325302</t>
  </si>
  <si>
    <t>3</t>
  </si>
  <si>
    <t>619991001</t>
  </si>
  <si>
    <t>Zakrytí vnitřních ploch před znečištěním fólií včetně pozdějšího odkrytí podlah</t>
  </si>
  <si>
    <t>596798046</t>
  </si>
  <si>
    <t>https://podminky.urs.cz/item/CS_URS_2024_01/619991001</t>
  </si>
  <si>
    <t>5*20</t>
  </si>
  <si>
    <t>619991005</t>
  </si>
  <si>
    <t>Zakrytí vnitřních ploch před znečištěním fólií včetně pozdějšího odkrytí stěn nebo svislých ploch</t>
  </si>
  <si>
    <t>1965647369</t>
  </si>
  <si>
    <t>https://podminky.urs.cz/item/CS_URS_2024_01/619991005</t>
  </si>
  <si>
    <t>2,09*1,49</t>
  </si>
  <si>
    <t>0,87*2,065</t>
  </si>
  <si>
    <t>0,78*0,77</t>
  </si>
  <si>
    <t>5</t>
  </si>
  <si>
    <t>622131121</t>
  </si>
  <si>
    <t>Podkladní a spojovací vrstva vnějších omítaných ploch penetrace nanášená ručně stěn</t>
  </si>
  <si>
    <t>247190023</t>
  </si>
  <si>
    <t>https://podminky.urs.cz/item/CS_URS_2024_01/622131121</t>
  </si>
  <si>
    <t>(2,09+1,49*2)*0,15</t>
  </si>
  <si>
    <t>(0,87+2,065*2)*0,15</t>
  </si>
  <si>
    <t>(0,78+0,77*2)*0,15</t>
  </si>
  <si>
    <t>622142001</t>
  </si>
  <si>
    <t>Pletivo vnějších ploch v ploše nebo pruzích, na plném podkladu sklovláknité vtlačené do tmelu stěn</t>
  </si>
  <si>
    <t>-1418581025</t>
  </si>
  <si>
    <t>https://podminky.urs.cz/item/CS_URS_2024_01/622142001</t>
  </si>
  <si>
    <t>7</t>
  </si>
  <si>
    <t>622143003</t>
  </si>
  <si>
    <t>Montáž omítkových profilů plastových, pozinkovaných nebo dřevěných upevněných vtlačením do podkladní vrstvy nebo přibitím rohových s tkaninou</t>
  </si>
  <si>
    <t>m</t>
  </si>
  <si>
    <t>1724418695</t>
  </si>
  <si>
    <t>https://podminky.urs.cz/item/CS_URS_2024_01/622143003</t>
  </si>
  <si>
    <t>(2,09+1,49*2)</t>
  </si>
  <si>
    <t>(0,87+2,065*2)</t>
  </si>
  <si>
    <t>(0,78+0,77*2)</t>
  </si>
  <si>
    <t>8</t>
  </si>
  <si>
    <t>M</t>
  </si>
  <si>
    <t>55343022</t>
  </si>
  <si>
    <t>profil rohový Pz s kulatou úzkou hlavou pro vnitřní omítky tl 12mm</t>
  </si>
  <si>
    <t>2087437932</t>
  </si>
  <si>
    <t>22,53*1,05 'Přepočtené koeficientem množství</t>
  </si>
  <si>
    <t>9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</si>
  <si>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</si>
  <si>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</si>
  <si>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1229382576</t>
  </si>
  <si>
    <t>https://podminky.urs.cz/item/CS_URS_2024_01/622143004</t>
  </si>
  <si>
    <t>Mezisoučet</t>
  </si>
  <si>
    <t>10</t>
  </si>
  <si>
    <t>59051476</t>
  </si>
  <si>
    <t>profil začišťovací PVC 9mm s výztužnou tkaninou pro ostění ETICS</t>
  </si>
  <si>
    <t>1892498535</t>
  </si>
  <si>
    <t>11</t>
  </si>
  <si>
    <t>59051516</t>
  </si>
  <si>
    <t>profil začišťovací PVC pro ostění vnitřních omítek</t>
  </si>
  <si>
    <t>723422975</t>
  </si>
  <si>
    <t>622151031</t>
  </si>
  <si>
    <t>Penetrační nátěr vnějších pastovitých tenkovrstvých omítek silikonový stěn</t>
  </si>
  <si>
    <t>700051288</t>
  </si>
  <si>
    <t>https://podminky.urs.cz/item/CS_URS_2024_01/622151031</t>
  </si>
  <si>
    <t>13</t>
  </si>
  <si>
    <t>622531022</t>
  </si>
  <si>
    <t>Omítka tenkovrstvá silikonová vnějších ploch probarvená bez penetrace zatíraná (škrábaná), zrnitost 2,0 mm stěn</t>
  </si>
  <si>
    <t>-1252179268</t>
  </si>
  <si>
    <t>https://podminky.urs.cz/item/CS_URS_2024_01/622531022</t>
  </si>
  <si>
    <t>Ostatní konstrukce a práce, bourání</t>
  </si>
  <si>
    <t>14</t>
  </si>
  <si>
    <t>949101111</t>
  </si>
  <si>
    <t>Lešení pomocné pracovní pro objekty pozemních staveb pro zatížení do 150 kg/m2, o výšce lešeňové podlahy do 1,9 m</t>
  </si>
  <si>
    <t>1107152101</t>
  </si>
  <si>
    <t>https://podminky.urs.cz/item/CS_URS_2024_01/949101111</t>
  </si>
  <si>
    <t>2,5*1,2</t>
  </si>
  <si>
    <t>1,2*1,2</t>
  </si>
  <si>
    <t>15</t>
  </si>
  <si>
    <t>968082015</t>
  </si>
  <si>
    <t>Vybourání plastových rámů oken s křídly, dveřních zárubní, vrat rámu oken s křídly, plochy do 1 m2</t>
  </si>
  <si>
    <t>-1575065245</t>
  </si>
  <si>
    <t>https://podminky.urs.cz/item/CS_URS_2024_01/968082015</t>
  </si>
  <si>
    <t>16</t>
  </si>
  <si>
    <t>968082016</t>
  </si>
  <si>
    <t>Vybourání plastových rámů oken s křídly, dveřních zárubní, vrat rámu oken s křídly, plochy přes 1 do 2 m2</t>
  </si>
  <si>
    <t>-1431072171</t>
  </si>
  <si>
    <t>https://podminky.urs.cz/item/CS_URS_2024_01/968082016</t>
  </si>
  <si>
    <t>balkon</t>
  </si>
  <si>
    <t>17</t>
  </si>
  <si>
    <t>968082017</t>
  </si>
  <si>
    <t>Vybourání plastových rámů oken s křídly, dveřních zárubní, vrat rámu oken s křídly, plochy přes 2 do 4 m2</t>
  </si>
  <si>
    <t>-204277529</t>
  </si>
  <si>
    <t>https://podminky.urs.cz/item/CS_URS_2024_01/968082017</t>
  </si>
  <si>
    <t>18</t>
  </si>
  <si>
    <t>978013191</t>
  </si>
  <si>
    <t>Otlučení vápenných nebo vápenocementových omítek vnitřních ploch stěn s vyškrabáním spar, s očištěním zdiva, v rozsahu přes 50 do 100 %</t>
  </si>
  <si>
    <t>-951796214</t>
  </si>
  <si>
    <t>https://podminky.urs.cz/item/CS_URS_2024_01/978013191</t>
  </si>
  <si>
    <t>19</t>
  </si>
  <si>
    <t>985131311</t>
  </si>
  <si>
    <t>Očištění ploch stěn, rubu kleneb a podlah ruční dočištění ocelovými kartáči</t>
  </si>
  <si>
    <t>-683981057</t>
  </si>
  <si>
    <t>https://podminky.urs.cz/item/CS_URS_2024_01/985131311</t>
  </si>
  <si>
    <t>ostění zvenčí</t>
  </si>
  <si>
    <t>20</t>
  </si>
  <si>
    <t>985139112</t>
  </si>
  <si>
    <t>Očištění ploch Příplatek k cenám za plochu do 10 m2 jednotlivě</t>
  </si>
  <si>
    <t>1015369939</t>
  </si>
  <si>
    <t>https://podminky.urs.cz/item/CS_URS_2024_01/985139112</t>
  </si>
  <si>
    <t>997</t>
  </si>
  <si>
    <t>Přesun sutě</t>
  </si>
  <si>
    <t>997013212</t>
  </si>
  <si>
    <t>Vnitrostaveništní doprava suti a vybouraných hmot vodorovně do 50 m s naložením ručně pro budovy a haly výšky přes 6 do 9 m</t>
  </si>
  <si>
    <t>t</t>
  </si>
  <si>
    <t>-1955927020</t>
  </si>
  <si>
    <t>https://podminky.urs.cz/item/CS_URS_2024_01/997013212</t>
  </si>
  <si>
    <t>22</t>
  </si>
  <si>
    <t>997013501</t>
  </si>
  <si>
    <t>Odvoz suti a vybouraných hmot na skládku nebo meziskládku se složením, na vzdálenost do 1 km</t>
  </si>
  <si>
    <t>-812880732</t>
  </si>
  <si>
    <t>https://podminky.urs.cz/item/CS_URS_2024_01/997013501</t>
  </si>
  <si>
    <t>23</t>
  </si>
  <si>
    <t>997013509</t>
  </si>
  <si>
    <t>Odvoz suti a vybouraných hmot na skládku nebo meziskládku se složením, na vzdálenost Příplatek k ceně za každý další započatý 1 km přes 1 km</t>
  </si>
  <si>
    <t>131089942</t>
  </si>
  <si>
    <t>https://podminky.urs.cz/item/CS_URS_2024_01/997013509</t>
  </si>
  <si>
    <t>do 10 km</t>
  </si>
  <si>
    <t>1,083*9</t>
  </si>
  <si>
    <t>24</t>
  </si>
  <si>
    <t>997013631</t>
  </si>
  <si>
    <t>Poplatek za uložení stavebního odpadu na skládce (skládkovné) směsného stavebního a demoličního zatříděného do Katalogu odpadů pod kódem 17 09 04</t>
  </si>
  <si>
    <t>1438720992</t>
  </si>
  <si>
    <t>https://podminky.urs.cz/item/CS_URS_2024_01/997013631</t>
  </si>
  <si>
    <t>998</t>
  </si>
  <si>
    <t>Přesun hmot</t>
  </si>
  <si>
    <t>25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</si>
  <si>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</si>
  <si>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</si>
  <si>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-873565376</t>
  </si>
  <si>
    <t>https://podminky.urs.cz/item/CS_URS_2024_01/998018002</t>
  </si>
  <si>
    <t>PSV</t>
  </si>
  <si>
    <t>Práce a dodávky PSV</t>
  </si>
  <si>
    <t>764</t>
  </si>
  <si>
    <t>Konstrukce klempířské</t>
  </si>
  <si>
    <t>26</t>
  </si>
  <si>
    <t>764002851</t>
  </si>
  <si>
    <t>Demontáž klempířských konstrukcí oplechování parapetů do suti</t>
  </si>
  <si>
    <t>-1838697510</t>
  </si>
  <si>
    <t>https://podminky.urs.cz/item/CS_URS_2024_01/764002851</t>
  </si>
  <si>
    <t>2,54</t>
  </si>
  <si>
    <t>2,13</t>
  </si>
  <si>
    <t>0,82</t>
  </si>
  <si>
    <t>27</t>
  </si>
  <si>
    <t>764206105</t>
  </si>
  <si>
    <t>Montáž oplechování parapetů rovných, bez rohů, rozvinuté šířky do 400 mm</t>
  </si>
  <si>
    <t>1949048925</t>
  </si>
  <si>
    <t>https://podminky.urs.cz/item/CS_URS_2024_01/764206105</t>
  </si>
  <si>
    <t>28</t>
  </si>
  <si>
    <t>55350262</t>
  </si>
  <si>
    <t>tabule plechová z Pz tl 0,5mm s povrchovou úpravou</t>
  </si>
  <si>
    <t>32</t>
  </si>
  <si>
    <t>1964258647</t>
  </si>
  <si>
    <t>2,54*0,3</t>
  </si>
  <si>
    <t>2,13*0,18</t>
  </si>
  <si>
    <t>0,82*0,18</t>
  </si>
  <si>
    <t>29</t>
  </si>
  <si>
    <t>998764102</t>
  </si>
  <si>
    <t>Přesun hmot pro konstrukce klempířské stanovený z hmotnosti přesunovaného materiálu vodorovná dopravní vzdálenost do 50 m základní v objektech výšky přes 6 do 12 m</t>
  </si>
  <si>
    <t>-28590558</t>
  </si>
  <si>
    <t>https://podminky.urs.cz/item/CS_URS_2024_01/998764102</t>
  </si>
  <si>
    <t>766</t>
  </si>
  <si>
    <t>Konstrukce truhlářské</t>
  </si>
  <si>
    <t>30</t>
  </si>
  <si>
    <t>766622131</t>
  </si>
  <si>
    <t>Montáž oken plastových včetně montáže rámu plochy přes 1 m2 otevíravých do zdiva, výšky do 1,5 m</t>
  </si>
  <si>
    <t>-997251676</t>
  </si>
  <si>
    <t>https://podminky.urs.cz/item/CS_URS_2024_01/766622131</t>
  </si>
  <si>
    <t>31</t>
  </si>
  <si>
    <t>61140052</t>
  </si>
  <si>
    <t>okno plastové otevíravé/sklopné trojsklo přes plochu 1m2 do v 1,5m</t>
  </si>
  <si>
    <t>-1046176246</t>
  </si>
  <si>
    <t>766622216</t>
  </si>
  <si>
    <t>Montáž oken plastových plochy do 1 m2 včetně montáže rámu otevíravých do zdiva</t>
  </si>
  <si>
    <t>kus</t>
  </si>
  <si>
    <t>-1575689988</t>
  </si>
  <si>
    <t>https://podminky.urs.cz/item/CS_URS_2024_01/766622216</t>
  </si>
  <si>
    <t>33</t>
  </si>
  <si>
    <t>61140050</t>
  </si>
  <si>
    <t>okno plastové otevíravé/sklopné trojsklo do plochy 1m2</t>
  </si>
  <si>
    <t>66202249</t>
  </si>
  <si>
    <t>34</t>
  </si>
  <si>
    <t>766642131</t>
  </si>
  <si>
    <t>Montáž balkónových dveří dřevěných nebo plastových včetně rámu dvojitých do zdiva jednokřídlových bez nadsvětlíku</t>
  </si>
  <si>
    <t>524207677</t>
  </si>
  <si>
    <t>https://podminky.urs.cz/item/CS_URS_2024_01/766642131</t>
  </si>
  <si>
    <t>35</t>
  </si>
  <si>
    <t>61140058</t>
  </si>
  <si>
    <t>dveře plastové balkonové jednokřídlové trojsklo</t>
  </si>
  <si>
    <t>-50337795</t>
  </si>
  <si>
    <t>36</t>
  </si>
  <si>
    <t>766691811</t>
  </si>
  <si>
    <t>Demontáž parapetních desek šířky do 300 mm</t>
  </si>
  <si>
    <t>-756891003</t>
  </si>
  <si>
    <t>https://podminky.urs.cz/item/CS_URS_2024_01/766691811</t>
  </si>
  <si>
    <t>2,25</t>
  </si>
  <si>
    <t>0,94</t>
  </si>
  <si>
    <t>2,66</t>
  </si>
  <si>
    <t>37</t>
  </si>
  <si>
    <t>766694116</t>
  </si>
  <si>
    <t>Montáž ostatních truhlářských konstrukcí parapetních desek dřevěných nebo plastových šířky do 300 mm</t>
  </si>
  <si>
    <t>662293702</t>
  </si>
  <si>
    <t>https://podminky.urs.cz/item/CS_URS_2024_01/766694116</t>
  </si>
  <si>
    <t>38</t>
  </si>
  <si>
    <t>61140080</t>
  </si>
  <si>
    <t>parapet plastový vnitřní š 300mm</t>
  </si>
  <si>
    <t>-1720211659</t>
  </si>
  <si>
    <t>39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</si>
  <si>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</si>
  <si>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</si>
  <si>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-1281670277</t>
  </si>
  <si>
    <t>https://podminky.urs.cz/item/CS_URS_2024_01/998766122</t>
  </si>
  <si>
    <t>767</t>
  </si>
  <si>
    <t>Konstrukce zámečnické</t>
  </si>
  <si>
    <t>40</t>
  </si>
  <si>
    <t>767627306</t>
  </si>
  <si>
    <t>Ostatní práce a doplňky při montáži oken a stěn připojovací spára oken a stěn mezi ostěním a rámem vnitřní parotěsná páska</t>
  </si>
  <si>
    <t>-313124397</t>
  </si>
  <si>
    <t>https://podminky.urs.cz/item/CS_URS_2024_01/767627306</t>
  </si>
  <si>
    <t>(2,09+1,49)*2</t>
  </si>
  <si>
    <t>(0,87+2,065)*2</t>
  </si>
  <si>
    <t>(0,78+0,77)*2</t>
  </si>
  <si>
    <t>41</t>
  </si>
  <si>
    <t>767627307</t>
  </si>
  <si>
    <t>Ostatní práce a doplňky při montáži oken a stěn připojovací spára oken a stěn mezi ostěním a rámem venkovní paropropustna páska</t>
  </si>
  <si>
    <t>1971733815</t>
  </si>
  <si>
    <t>https://podminky.urs.cz/item/CS_URS_2024_01/767627307</t>
  </si>
  <si>
    <t>42</t>
  </si>
  <si>
    <t>767627310</t>
  </si>
  <si>
    <t>Ostatní práce a doplňky při montáži oken a stěn připojovací spára oken a stěn mezi ostěním a rámem kompletní impregnovaná komprimační páska</t>
  </si>
  <si>
    <t>1230045024</t>
  </si>
  <si>
    <t>https://podminky.urs.cz/item/CS_URS_2024_01/767627310</t>
  </si>
  <si>
    <t>43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</si>
  <si>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</si>
  <si>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</si>
  <si>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-1812419605</t>
  </si>
  <si>
    <t>https://podminky.urs.cz/item/CS_URS_2024_01/998767122</t>
  </si>
  <si>
    <t>784</t>
  </si>
  <si>
    <t>Dokončovací práce - malby a tapety</t>
  </si>
  <si>
    <t>44</t>
  </si>
  <si>
    <t>784211101</t>
  </si>
  <si>
    <t>Malby z malířských směsí oděruvzdorných za mokra dvojnásobné, bílé za mokra oděruvzdorné výborně v místnostech výšky do 3,80 m</t>
  </si>
  <si>
    <t>-2092815268</t>
  </si>
  <si>
    <t>https://podminky.urs.cz/item/CS_URS_2024_01/784211101</t>
  </si>
  <si>
    <t>(2,09+1,49*2)*0,3</t>
  </si>
  <si>
    <t>(0,87+2,065*2)*0,3</t>
  </si>
  <si>
    <t>(0,78+0,77*2)*0,3</t>
  </si>
  <si>
    <t>786</t>
  </si>
  <si>
    <t>Dokončovací práce - čalounické úpravy</t>
  </si>
  <si>
    <t>45</t>
  </si>
  <si>
    <t>786601</t>
  </si>
  <si>
    <t>Montáž zastiňujících žaluzií lamelových do oken otevíravých, sklápěcích</t>
  </si>
  <si>
    <t>2067063943</t>
  </si>
  <si>
    <t>1,46*1,49+0,63*1,49</t>
  </si>
  <si>
    <t>46</t>
  </si>
  <si>
    <t>55346200</t>
  </si>
  <si>
    <t>žaluzie horizontální interiérové</t>
  </si>
  <si>
    <t>-2028636001</t>
  </si>
  <si>
    <t>47</t>
  </si>
  <si>
    <t>998786122</t>
  </si>
  <si>
    <t>Přesun hmot pro stínění a čalounické úpravy stanovený z hmotnosti přesunovaného materiálu vodorovná dopravní vzdálenost do 50 m ruční (bez užití mechanizace) v objektech výšky (hloubky) přes 6 do 12 m</t>
  </si>
  <si>
    <t>10031488</t>
  </si>
  <si>
    <t>https://podminky.urs.cz/item/CS_URS_2024_01/998786122</t>
  </si>
  <si>
    <t>VRN</t>
  </si>
  <si>
    <t>Vedlejší rozpočtové náklady</t>
  </si>
  <si>
    <t>48</t>
  </si>
  <si>
    <t>VRN01</t>
  </si>
  <si>
    <t>vybudování, zprovoznění, vlastní provoz, údržba, likvidace a vyklizení zařízení staveniště</t>
  </si>
  <si>
    <t>soubor</t>
  </si>
  <si>
    <t>-725553879</t>
  </si>
  <si>
    <t>49</t>
  </si>
  <si>
    <t>VRN02</t>
  </si>
  <si>
    <t>zabezpečení bezpečnosti a hygieny práce</t>
  </si>
  <si>
    <t>2032178236</t>
  </si>
  <si>
    <t>50</t>
  </si>
  <si>
    <t>VRN03</t>
  </si>
  <si>
    <t>opatření k ochraně životního prostředí – k použitým výrobkům a materiálům zhotovitel doloží atesty o nezávadnosti pro zdraví a životní prostředí</t>
  </si>
  <si>
    <t>781906407</t>
  </si>
  <si>
    <t>51</t>
  </si>
  <si>
    <t>VRN04</t>
  </si>
  <si>
    <t>zajištění všech nutných zkoušek</t>
  </si>
  <si>
    <t>-1585109205</t>
  </si>
  <si>
    <t>52</t>
  </si>
  <si>
    <t>VRN05</t>
  </si>
  <si>
    <t>spotřeba médií (např. energií, vody)</t>
  </si>
  <si>
    <t>-136526167</t>
  </si>
  <si>
    <t>53</t>
  </si>
  <si>
    <t>VRN06</t>
  </si>
  <si>
    <t>informování o zahájení díla dotčených orgánů a správců sítí v souladu s jejich vyjádřeními a stanovisky a splnění ostatních podmínek z těchto vyjádření vyplývajících</t>
  </si>
  <si>
    <t>936804038</t>
  </si>
  <si>
    <t>54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</si>
  <si>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</si>
  <si>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</si>
  <si>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1208372749</t>
  </si>
  <si>
    <t>55</t>
  </si>
  <si>
    <t>VRN08</t>
  </si>
  <si>
    <t xml:space="preserve"> úklid staveniště</t>
  </si>
  <si>
    <t>1822317439</t>
  </si>
  <si>
    <t>012 - Bytová jednotka 2, byt 1+1</t>
  </si>
  <si>
    <t>4*20</t>
  </si>
  <si>
    <t>17,46*1,05 'Přepočtené koeficientem množství</t>
  </si>
  <si>
    <t>0,814*9</t>
  </si>
  <si>
    <t>013 - Bytová jednotka 3, byt 2+1</t>
  </si>
  <si>
    <t>014 - Bytová jednotka 4, byt 1+1</t>
  </si>
  <si>
    <t>015 - Bytová jednotka 5, byt 2+1</t>
  </si>
  <si>
    <t>016 - Bytová jednotka 6, byt 1+1</t>
  </si>
  <si>
    <t>017 - Společné prostory 817</t>
  </si>
  <si>
    <t>(1,8+2,36)*2*0,3</t>
  </si>
  <si>
    <t>(1,18+0,6)*2*0,3</t>
  </si>
  <si>
    <t>(1,8+2,42)*2*0,3</t>
  </si>
  <si>
    <t>(1,8*2,36)</t>
  </si>
  <si>
    <t>(1,18*0,6)</t>
  </si>
  <si>
    <t>(1,8*2,42)</t>
  </si>
  <si>
    <t>(1,8+2,36*2)*0,15</t>
  </si>
  <si>
    <t>(1,18+0,6*2)*0,15</t>
  </si>
  <si>
    <t>(1,8+2,42*2)*0,15</t>
  </si>
  <si>
    <t>(1,8+2,36*2)</t>
  </si>
  <si>
    <t>(1,18+0,6*2)</t>
  </si>
  <si>
    <t>(1,8+2,42*2)</t>
  </si>
  <si>
    <t>24,44*1,05 'Přepočtené koeficientem množství</t>
  </si>
  <si>
    <t>1,5*1,2</t>
  </si>
  <si>
    <t>1,18*0,6</t>
  </si>
  <si>
    <t>968082022</t>
  </si>
  <si>
    <t>Vybourání plastových rámů oken s křídly, dveřních zárubní, vrat dveřních zárubní, plochy přes 2 do 4 m2</t>
  </si>
  <si>
    <t>-1197403415</t>
  </si>
  <si>
    <t>https://podminky.urs.cz/item/CS_URS_2024_01/968082022</t>
  </si>
  <si>
    <t>1,8*2,36</t>
  </si>
  <si>
    <t>1,8*2,42</t>
  </si>
  <si>
    <t>(1,8+2,36*2)*0,3</t>
  </si>
  <si>
    <t>(1,18+0,6*2)*0,3</t>
  </si>
  <si>
    <t>(1,8+2,42*2)*0,3</t>
  </si>
  <si>
    <t>1,524*9</t>
  </si>
  <si>
    <t>1,22+1,22</t>
  </si>
  <si>
    <t>(1,22+1,22)*0,18</t>
  </si>
  <si>
    <t>1+1</t>
  </si>
  <si>
    <t>(1,18*0,6)*2</t>
  </si>
  <si>
    <t>766642134</t>
  </si>
  <si>
    <t>Montáž balkónových dveří dřevěných nebo plastových včetně rámu dvojitých do zdiva jednokřídlových s pevně zasklenými bočními díly, s nadsvětlíkem</t>
  </si>
  <si>
    <t>256940663</t>
  </si>
  <si>
    <t>https://podminky.urs.cz/item/CS_URS_2024_01/766642134</t>
  </si>
  <si>
    <t>(0,8*2,01)*2</t>
  </si>
  <si>
    <t>61140042</t>
  </si>
  <si>
    <t>okno plastové s fixním zasklením trojsklo do plochy 1m2</t>
  </si>
  <si>
    <t>-1508188313</t>
  </si>
  <si>
    <t>nadsvětlík</t>
  </si>
  <si>
    <t>(1,8*0,35)*2</t>
  </si>
  <si>
    <t>61140046</t>
  </si>
  <si>
    <t>okno plastové s fixním zasklením trojsklo přes plochu 1m2 v 1,5-2,5m</t>
  </si>
  <si>
    <t>-599067979</t>
  </si>
  <si>
    <t>boční světlíky</t>
  </si>
  <si>
    <t>(0,5*2,01)*2</t>
  </si>
  <si>
    <t>766660461</t>
  </si>
  <si>
    <t>Montáž vchodových dveří včetně rámu do zdiva dvoukřídlových s nadsvětlíkem</t>
  </si>
  <si>
    <t>18723</t>
  </si>
  <si>
    <t>https://podminky.urs.cz/item/CS_URS_2024_01/766660461</t>
  </si>
  <si>
    <t>61140510</t>
  </si>
  <si>
    <t>dveře dvoukřídlé plastové bílé prosklené max rozměru otvoru 4,84m2 bezpečnostní třídy RC2</t>
  </si>
  <si>
    <t>-1373689213</t>
  </si>
  <si>
    <t>1,8*2,07</t>
  </si>
  <si>
    <t>61140042a</t>
  </si>
  <si>
    <t>-648887701</t>
  </si>
  <si>
    <t>1,8*0,35</t>
  </si>
  <si>
    <t>1,34</t>
  </si>
  <si>
    <t>(1,8+2,36)*2</t>
  </si>
  <si>
    <t>(1,18+0,6)*2</t>
  </si>
  <si>
    <t>(1,8+2,42)*2</t>
  </si>
  <si>
    <t>SO 02 - Výměna oken vchod 818</t>
  </si>
  <si>
    <t>021 - Bytová jednotka 1, byt 1+1</t>
  </si>
  <si>
    <t>022 - Bytová jednotka 2, byt 2+1</t>
  </si>
  <si>
    <t>023 - Bytová jednotka 3, byt 1+1</t>
  </si>
  <si>
    <t>024 - Bytová jednotka 4, byt 2+1</t>
  </si>
  <si>
    <t>025 - Bytová jednotka 5, byt 1+1</t>
  </si>
  <si>
    <t>026 - Bytová jednotka 6, byt 2+1</t>
  </si>
  <si>
    <t>027 - Společné prostory 818</t>
  </si>
  <si>
    <t>SO 03 - Výměna oken vchod 819</t>
  </si>
  <si>
    <t>031 - Bytová jednotka 1, byt 2+1</t>
  </si>
  <si>
    <t>032 - Bytová jednotka 2, byt 1+1</t>
  </si>
  <si>
    <t>033 - Bytová jednotka 3, byt 2+1</t>
  </si>
  <si>
    <t>034 - Bytová jednotka 4, byt 1+1</t>
  </si>
  <si>
    <t>035 - Bytová jednotka 5, byt 2+1</t>
  </si>
  <si>
    <t>036 - Bytová jednotka 6, byt 1+1</t>
  </si>
  <si>
    <t>037 - Společné prostory 819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</si>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</sst>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5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7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22" TargetMode="External"/><Relationship Id="rId18" Type="http://schemas.openxmlformats.org/officeDocument/2006/relationships/hyperlink" Target="https://podminky.urs.cz/item/CS_URS_2024_01/997013501" TargetMode="External"/><Relationship Id="rId26" Type="http://schemas.openxmlformats.org/officeDocument/2006/relationships/hyperlink" Target="https://podminky.urs.cz/item/CS_URS_2024_01/766642134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8018002" TargetMode="External"/><Relationship Id="rId34" Type="http://schemas.openxmlformats.org/officeDocument/2006/relationships/hyperlink" Target="https://podminky.urs.cz/item/CS_URS_2024_01/998767122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97013212" TargetMode="External"/><Relationship Id="rId25" Type="http://schemas.openxmlformats.org/officeDocument/2006/relationships/hyperlink" Target="https://podminky.urs.cz/item/CS_URS_2024_01/766622216" TargetMode="External"/><Relationship Id="rId33" Type="http://schemas.openxmlformats.org/officeDocument/2006/relationships/hyperlink" Target="https://podminky.urs.cz/item/CS_URS_2024_01/767627310" TargetMode="Externa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9112" TargetMode="External"/><Relationship Id="rId20" Type="http://schemas.openxmlformats.org/officeDocument/2006/relationships/hyperlink" Target="https://podminky.urs.cz/item/CS_URS_2024_01/997013631" TargetMode="External"/><Relationship Id="rId29" Type="http://schemas.openxmlformats.org/officeDocument/2006/relationships/hyperlink" Target="https://podminky.urs.cz/item/CS_URS_2024_01/766694116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998764102" TargetMode="External"/><Relationship Id="rId32" Type="http://schemas.openxmlformats.org/officeDocument/2006/relationships/hyperlink" Target="https://podminky.urs.cz/item/CS_URS_2024_01/767627307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85131311" TargetMode="External"/><Relationship Id="rId23" Type="http://schemas.openxmlformats.org/officeDocument/2006/relationships/hyperlink" Target="https://podminky.urs.cz/item/CS_URS_2024_01/764206105" TargetMode="External"/><Relationship Id="rId28" Type="http://schemas.openxmlformats.org/officeDocument/2006/relationships/hyperlink" Target="https://podminky.urs.cz/item/CS_URS_2024_01/766691811" TargetMode="External"/><Relationship Id="rId36" Type="http://schemas.openxmlformats.org/officeDocument/2006/relationships/drawing" Target="../drawings/drawing8.xm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9" TargetMode="External"/><Relationship Id="rId31" Type="http://schemas.openxmlformats.org/officeDocument/2006/relationships/hyperlink" Target="https://podminky.urs.cz/item/CS_URS_2024_01/767627306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78013191" TargetMode="External"/><Relationship Id="rId22" Type="http://schemas.openxmlformats.org/officeDocument/2006/relationships/hyperlink" Target="https://podminky.urs.cz/item/CS_URS_2024_01/764002851" TargetMode="External"/><Relationship Id="rId27" Type="http://schemas.openxmlformats.org/officeDocument/2006/relationships/hyperlink" Target="https://podminky.urs.cz/item/CS_URS_2024_01/766660461" TargetMode="External"/><Relationship Id="rId30" Type="http://schemas.openxmlformats.org/officeDocument/2006/relationships/hyperlink" Target="https://podminky.urs.cz/item/CS_URS_2024_01/998766122" TargetMode="External"/><Relationship Id="rId35" Type="http://schemas.openxmlformats.org/officeDocument/2006/relationships/hyperlink" Target="https://podminky.urs.cz/item/CS_URS_2024_01/7842111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9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10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11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12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13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14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22" TargetMode="External"/><Relationship Id="rId18" Type="http://schemas.openxmlformats.org/officeDocument/2006/relationships/hyperlink" Target="https://podminky.urs.cz/item/CS_URS_2024_01/997013501" TargetMode="External"/><Relationship Id="rId26" Type="http://schemas.openxmlformats.org/officeDocument/2006/relationships/hyperlink" Target="https://podminky.urs.cz/item/CS_URS_2024_01/766642134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8018002" TargetMode="External"/><Relationship Id="rId34" Type="http://schemas.openxmlformats.org/officeDocument/2006/relationships/hyperlink" Target="https://podminky.urs.cz/item/CS_URS_2024_01/998767122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97013212" TargetMode="External"/><Relationship Id="rId25" Type="http://schemas.openxmlformats.org/officeDocument/2006/relationships/hyperlink" Target="https://podminky.urs.cz/item/CS_URS_2024_01/766622216" TargetMode="External"/><Relationship Id="rId33" Type="http://schemas.openxmlformats.org/officeDocument/2006/relationships/hyperlink" Target="https://podminky.urs.cz/item/CS_URS_2024_01/767627310" TargetMode="Externa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9112" TargetMode="External"/><Relationship Id="rId20" Type="http://schemas.openxmlformats.org/officeDocument/2006/relationships/hyperlink" Target="https://podminky.urs.cz/item/CS_URS_2024_01/997013631" TargetMode="External"/><Relationship Id="rId29" Type="http://schemas.openxmlformats.org/officeDocument/2006/relationships/hyperlink" Target="https://podminky.urs.cz/item/CS_URS_2024_01/766694116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998764102" TargetMode="External"/><Relationship Id="rId32" Type="http://schemas.openxmlformats.org/officeDocument/2006/relationships/hyperlink" Target="https://podminky.urs.cz/item/CS_URS_2024_01/767627307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85131311" TargetMode="External"/><Relationship Id="rId23" Type="http://schemas.openxmlformats.org/officeDocument/2006/relationships/hyperlink" Target="https://podminky.urs.cz/item/CS_URS_2024_01/764206105" TargetMode="External"/><Relationship Id="rId28" Type="http://schemas.openxmlformats.org/officeDocument/2006/relationships/hyperlink" Target="https://podminky.urs.cz/item/CS_URS_2024_01/766691811" TargetMode="External"/><Relationship Id="rId36" Type="http://schemas.openxmlformats.org/officeDocument/2006/relationships/drawing" Target="../drawings/drawing15.xm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9" TargetMode="External"/><Relationship Id="rId31" Type="http://schemas.openxmlformats.org/officeDocument/2006/relationships/hyperlink" Target="https://podminky.urs.cz/item/CS_URS_2024_01/767627306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78013191" TargetMode="External"/><Relationship Id="rId22" Type="http://schemas.openxmlformats.org/officeDocument/2006/relationships/hyperlink" Target="https://podminky.urs.cz/item/CS_URS_2024_01/764002851" TargetMode="External"/><Relationship Id="rId27" Type="http://schemas.openxmlformats.org/officeDocument/2006/relationships/hyperlink" Target="https://podminky.urs.cz/item/CS_URS_2024_01/766660461" TargetMode="External"/><Relationship Id="rId30" Type="http://schemas.openxmlformats.org/officeDocument/2006/relationships/hyperlink" Target="https://podminky.urs.cz/item/CS_URS_2024_01/998766122" TargetMode="External"/><Relationship Id="rId35" Type="http://schemas.openxmlformats.org/officeDocument/2006/relationships/hyperlink" Target="https://podminky.urs.cz/item/CS_URS_2024_01/78421110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16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17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18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19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20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16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66622131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7627310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85139112" TargetMode="External"/><Relationship Id="rId25" Type="http://schemas.openxmlformats.org/officeDocument/2006/relationships/hyperlink" Target="https://podminky.urs.cz/item/CS_URS_2024_01/998764102" TargetMode="External"/><Relationship Id="rId33" Type="http://schemas.openxmlformats.org/officeDocument/2006/relationships/hyperlink" Target="https://podminky.urs.cz/item/CS_URS_2024_01/767627307" TargetMode="External"/><Relationship Id="rId38" Type="http://schemas.openxmlformats.org/officeDocument/2006/relationships/drawing" Target="../drawings/drawing21.xm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1311" TargetMode="External"/><Relationship Id="rId20" Type="http://schemas.openxmlformats.org/officeDocument/2006/relationships/hyperlink" Target="https://podminky.urs.cz/item/CS_URS_2024_01/997013509" TargetMode="External"/><Relationship Id="rId29" Type="http://schemas.openxmlformats.org/officeDocument/2006/relationships/hyperlink" Target="https://podminky.urs.cz/item/CS_URS_2024_01/766691811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764206105" TargetMode="External"/><Relationship Id="rId32" Type="http://schemas.openxmlformats.org/officeDocument/2006/relationships/hyperlink" Target="https://podminky.urs.cz/item/CS_URS_2024_01/767627306" TargetMode="External"/><Relationship Id="rId37" Type="http://schemas.openxmlformats.org/officeDocument/2006/relationships/hyperlink" Target="https://podminky.urs.cz/item/CS_URS_2024_01/998786122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78013191" TargetMode="External"/><Relationship Id="rId23" Type="http://schemas.openxmlformats.org/officeDocument/2006/relationships/hyperlink" Target="https://podminky.urs.cz/item/CS_URS_2024_01/764002851" TargetMode="External"/><Relationship Id="rId28" Type="http://schemas.openxmlformats.org/officeDocument/2006/relationships/hyperlink" Target="https://podminky.urs.cz/item/CS_URS_2024_01/766642131" TargetMode="External"/><Relationship Id="rId36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998766122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68082017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66622216" TargetMode="External"/><Relationship Id="rId30" Type="http://schemas.openxmlformats.org/officeDocument/2006/relationships/hyperlink" Target="https://podminky.urs.cz/item/CS_URS_2024_01/766694116" TargetMode="External"/><Relationship Id="rId35" Type="http://schemas.openxmlformats.org/officeDocument/2006/relationships/hyperlink" Target="https://podminky.urs.cz/item/CS_URS_2024_01/998767122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143004" TargetMode="External"/><Relationship Id="rId13" Type="http://schemas.openxmlformats.org/officeDocument/2006/relationships/hyperlink" Target="https://podminky.urs.cz/item/CS_URS_2024_01/968082022" TargetMode="External"/><Relationship Id="rId18" Type="http://schemas.openxmlformats.org/officeDocument/2006/relationships/hyperlink" Target="https://podminky.urs.cz/item/CS_URS_2024_01/997013501" TargetMode="External"/><Relationship Id="rId26" Type="http://schemas.openxmlformats.org/officeDocument/2006/relationships/hyperlink" Target="https://podminky.urs.cz/item/CS_URS_2024_01/766642134" TargetMode="External"/><Relationship Id="rId3" Type="http://schemas.openxmlformats.org/officeDocument/2006/relationships/hyperlink" Target="https://podminky.urs.cz/item/CS_URS_2024_01/619991001" TargetMode="External"/><Relationship Id="rId21" Type="http://schemas.openxmlformats.org/officeDocument/2006/relationships/hyperlink" Target="https://podminky.urs.cz/item/CS_URS_2024_01/998018002" TargetMode="External"/><Relationship Id="rId34" Type="http://schemas.openxmlformats.org/officeDocument/2006/relationships/hyperlink" Target="https://podminky.urs.cz/item/CS_URS_2024_01/998767122" TargetMode="External"/><Relationship Id="rId7" Type="http://schemas.openxmlformats.org/officeDocument/2006/relationships/hyperlink" Target="https://podminky.urs.cz/item/CS_URS_2024_01/622143003" TargetMode="External"/><Relationship Id="rId12" Type="http://schemas.openxmlformats.org/officeDocument/2006/relationships/hyperlink" Target="https://podminky.urs.cz/item/CS_URS_2024_01/968082015" TargetMode="External"/><Relationship Id="rId17" Type="http://schemas.openxmlformats.org/officeDocument/2006/relationships/hyperlink" Target="https://podminky.urs.cz/item/CS_URS_2024_01/997013212" TargetMode="External"/><Relationship Id="rId25" Type="http://schemas.openxmlformats.org/officeDocument/2006/relationships/hyperlink" Target="https://podminky.urs.cz/item/CS_URS_2024_01/766622216" TargetMode="External"/><Relationship Id="rId33" Type="http://schemas.openxmlformats.org/officeDocument/2006/relationships/hyperlink" Target="https://podminky.urs.cz/item/CS_URS_2024_01/767627310" TargetMode="External"/><Relationship Id="rId2" Type="http://schemas.openxmlformats.org/officeDocument/2006/relationships/hyperlink" Target="https://podminky.urs.cz/item/CS_URS_2024_01/612325302" TargetMode="External"/><Relationship Id="rId16" Type="http://schemas.openxmlformats.org/officeDocument/2006/relationships/hyperlink" Target="https://podminky.urs.cz/item/CS_URS_2024_01/985139112" TargetMode="External"/><Relationship Id="rId20" Type="http://schemas.openxmlformats.org/officeDocument/2006/relationships/hyperlink" Target="https://podminky.urs.cz/item/CS_URS_2024_01/997013631" TargetMode="External"/><Relationship Id="rId29" Type="http://schemas.openxmlformats.org/officeDocument/2006/relationships/hyperlink" Target="https://podminky.urs.cz/item/CS_URS_2024_01/766694116" TargetMode="External"/><Relationship Id="rId1" Type="http://schemas.openxmlformats.org/officeDocument/2006/relationships/hyperlink" Target="https://podminky.urs.cz/item/CS_URS_2024_01/612142001" TargetMode="External"/><Relationship Id="rId6" Type="http://schemas.openxmlformats.org/officeDocument/2006/relationships/hyperlink" Target="https://podminky.urs.cz/item/CS_URS_2024_01/622142001" TargetMode="External"/><Relationship Id="rId11" Type="http://schemas.openxmlformats.org/officeDocument/2006/relationships/hyperlink" Target="https://podminky.urs.cz/item/CS_URS_2024_01/949101111" TargetMode="External"/><Relationship Id="rId24" Type="http://schemas.openxmlformats.org/officeDocument/2006/relationships/hyperlink" Target="https://podminky.urs.cz/item/CS_URS_2024_01/998764102" TargetMode="External"/><Relationship Id="rId32" Type="http://schemas.openxmlformats.org/officeDocument/2006/relationships/hyperlink" Target="https://podminky.urs.cz/item/CS_URS_2024_01/767627307" TargetMode="External"/><Relationship Id="rId5" Type="http://schemas.openxmlformats.org/officeDocument/2006/relationships/hyperlink" Target="https://podminky.urs.cz/item/CS_URS_2024_01/622131121" TargetMode="External"/><Relationship Id="rId15" Type="http://schemas.openxmlformats.org/officeDocument/2006/relationships/hyperlink" Target="https://podminky.urs.cz/item/CS_URS_2024_01/985131311" TargetMode="External"/><Relationship Id="rId23" Type="http://schemas.openxmlformats.org/officeDocument/2006/relationships/hyperlink" Target="https://podminky.urs.cz/item/CS_URS_2024_01/764206105" TargetMode="External"/><Relationship Id="rId28" Type="http://schemas.openxmlformats.org/officeDocument/2006/relationships/hyperlink" Target="https://podminky.urs.cz/item/CS_URS_2024_01/766691811" TargetMode="External"/><Relationship Id="rId36" Type="http://schemas.openxmlformats.org/officeDocument/2006/relationships/drawing" Target="../drawings/drawing22.xml"/><Relationship Id="rId10" Type="http://schemas.openxmlformats.org/officeDocument/2006/relationships/hyperlink" Target="https://podminky.urs.cz/item/CS_URS_2024_01/622531022" TargetMode="External"/><Relationship Id="rId19" Type="http://schemas.openxmlformats.org/officeDocument/2006/relationships/hyperlink" Target="https://podminky.urs.cz/item/CS_URS_2024_01/997013509" TargetMode="External"/><Relationship Id="rId31" Type="http://schemas.openxmlformats.org/officeDocument/2006/relationships/hyperlink" Target="https://podminky.urs.cz/item/CS_URS_2024_01/767627306" TargetMode="External"/><Relationship Id="rId4" Type="http://schemas.openxmlformats.org/officeDocument/2006/relationships/hyperlink" Target="https://podminky.urs.cz/item/CS_URS_2024_01/619991005" TargetMode="External"/><Relationship Id="rId9" Type="http://schemas.openxmlformats.org/officeDocument/2006/relationships/hyperlink" Target="https://podminky.urs.cz/item/CS_URS_2024_01/622151031" TargetMode="External"/><Relationship Id="rId14" Type="http://schemas.openxmlformats.org/officeDocument/2006/relationships/hyperlink" Target="https://podminky.urs.cz/item/CS_URS_2024_01/978013191" TargetMode="External"/><Relationship Id="rId22" Type="http://schemas.openxmlformats.org/officeDocument/2006/relationships/hyperlink" Target="https://podminky.urs.cz/item/CS_URS_2024_01/764002851" TargetMode="External"/><Relationship Id="rId27" Type="http://schemas.openxmlformats.org/officeDocument/2006/relationships/hyperlink" Target="https://podminky.urs.cz/item/CS_URS_2024_01/766660461" TargetMode="External"/><Relationship Id="rId30" Type="http://schemas.openxmlformats.org/officeDocument/2006/relationships/hyperlink" Target="https://podminky.urs.cz/item/CS_URS_2024_01/998766122" TargetMode="External"/><Relationship Id="rId35" Type="http://schemas.openxmlformats.org/officeDocument/2006/relationships/hyperlink" Target="https://podminky.urs.cz/item/CS_URS_2024_01/784211101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0"/>
  <sheetViews>
    <sheetView showGridLines="0" tabSelected="1" topLeftCell="A5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2" t="s">
        <v>14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25"/>
      <c r="AQ5" s="25"/>
      <c r="AR5" s="23"/>
      <c r="BE5" s="369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4" t="s">
        <v>17</v>
      </c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25"/>
      <c r="AQ6" s="25"/>
      <c r="AR6" s="23"/>
      <c r="BE6" s="370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70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70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70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70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70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0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70"/>
      <c r="BS13" s="20" t="s">
        <v>6</v>
      </c>
    </row>
    <row r="14" spans="1:74" ht="12.75">
      <c r="B14" s="24"/>
      <c r="C14" s="25"/>
      <c r="D14" s="25"/>
      <c r="E14" s="375" t="s">
        <v>30</v>
      </c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70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0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70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70"/>
      <c r="BS17" s="20" t="s">
        <v>32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0"/>
      <c r="BS18" s="20" t="s">
        <v>6</v>
      </c>
    </row>
    <row r="19" spans="1:71" s="1" customFormat="1" ht="12" customHeight="1">
      <c r="B19" s="24"/>
      <c r="C19" s="25"/>
      <c r="D19" s="32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70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70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0"/>
    </row>
    <row r="22" spans="1:71" s="1" customFormat="1" ht="12" customHeight="1">
      <c r="B22" s="24"/>
      <c r="C22" s="25"/>
      <c r="D22" s="32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0"/>
    </row>
    <row r="23" spans="1:71" s="1" customFormat="1" ht="47.25" customHeight="1">
      <c r="B23" s="24"/>
      <c r="C23" s="25"/>
      <c r="D23" s="25"/>
      <c r="E23" s="377" t="s">
        <v>35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25"/>
      <c r="AP23" s="25"/>
      <c r="AQ23" s="25"/>
      <c r="AR23" s="23"/>
      <c r="BE23" s="370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0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70"/>
    </row>
    <row r="26" spans="1:71" s="2" customFormat="1" ht="25.9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78">
        <f>ROUND(AG54,2)</f>
        <v>0</v>
      </c>
      <c r="AL26" s="379"/>
      <c r="AM26" s="379"/>
      <c r="AN26" s="379"/>
      <c r="AO26" s="379"/>
      <c r="AP26" s="39"/>
      <c r="AQ26" s="39"/>
      <c r="AR26" s="42"/>
      <c r="BE26" s="370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70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80" t="s">
        <v>37</v>
      </c>
      <c r="M28" s="380"/>
      <c r="N28" s="380"/>
      <c r="O28" s="380"/>
      <c r="P28" s="380"/>
      <c r="Q28" s="39"/>
      <c r="R28" s="39"/>
      <c r="S28" s="39"/>
      <c r="T28" s="39"/>
      <c r="U28" s="39"/>
      <c r="V28" s="39"/>
      <c r="W28" s="380" t="s">
        <v>38</v>
      </c>
      <c r="X28" s="380"/>
      <c r="Y28" s="380"/>
      <c r="Z28" s="380"/>
      <c r="AA28" s="380"/>
      <c r="AB28" s="380"/>
      <c r="AC28" s="380"/>
      <c r="AD28" s="380"/>
      <c r="AE28" s="380"/>
      <c r="AF28" s="39"/>
      <c r="AG28" s="39"/>
      <c r="AH28" s="39"/>
      <c r="AI28" s="39"/>
      <c r="AJ28" s="39"/>
      <c r="AK28" s="380" t="s">
        <v>39</v>
      </c>
      <c r="AL28" s="380"/>
      <c r="AM28" s="380"/>
      <c r="AN28" s="380"/>
      <c r="AO28" s="380"/>
      <c r="AP28" s="39"/>
      <c r="AQ28" s="39"/>
      <c r="AR28" s="42"/>
      <c r="BE28" s="370"/>
    </row>
    <row r="29" spans="1:71" s="3" customFormat="1" ht="14.45" customHeight="1">
      <c r="B29" s="43"/>
      <c r="C29" s="44"/>
      <c r="D29" s="32" t="s">
        <v>40</v>
      </c>
      <c r="E29" s="44"/>
      <c r="F29" s="32" t="s">
        <v>41</v>
      </c>
      <c r="G29" s="44"/>
      <c r="H29" s="44"/>
      <c r="I29" s="44"/>
      <c r="J29" s="44"/>
      <c r="K29" s="44"/>
      <c r="L29" s="383">
        <v>0.21</v>
      </c>
      <c r="M29" s="382"/>
      <c r="N29" s="382"/>
      <c r="O29" s="382"/>
      <c r="P29" s="382"/>
      <c r="Q29" s="44"/>
      <c r="R29" s="44"/>
      <c r="S29" s="44"/>
      <c r="T29" s="44"/>
      <c r="U29" s="44"/>
      <c r="V29" s="44"/>
      <c r="W29" s="381">
        <f>ROUND(AZ54, 2)</f>
        <v>0</v>
      </c>
      <c r="X29" s="382"/>
      <c r="Y29" s="382"/>
      <c r="Z29" s="382"/>
      <c r="AA29" s="382"/>
      <c r="AB29" s="382"/>
      <c r="AC29" s="382"/>
      <c r="AD29" s="382"/>
      <c r="AE29" s="382"/>
      <c r="AF29" s="44"/>
      <c r="AG29" s="44"/>
      <c r="AH29" s="44"/>
      <c r="AI29" s="44"/>
      <c r="AJ29" s="44"/>
      <c r="AK29" s="381">
        <f>ROUND(AV54, 2)</f>
        <v>0</v>
      </c>
      <c r="AL29" s="382"/>
      <c r="AM29" s="382"/>
      <c r="AN29" s="382"/>
      <c r="AO29" s="382"/>
      <c r="AP29" s="44"/>
      <c r="AQ29" s="44"/>
      <c r="AR29" s="45"/>
      <c r="BE29" s="371"/>
    </row>
    <row r="30" spans="1:71" s="3" customFormat="1" ht="14.45" customHeight="1">
      <c r="B30" s="43"/>
      <c r="C30" s="44"/>
      <c r="D30" s="44"/>
      <c r="E30" s="44"/>
      <c r="F30" s="32" t="s">
        <v>42</v>
      </c>
      <c r="G30" s="44"/>
      <c r="H30" s="44"/>
      <c r="I30" s="44"/>
      <c r="J30" s="44"/>
      <c r="K30" s="44"/>
      <c r="L30" s="383">
        <v>0.12</v>
      </c>
      <c r="M30" s="382"/>
      <c r="N30" s="382"/>
      <c r="O30" s="382"/>
      <c r="P30" s="382"/>
      <c r="Q30" s="44"/>
      <c r="R30" s="44"/>
      <c r="S30" s="44"/>
      <c r="T30" s="44"/>
      <c r="U30" s="44"/>
      <c r="V30" s="44"/>
      <c r="W30" s="381">
        <f>ROUND(BA54, 2)</f>
        <v>0</v>
      </c>
      <c r="X30" s="382"/>
      <c r="Y30" s="382"/>
      <c r="Z30" s="382"/>
      <c r="AA30" s="382"/>
      <c r="AB30" s="382"/>
      <c r="AC30" s="382"/>
      <c r="AD30" s="382"/>
      <c r="AE30" s="382"/>
      <c r="AF30" s="44"/>
      <c r="AG30" s="44"/>
      <c r="AH30" s="44"/>
      <c r="AI30" s="44"/>
      <c r="AJ30" s="44"/>
      <c r="AK30" s="381">
        <f>ROUND(AW54, 2)</f>
        <v>0</v>
      </c>
      <c r="AL30" s="382"/>
      <c r="AM30" s="382"/>
      <c r="AN30" s="382"/>
      <c r="AO30" s="382"/>
      <c r="AP30" s="44"/>
      <c r="AQ30" s="44"/>
      <c r="AR30" s="45"/>
      <c r="BE30" s="371"/>
    </row>
    <row r="31" spans="1:71" s="3" customFormat="1" ht="14.45" hidden="1" customHeight="1">
      <c r="B31" s="43"/>
      <c r="C31" s="44"/>
      <c r="D31" s="44"/>
      <c r="E31" s="44"/>
      <c r="F31" s="32" t="s">
        <v>43</v>
      </c>
      <c r="G31" s="44"/>
      <c r="H31" s="44"/>
      <c r="I31" s="44"/>
      <c r="J31" s="44"/>
      <c r="K31" s="44"/>
      <c r="L31" s="383">
        <v>0.21</v>
      </c>
      <c r="M31" s="382"/>
      <c r="N31" s="382"/>
      <c r="O31" s="382"/>
      <c r="P31" s="382"/>
      <c r="Q31" s="44"/>
      <c r="R31" s="44"/>
      <c r="S31" s="44"/>
      <c r="T31" s="44"/>
      <c r="U31" s="44"/>
      <c r="V31" s="44"/>
      <c r="W31" s="381">
        <f>ROUND(BB54, 2)</f>
        <v>0</v>
      </c>
      <c r="X31" s="382"/>
      <c r="Y31" s="382"/>
      <c r="Z31" s="382"/>
      <c r="AA31" s="382"/>
      <c r="AB31" s="382"/>
      <c r="AC31" s="382"/>
      <c r="AD31" s="382"/>
      <c r="AE31" s="382"/>
      <c r="AF31" s="44"/>
      <c r="AG31" s="44"/>
      <c r="AH31" s="44"/>
      <c r="AI31" s="44"/>
      <c r="AJ31" s="44"/>
      <c r="AK31" s="381">
        <v>0</v>
      </c>
      <c r="AL31" s="382"/>
      <c r="AM31" s="382"/>
      <c r="AN31" s="382"/>
      <c r="AO31" s="382"/>
      <c r="AP31" s="44"/>
      <c r="AQ31" s="44"/>
      <c r="AR31" s="45"/>
      <c r="BE31" s="371"/>
    </row>
    <row r="32" spans="1:71" s="3" customFormat="1" ht="14.45" hidden="1" customHeight="1">
      <c r="B32" s="43"/>
      <c r="C32" s="44"/>
      <c r="D32" s="44"/>
      <c r="E32" s="44"/>
      <c r="F32" s="32" t="s">
        <v>44</v>
      </c>
      <c r="G32" s="44"/>
      <c r="H32" s="44"/>
      <c r="I32" s="44"/>
      <c r="J32" s="44"/>
      <c r="K32" s="44"/>
      <c r="L32" s="383">
        <v>0.12</v>
      </c>
      <c r="M32" s="382"/>
      <c r="N32" s="382"/>
      <c r="O32" s="382"/>
      <c r="P32" s="382"/>
      <c r="Q32" s="44"/>
      <c r="R32" s="44"/>
      <c r="S32" s="44"/>
      <c r="T32" s="44"/>
      <c r="U32" s="44"/>
      <c r="V32" s="44"/>
      <c r="W32" s="381">
        <f>ROUND(BC54, 2)</f>
        <v>0</v>
      </c>
      <c r="X32" s="382"/>
      <c r="Y32" s="382"/>
      <c r="Z32" s="382"/>
      <c r="AA32" s="382"/>
      <c r="AB32" s="382"/>
      <c r="AC32" s="382"/>
      <c r="AD32" s="382"/>
      <c r="AE32" s="382"/>
      <c r="AF32" s="44"/>
      <c r="AG32" s="44"/>
      <c r="AH32" s="44"/>
      <c r="AI32" s="44"/>
      <c r="AJ32" s="44"/>
      <c r="AK32" s="381">
        <v>0</v>
      </c>
      <c r="AL32" s="382"/>
      <c r="AM32" s="382"/>
      <c r="AN32" s="382"/>
      <c r="AO32" s="382"/>
      <c r="AP32" s="44"/>
      <c r="AQ32" s="44"/>
      <c r="AR32" s="45"/>
      <c r="BE32" s="371"/>
    </row>
    <row r="33" spans="1:57" s="3" customFormat="1" ht="14.45" hidden="1" customHeight="1">
      <c r="B33" s="43"/>
      <c r="C33" s="44"/>
      <c r="D33" s="44"/>
      <c r="E33" s="44"/>
      <c r="F33" s="32" t="s">
        <v>45</v>
      </c>
      <c r="G33" s="44"/>
      <c r="H33" s="44"/>
      <c r="I33" s="44"/>
      <c r="J33" s="44"/>
      <c r="K33" s="44"/>
      <c r="L33" s="383">
        <v>0</v>
      </c>
      <c r="M33" s="382"/>
      <c r="N33" s="382"/>
      <c r="O33" s="382"/>
      <c r="P33" s="382"/>
      <c r="Q33" s="44"/>
      <c r="R33" s="44"/>
      <c r="S33" s="44"/>
      <c r="T33" s="44"/>
      <c r="U33" s="44"/>
      <c r="V33" s="44"/>
      <c r="W33" s="381">
        <f>ROUND(BD54, 2)</f>
        <v>0</v>
      </c>
      <c r="X33" s="382"/>
      <c r="Y33" s="382"/>
      <c r="Z33" s="382"/>
      <c r="AA33" s="382"/>
      <c r="AB33" s="382"/>
      <c r="AC33" s="382"/>
      <c r="AD33" s="382"/>
      <c r="AE33" s="382"/>
      <c r="AF33" s="44"/>
      <c r="AG33" s="44"/>
      <c r="AH33" s="44"/>
      <c r="AI33" s="44"/>
      <c r="AJ33" s="44"/>
      <c r="AK33" s="381">
        <v>0</v>
      </c>
      <c r="AL33" s="382"/>
      <c r="AM33" s="382"/>
      <c r="AN33" s="382"/>
      <c r="AO33" s="382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387" t="s">
        <v>48</v>
      </c>
      <c r="Y35" s="385"/>
      <c r="Z35" s="385"/>
      <c r="AA35" s="385"/>
      <c r="AB35" s="385"/>
      <c r="AC35" s="48"/>
      <c r="AD35" s="48"/>
      <c r="AE35" s="48"/>
      <c r="AF35" s="48"/>
      <c r="AG35" s="48"/>
      <c r="AH35" s="48"/>
      <c r="AI35" s="48"/>
      <c r="AJ35" s="48"/>
      <c r="AK35" s="384">
        <f>SUM(AK26:AK33)</f>
        <v>0</v>
      </c>
      <c r="AL35" s="385"/>
      <c r="AM35" s="385"/>
      <c r="AN35" s="385"/>
      <c r="AO35" s="386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N9762024a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45" t="str">
        <f>K6</f>
        <v>Výměna oken Václavkova 817 - 819, Valašské Meziříčí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52" t="str">
        <f>IF(AN8= "","",AN8)</f>
        <v>5. 2. 2024</v>
      </c>
      <c r="AN47" s="352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Valašské Meziříčí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53" t="str">
        <f>IF(E17="","",E17)</f>
        <v xml:space="preserve"> </v>
      </c>
      <c r="AN49" s="354"/>
      <c r="AO49" s="354"/>
      <c r="AP49" s="354"/>
      <c r="AQ49" s="39"/>
      <c r="AR49" s="42"/>
      <c r="AS49" s="355" t="s">
        <v>50</v>
      </c>
      <c r="AT49" s="356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33</v>
      </c>
      <c r="AJ50" s="39"/>
      <c r="AK50" s="39"/>
      <c r="AL50" s="39"/>
      <c r="AM50" s="353" t="str">
        <f>IF(E20="","",E20)</f>
        <v xml:space="preserve"> </v>
      </c>
      <c r="AN50" s="354"/>
      <c r="AO50" s="354"/>
      <c r="AP50" s="354"/>
      <c r="AQ50" s="39"/>
      <c r="AR50" s="42"/>
      <c r="AS50" s="357"/>
      <c r="AT50" s="358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59"/>
      <c r="AT51" s="360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49" t="s">
        <v>51</v>
      </c>
      <c r="D52" s="348"/>
      <c r="E52" s="348"/>
      <c r="F52" s="348"/>
      <c r="G52" s="348"/>
      <c r="H52" s="69"/>
      <c r="I52" s="347" t="s">
        <v>52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61" t="s">
        <v>53</v>
      </c>
      <c r="AH52" s="348"/>
      <c r="AI52" s="348"/>
      <c r="AJ52" s="348"/>
      <c r="AK52" s="348"/>
      <c r="AL52" s="348"/>
      <c r="AM52" s="348"/>
      <c r="AN52" s="347" t="s">
        <v>54</v>
      </c>
      <c r="AO52" s="348"/>
      <c r="AP52" s="348"/>
      <c r="AQ52" s="70" t="s">
        <v>55</v>
      </c>
      <c r="AR52" s="42"/>
      <c r="AS52" s="71" t="s">
        <v>56</v>
      </c>
      <c r="AT52" s="72" t="s">
        <v>57</v>
      </c>
      <c r="AU52" s="72" t="s">
        <v>58</v>
      </c>
      <c r="AV52" s="72" t="s">
        <v>59</v>
      </c>
      <c r="AW52" s="72" t="s">
        <v>60</v>
      </c>
      <c r="AX52" s="72" t="s">
        <v>61</v>
      </c>
      <c r="AY52" s="72" t="s">
        <v>62</v>
      </c>
      <c r="AZ52" s="72" t="s">
        <v>63</v>
      </c>
      <c r="BA52" s="72" t="s">
        <v>64</v>
      </c>
      <c r="BB52" s="72" t="s">
        <v>65</v>
      </c>
      <c r="BC52" s="72" t="s">
        <v>66</v>
      </c>
      <c r="BD52" s="73" t="s">
        <v>67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68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67">
        <f>ROUND(AG55+AG63+AG71,2)</f>
        <v>0</v>
      </c>
      <c r="AH54" s="367"/>
      <c r="AI54" s="367"/>
      <c r="AJ54" s="367"/>
      <c r="AK54" s="367"/>
      <c r="AL54" s="367"/>
      <c r="AM54" s="367"/>
      <c r="AN54" s="368">
        <f t="shared" ref="AN54:AN78" si="0">SUM(AG54,AT54)</f>
        <v>0</v>
      </c>
      <c r="AO54" s="368"/>
      <c r="AP54" s="368"/>
      <c r="AQ54" s="81" t="s">
        <v>19</v>
      </c>
      <c r="AR54" s="82"/>
      <c r="AS54" s="83">
        <f>ROUND(AS55+AS63+AS71,2)</f>
        <v>0</v>
      </c>
      <c r="AT54" s="84">
        <f t="shared" ref="AT54:AT78" si="1">ROUND(SUM(AV54:AW54),2)</f>
        <v>0</v>
      </c>
      <c r="AU54" s="85">
        <f>ROUND(AU55+AU63+AU71,5)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ROUND(AZ55+AZ63+AZ71,2)</f>
        <v>0</v>
      </c>
      <c r="BA54" s="84">
        <f>ROUND(BA55+BA63+BA71,2)</f>
        <v>0</v>
      </c>
      <c r="BB54" s="84">
        <f>ROUND(BB55+BB63+BB71,2)</f>
        <v>0</v>
      </c>
      <c r="BC54" s="84">
        <f>ROUND(BC55+BC63+BC71,2)</f>
        <v>0</v>
      </c>
      <c r="BD54" s="86">
        <f>ROUND(BD55+BD63+BD71,2)</f>
        <v>0</v>
      </c>
      <c r="BS54" s="87" t="s">
        <v>69</v>
      </c>
      <c r="BT54" s="87" t="s">
        <v>70</v>
      </c>
      <c r="BU54" s="88" t="s">
        <v>71</v>
      </c>
      <c r="BV54" s="87" t="s">
        <v>72</v>
      </c>
      <c r="BW54" s="87" t="s">
        <v>5</v>
      </c>
      <c r="BX54" s="87" t="s">
        <v>73</v>
      </c>
      <c r="CL54" s="87" t="s">
        <v>19</v>
      </c>
    </row>
    <row r="55" spans="1:91" s="7" customFormat="1" ht="16.5" customHeight="1">
      <c r="B55" s="89"/>
      <c r="C55" s="90"/>
      <c r="D55" s="350" t="s">
        <v>74</v>
      </c>
      <c r="E55" s="350"/>
      <c r="F55" s="350"/>
      <c r="G55" s="350"/>
      <c r="H55" s="350"/>
      <c r="I55" s="91"/>
      <c r="J55" s="350" t="s">
        <v>75</v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62">
        <f>ROUND(SUM(AG56:AG62),2)</f>
        <v>0</v>
      </c>
      <c r="AH55" s="363"/>
      <c r="AI55" s="363"/>
      <c r="AJ55" s="363"/>
      <c r="AK55" s="363"/>
      <c r="AL55" s="363"/>
      <c r="AM55" s="363"/>
      <c r="AN55" s="364">
        <f t="shared" si="0"/>
        <v>0</v>
      </c>
      <c r="AO55" s="363"/>
      <c r="AP55" s="363"/>
      <c r="AQ55" s="92" t="s">
        <v>76</v>
      </c>
      <c r="AR55" s="93"/>
      <c r="AS55" s="94">
        <f>ROUND(SUM(AS56:AS62),2)</f>
        <v>0</v>
      </c>
      <c r="AT55" s="95">
        <f t="shared" si="1"/>
        <v>0</v>
      </c>
      <c r="AU55" s="96">
        <f>ROUND(SUM(AU56:AU62),5)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ROUND(SUM(AZ56:AZ62),2)</f>
        <v>0</v>
      </c>
      <c r="BA55" s="95">
        <f>ROUND(SUM(BA56:BA62),2)</f>
        <v>0</v>
      </c>
      <c r="BB55" s="95">
        <f>ROUND(SUM(BB56:BB62),2)</f>
        <v>0</v>
      </c>
      <c r="BC55" s="95">
        <f>ROUND(SUM(BC56:BC62),2)</f>
        <v>0</v>
      </c>
      <c r="BD55" s="97">
        <f>ROUND(SUM(BD56:BD62),2)</f>
        <v>0</v>
      </c>
      <c r="BS55" s="98" t="s">
        <v>69</v>
      </c>
      <c r="BT55" s="98" t="s">
        <v>77</v>
      </c>
      <c r="BU55" s="98" t="s">
        <v>71</v>
      </c>
      <c r="BV55" s="98" t="s">
        <v>72</v>
      </c>
      <c r="BW55" s="98" t="s">
        <v>78</v>
      </c>
      <c r="BX55" s="98" t="s">
        <v>5</v>
      </c>
      <c r="CL55" s="98" t="s">
        <v>19</v>
      </c>
      <c r="CM55" s="98" t="s">
        <v>77</v>
      </c>
    </row>
    <row r="56" spans="1:91" s="4" customFormat="1" ht="16.5" customHeight="1">
      <c r="A56" s="99" t="s">
        <v>79</v>
      </c>
      <c r="B56" s="54"/>
      <c r="C56" s="100"/>
      <c r="D56" s="100"/>
      <c r="E56" s="351" t="s">
        <v>80</v>
      </c>
      <c r="F56" s="351"/>
      <c r="G56" s="351"/>
      <c r="H56" s="351"/>
      <c r="I56" s="351"/>
      <c r="J56" s="100"/>
      <c r="K56" s="351" t="s">
        <v>81</v>
      </c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65">
        <f>'011 - Bytová jednotka 1, ...'!J32</f>
        <v>0</v>
      </c>
      <c r="AH56" s="366"/>
      <c r="AI56" s="366"/>
      <c r="AJ56" s="366"/>
      <c r="AK56" s="366"/>
      <c r="AL56" s="366"/>
      <c r="AM56" s="366"/>
      <c r="AN56" s="365">
        <f t="shared" si="0"/>
        <v>0</v>
      </c>
      <c r="AO56" s="366"/>
      <c r="AP56" s="366"/>
      <c r="AQ56" s="101" t="s">
        <v>82</v>
      </c>
      <c r="AR56" s="56"/>
      <c r="AS56" s="102">
        <v>0</v>
      </c>
      <c r="AT56" s="103">
        <f t="shared" si="1"/>
        <v>0</v>
      </c>
      <c r="AU56" s="104">
        <f>'011 - Bytová jednotka 1, ...'!P97</f>
        <v>0</v>
      </c>
      <c r="AV56" s="103">
        <f>'011 - Bytová jednotka 1, ...'!J35</f>
        <v>0</v>
      </c>
      <c r="AW56" s="103">
        <f>'011 - Bytová jednotka 1, ...'!J36</f>
        <v>0</v>
      </c>
      <c r="AX56" s="103">
        <f>'011 - Bytová jednotka 1, ...'!J37</f>
        <v>0</v>
      </c>
      <c r="AY56" s="103">
        <f>'011 - Bytová jednotka 1, ...'!J38</f>
        <v>0</v>
      </c>
      <c r="AZ56" s="103">
        <f>'011 - Bytová jednotka 1, ...'!F35</f>
        <v>0</v>
      </c>
      <c r="BA56" s="103">
        <f>'011 - Bytová jednotka 1, ...'!F36</f>
        <v>0</v>
      </c>
      <c r="BB56" s="103">
        <f>'011 - Bytová jednotka 1, ...'!F37</f>
        <v>0</v>
      </c>
      <c r="BC56" s="103">
        <f>'011 - Bytová jednotka 1, ...'!F38</f>
        <v>0</v>
      </c>
      <c r="BD56" s="105">
        <f>'011 - Bytová jednotka 1, ...'!F39</f>
        <v>0</v>
      </c>
      <c r="BT56" s="106" t="s">
        <v>83</v>
      </c>
      <c r="BV56" s="106" t="s">
        <v>72</v>
      </c>
      <c r="BW56" s="106" t="s">
        <v>84</v>
      </c>
      <c r="BX56" s="106" t="s">
        <v>78</v>
      </c>
      <c r="CL56" s="106" t="s">
        <v>19</v>
      </c>
    </row>
    <row r="57" spans="1:91" s="4" customFormat="1" ht="16.5" customHeight="1">
      <c r="A57" s="99" t="s">
        <v>79</v>
      </c>
      <c r="B57" s="54"/>
      <c r="C57" s="100"/>
      <c r="D57" s="100"/>
      <c r="E57" s="351" t="s">
        <v>85</v>
      </c>
      <c r="F57" s="351"/>
      <c r="G57" s="351"/>
      <c r="H57" s="351"/>
      <c r="I57" s="351"/>
      <c r="J57" s="100"/>
      <c r="K57" s="351" t="s">
        <v>86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65">
        <f>'012 - Bytová jednotka 2, ...'!J32</f>
        <v>0</v>
      </c>
      <c r="AH57" s="366"/>
      <c r="AI57" s="366"/>
      <c r="AJ57" s="366"/>
      <c r="AK57" s="366"/>
      <c r="AL57" s="366"/>
      <c r="AM57" s="366"/>
      <c r="AN57" s="365">
        <f t="shared" si="0"/>
        <v>0</v>
      </c>
      <c r="AO57" s="366"/>
      <c r="AP57" s="366"/>
      <c r="AQ57" s="101" t="s">
        <v>82</v>
      </c>
      <c r="AR57" s="56"/>
      <c r="AS57" s="102">
        <v>0</v>
      </c>
      <c r="AT57" s="103">
        <f t="shared" si="1"/>
        <v>0</v>
      </c>
      <c r="AU57" s="104">
        <f>'012 - Bytová jednotka 2, ...'!P97</f>
        <v>0</v>
      </c>
      <c r="AV57" s="103">
        <f>'012 - Bytová jednotka 2, ...'!J35</f>
        <v>0</v>
      </c>
      <c r="AW57" s="103">
        <f>'012 - Bytová jednotka 2, ...'!J36</f>
        <v>0</v>
      </c>
      <c r="AX57" s="103">
        <f>'012 - Bytová jednotka 2, ...'!J37</f>
        <v>0</v>
      </c>
      <c r="AY57" s="103">
        <f>'012 - Bytová jednotka 2, ...'!J38</f>
        <v>0</v>
      </c>
      <c r="AZ57" s="103">
        <f>'012 - Bytová jednotka 2, ...'!F35</f>
        <v>0</v>
      </c>
      <c r="BA57" s="103">
        <f>'012 - Bytová jednotka 2, ...'!F36</f>
        <v>0</v>
      </c>
      <c r="BB57" s="103">
        <f>'012 - Bytová jednotka 2, ...'!F37</f>
        <v>0</v>
      </c>
      <c r="BC57" s="103">
        <f>'012 - Bytová jednotka 2, ...'!F38</f>
        <v>0</v>
      </c>
      <c r="BD57" s="105">
        <f>'012 - Bytová jednotka 2, ...'!F39</f>
        <v>0</v>
      </c>
      <c r="BT57" s="106" t="s">
        <v>83</v>
      </c>
      <c r="BV57" s="106" t="s">
        <v>72</v>
      </c>
      <c r="BW57" s="106" t="s">
        <v>87</v>
      </c>
      <c r="BX57" s="106" t="s">
        <v>78</v>
      </c>
      <c r="CL57" s="106" t="s">
        <v>19</v>
      </c>
    </row>
    <row r="58" spans="1:91" s="4" customFormat="1" ht="16.5" customHeight="1">
      <c r="A58" s="99" t="s">
        <v>79</v>
      </c>
      <c r="B58" s="54"/>
      <c r="C58" s="100"/>
      <c r="D58" s="100"/>
      <c r="E58" s="351" t="s">
        <v>88</v>
      </c>
      <c r="F58" s="351"/>
      <c r="G58" s="351"/>
      <c r="H58" s="351"/>
      <c r="I58" s="351"/>
      <c r="J58" s="100"/>
      <c r="K58" s="351" t="s">
        <v>89</v>
      </c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65">
        <f>'013 - Bytová jednotka 3, ...'!J32</f>
        <v>0</v>
      </c>
      <c r="AH58" s="366"/>
      <c r="AI58" s="366"/>
      <c r="AJ58" s="366"/>
      <c r="AK58" s="366"/>
      <c r="AL58" s="366"/>
      <c r="AM58" s="366"/>
      <c r="AN58" s="365">
        <f t="shared" si="0"/>
        <v>0</v>
      </c>
      <c r="AO58" s="366"/>
      <c r="AP58" s="366"/>
      <c r="AQ58" s="101" t="s">
        <v>82</v>
      </c>
      <c r="AR58" s="56"/>
      <c r="AS58" s="102">
        <v>0</v>
      </c>
      <c r="AT58" s="103">
        <f t="shared" si="1"/>
        <v>0</v>
      </c>
      <c r="AU58" s="104">
        <f>'013 - Bytová jednotka 3, ...'!P97</f>
        <v>0</v>
      </c>
      <c r="AV58" s="103">
        <f>'013 - Bytová jednotka 3, ...'!J35</f>
        <v>0</v>
      </c>
      <c r="AW58" s="103">
        <f>'013 - Bytová jednotka 3, ...'!J36</f>
        <v>0</v>
      </c>
      <c r="AX58" s="103">
        <f>'013 - Bytová jednotka 3, ...'!J37</f>
        <v>0</v>
      </c>
      <c r="AY58" s="103">
        <f>'013 - Bytová jednotka 3, ...'!J38</f>
        <v>0</v>
      </c>
      <c r="AZ58" s="103">
        <f>'013 - Bytová jednotka 3, ...'!F35</f>
        <v>0</v>
      </c>
      <c r="BA58" s="103">
        <f>'013 - Bytová jednotka 3, ...'!F36</f>
        <v>0</v>
      </c>
      <c r="BB58" s="103">
        <f>'013 - Bytová jednotka 3, ...'!F37</f>
        <v>0</v>
      </c>
      <c r="BC58" s="103">
        <f>'013 - Bytová jednotka 3, ...'!F38</f>
        <v>0</v>
      </c>
      <c r="BD58" s="105">
        <f>'013 - Bytová jednotka 3, ...'!F39</f>
        <v>0</v>
      </c>
      <c r="BT58" s="106" t="s">
        <v>83</v>
      </c>
      <c r="BV58" s="106" t="s">
        <v>72</v>
      </c>
      <c r="BW58" s="106" t="s">
        <v>90</v>
      </c>
      <c r="BX58" s="106" t="s">
        <v>78</v>
      </c>
      <c r="CL58" s="106" t="s">
        <v>19</v>
      </c>
    </row>
    <row r="59" spans="1:91" s="4" customFormat="1" ht="16.5" customHeight="1">
      <c r="A59" s="99" t="s">
        <v>79</v>
      </c>
      <c r="B59" s="54"/>
      <c r="C59" s="100"/>
      <c r="D59" s="100"/>
      <c r="E59" s="351" t="s">
        <v>91</v>
      </c>
      <c r="F59" s="351"/>
      <c r="G59" s="351"/>
      <c r="H59" s="351"/>
      <c r="I59" s="351"/>
      <c r="J59" s="100"/>
      <c r="K59" s="351" t="s">
        <v>92</v>
      </c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65">
        <f>'014 - Bytová jednotka 4, ...'!J32</f>
        <v>0</v>
      </c>
      <c r="AH59" s="366"/>
      <c r="AI59" s="366"/>
      <c r="AJ59" s="366"/>
      <c r="AK59" s="366"/>
      <c r="AL59" s="366"/>
      <c r="AM59" s="366"/>
      <c r="AN59" s="365">
        <f t="shared" si="0"/>
        <v>0</v>
      </c>
      <c r="AO59" s="366"/>
      <c r="AP59" s="366"/>
      <c r="AQ59" s="101" t="s">
        <v>82</v>
      </c>
      <c r="AR59" s="56"/>
      <c r="AS59" s="102">
        <v>0</v>
      </c>
      <c r="AT59" s="103">
        <f t="shared" si="1"/>
        <v>0</v>
      </c>
      <c r="AU59" s="104">
        <f>'014 - Bytová jednotka 4, ...'!P97</f>
        <v>0</v>
      </c>
      <c r="AV59" s="103">
        <f>'014 - Bytová jednotka 4, ...'!J35</f>
        <v>0</v>
      </c>
      <c r="AW59" s="103">
        <f>'014 - Bytová jednotka 4, ...'!J36</f>
        <v>0</v>
      </c>
      <c r="AX59" s="103">
        <f>'014 - Bytová jednotka 4, ...'!J37</f>
        <v>0</v>
      </c>
      <c r="AY59" s="103">
        <f>'014 - Bytová jednotka 4, ...'!J38</f>
        <v>0</v>
      </c>
      <c r="AZ59" s="103">
        <f>'014 - Bytová jednotka 4, ...'!F35</f>
        <v>0</v>
      </c>
      <c r="BA59" s="103">
        <f>'014 - Bytová jednotka 4, ...'!F36</f>
        <v>0</v>
      </c>
      <c r="BB59" s="103">
        <f>'014 - Bytová jednotka 4, ...'!F37</f>
        <v>0</v>
      </c>
      <c r="BC59" s="103">
        <f>'014 - Bytová jednotka 4, ...'!F38</f>
        <v>0</v>
      </c>
      <c r="BD59" s="105">
        <f>'014 - Bytová jednotka 4, ...'!F39</f>
        <v>0</v>
      </c>
      <c r="BT59" s="106" t="s">
        <v>83</v>
      </c>
      <c r="BV59" s="106" t="s">
        <v>72</v>
      </c>
      <c r="BW59" s="106" t="s">
        <v>93</v>
      </c>
      <c r="BX59" s="106" t="s">
        <v>78</v>
      </c>
      <c r="CL59" s="106" t="s">
        <v>19</v>
      </c>
    </row>
    <row r="60" spans="1:91" s="4" customFormat="1" ht="16.5" customHeight="1">
      <c r="A60" s="99" t="s">
        <v>79</v>
      </c>
      <c r="B60" s="54"/>
      <c r="C60" s="100"/>
      <c r="D60" s="100"/>
      <c r="E60" s="351" t="s">
        <v>94</v>
      </c>
      <c r="F60" s="351"/>
      <c r="G60" s="351"/>
      <c r="H60" s="351"/>
      <c r="I60" s="351"/>
      <c r="J60" s="100"/>
      <c r="K60" s="351" t="s">
        <v>95</v>
      </c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65">
        <f>'015 - Bytová jednotka 5, ...'!J32</f>
        <v>0</v>
      </c>
      <c r="AH60" s="366"/>
      <c r="AI60" s="366"/>
      <c r="AJ60" s="366"/>
      <c r="AK60" s="366"/>
      <c r="AL60" s="366"/>
      <c r="AM60" s="366"/>
      <c r="AN60" s="365">
        <f t="shared" si="0"/>
        <v>0</v>
      </c>
      <c r="AO60" s="366"/>
      <c r="AP60" s="366"/>
      <c r="AQ60" s="101" t="s">
        <v>82</v>
      </c>
      <c r="AR60" s="56"/>
      <c r="AS60" s="102">
        <v>0</v>
      </c>
      <c r="AT60" s="103">
        <f t="shared" si="1"/>
        <v>0</v>
      </c>
      <c r="AU60" s="104">
        <f>'015 - Bytová jednotka 5, ...'!P97</f>
        <v>0</v>
      </c>
      <c r="AV60" s="103">
        <f>'015 - Bytová jednotka 5, ...'!J35</f>
        <v>0</v>
      </c>
      <c r="AW60" s="103">
        <f>'015 - Bytová jednotka 5, ...'!J36</f>
        <v>0</v>
      </c>
      <c r="AX60" s="103">
        <f>'015 - Bytová jednotka 5, ...'!J37</f>
        <v>0</v>
      </c>
      <c r="AY60" s="103">
        <f>'015 - Bytová jednotka 5, ...'!J38</f>
        <v>0</v>
      </c>
      <c r="AZ60" s="103">
        <f>'015 - Bytová jednotka 5, ...'!F35</f>
        <v>0</v>
      </c>
      <c r="BA60" s="103">
        <f>'015 - Bytová jednotka 5, ...'!F36</f>
        <v>0</v>
      </c>
      <c r="BB60" s="103">
        <f>'015 - Bytová jednotka 5, ...'!F37</f>
        <v>0</v>
      </c>
      <c r="BC60" s="103">
        <f>'015 - Bytová jednotka 5, ...'!F38</f>
        <v>0</v>
      </c>
      <c r="BD60" s="105">
        <f>'015 - Bytová jednotka 5, ...'!F39</f>
        <v>0</v>
      </c>
      <c r="BT60" s="106" t="s">
        <v>83</v>
      </c>
      <c r="BV60" s="106" t="s">
        <v>72</v>
      </c>
      <c r="BW60" s="106" t="s">
        <v>96</v>
      </c>
      <c r="BX60" s="106" t="s">
        <v>78</v>
      </c>
      <c r="CL60" s="106" t="s">
        <v>19</v>
      </c>
    </row>
    <row r="61" spans="1:91" s="4" customFormat="1" ht="16.5" customHeight="1">
      <c r="A61" s="99" t="s">
        <v>79</v>
      </c>
      <c r="B61" s="54"/>
      <c r="C61" s="100"/>
      <c r="D61" s="100"/>
      <c r="E61" s="351" t="s">
        <v>97</v>
      </c>
      <c r="F61" s="351"/>
      <c r="G61" s="351"/>
      <c r="H61" s="351"/>
      <c r="I61" s="351"/>
      <c r="J61" s="100"/>
      <c r="K61" s="351" t="s">
        <v>98</v>
      </c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65">
        <f>'016 - Bytová jednotka 6, ...'!J32</f>
        <v>0</v>
      </c>
      <c r="AH61" s="366"/>
      <c r="AI61" s="366"/>
      <c r="AJ61" s="366"/>
      <c r="AK61" s="366"/>
      <c r="AL61" s="366"/>
      <c r="AM61" s="366"/>
      <c r="AN61" s="365">
        <f t="shared" si="0"/>
        <v>0</v>
      </c>
      <c r="AO61" s="366"/>
      <c r="AP61" s="366"/>
      <c r="AQ61" s="101" t="s">
        <v>82</v>
      </c>
      <c r="AR61" s="56"/>
      <c r="AS61" s="102">
        <v>0</v>
      </c>
      <c r="AT61" s="103">
        <f t="shared" si="1"/>
        <v>0</v>
      </c>
      <c r="AU61" s="104">
        <f>'016 - Bytová jednotka 6, ...'!P97</f>
        <v>0</v>
      </c>
      <c r="AV61" s="103">
        <f>'016 - Bytová jednotka 6, ...'!J35</f>
        <v>0</v>
      </c>
      <c r="AW61" s="103">
        <f>'016 - Bytová jednotka 6, ...'!J36</f>
        <v>0</v>
      </c>
      <c r="AX61" s="103">
        <f>'016 - Bytová jednotka 6, ...'!J37</f>
        <v>0</v>
      </c>
      <c r="AY61" s="103">
        <f>'016 - Bytová jednotka 6, ...'!J38</f>
        <v>0</v>
      </c>
      <c r="AZ61" s="103">
        <f>'016 - Bytová jednotka 6, ...'!F35</f>
        <v>0</v>
      </c>
      <c r="BA61" s="103">
        <f>'016 - Bytová jednotka 6, ...'!F36</f>
        <v>0</v>
      </c>
      <c r="BB61" s="103">
        <f>'016 - Bytová jednotka 6, ...'!F37</f>
        <v>0</v>
      </c>
      <c r="BC61" s="103">
        <f>'016 - Bytová jednotka 6, ...'!F38</f>
        <v>0</v>
      </c>
      <c r="BD61" s="105">
        <f>'016 - Bytová jednotka 6, ...'!F39</f>
        <v>0</v>
      </c>
      <c r="BT61" s="106" t="s">
        <v>83</v>
      </c>
      <c r="BV61" s="106" t="s">
        <v>72</v>
      </c>
      <c r="BW61" s="106" t="s">
        <v>99</v>
      </c>
      <c r="BX61" s="106" t="s">
        <v>78</v>
      </c>
      <c r="CL61" s="106" t="s">
        <v>19</v>
      </c>
    </row>
    <row r="62" spans="1:91" s="4" customFormat="1" ht="16.5" customHeight="1">
      <c r="A62" s="99" t="s">
        <v>79</v>
      </c>
      <c r="B62" s="54"/>
      <c r="C62" s="100"/>
      <c r="D62" s="100"/>
      <c r="E62" s="351" t="s">
        <v>100</v>
      </c>
      <c r="F62" s="351"/>
      <c r="G62" s="351"/>
      <c r="H62" s="351"/>
      <c r="I62" s="351"/>
      <c r="J62" s="100"/>
      <c r="K62" s="351" t="s">
        <v>101</v>
      </c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65">
        <f>'017 - Společné prostory 817'!J32</f>
        <v>0</v>
      </c>
      <c r="AH62" s="366"/>
      <c r="AI62" s="366"/>
      <c r="AJ62" s="366"/>
      <c r="AK62" s="366"/>
      <c r="AL62" s="366"/>
      <c r="AM62" s="366"/>
      <c r="AN62" s="365">
        <f t="shared" si="0"/>
        <v>0</v>
      </c>
      <c r="AO62" s="366"/>
      <c r="AP62" s="366"/>
      <c r="AQ62" s="101" t="s">
        <v>82</v>
      </c>
      <c r="AR62" s="56"/>
      <c r="AS62" s="102">
        <v>0</v>
      </c>
      <c r="AT62" s="103">
        <f t="shared" si="1"/>
        <v>0</v>
      </c>
      <c r="AU62" s="104">
        <f>'017 - Společné prostory 817'!P96</f>
        <v>0</v>
      </c>
      <c r="AV62" s="103">
        <f>'017 - Společné prostory 817'!J35</f>
        <v>0</v>
      </c>
      <c r="AW62" s="103">
        <f>'017 - Společné prostory 817'!J36</f>
        <v>0</v>
      </c>
      <c r="AX62" s="103">
        <f>'017 - Společné prostory 817'!J37</f>
        <v>0</v>
      </c>
      <c r="AY62" s="103">
        <f>'017 - Společné prostory 817'!J38</f>
        <v>0</v>
      </c>
      <c r="AZ62" s="103">
        <f>'017 - Společné prostory 817'!F35</f>
        <v>0</v>
      </c>
      <c r="BA62" s="103">
        <f>'017 - Společné prostory 817'!F36</f>
        <v>0</v>
      </c>
      <c r="BB62" s="103">
        <f>'017 - Společné prostory 817'!F37</f>
        <v>0</v>
      </c>
      <c r="BC62" s="103">
        <f>'017 - Společné prostory 817'!F38</f>
        <v>0</v>
      </c>
      <c r="BD62" s="105">
        <f>'017 - Společné prostory 817'!F39</f>
        <v>0</v>
      </c>
      <c r="BT62" s="106" t="s">
        <v>83</v>
      </c>
      <c r="BV62" s="106" t="s">
        <v>72</v>
      </c>
      <c r="BW62" s="106" t="s">
        <v>102</v>
      </c>
      <c r="BX62" s="106" t="s">
        <v>78</v>
      </c>
      <c r="CL62" s="106" t="s">
        <v>19</v>
      </c>
    </row>
    <row r="63" spans="1:91" s="7" customFormat="1" ht="16.5" customHeight="1">
      <c r="B63" s="89"/>
      <c r="C63" s="90"/>
      <c r="D63" s="350" t="s">
        <v>103</v>
      </c>
      <c r="E63" s="350"/>
      <c r="F63" s="350"/>
      <c r="G63" s="350"/>
      <c r="H63" s="350"/>
      <c r="I63" s="91"/>
      <c r="J63" s="350" t="s">
        <v>104</v>
      </c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62">
        <f>ROUND(SUM(AG64:AG70),2)</f>
        <v>0</v>
      </c>
      <c r="AH63" s="363"/>
      <c r="AI63" s="363"/>
      <c r="AJ63" s="363"/>
      <c r="AK63" s="363"/>
      <c r="AL63" s="363"/>
      <c r="AM63" s="363"/>
      <c r="AN63" s="364">
        <f t="shared" si="0"/>
        <v>0</v>
      </c>
      <c r="AO63" s="363"/>
      <c r="AP63" s="363"/>
      <c r="AQ63" s="92" t="s">
        <v>76</v>
      </c>
      <c r="AR63" s="93"/>
      <c r="AS63" s="94">
        <f>ROUND(SUM(AS64:AS70),2)</f>
        <v>0</v>
      </c>
      <c r="AT63" s="95">
        <f t="shared" si="1"/>
        <v>0</v>
      </c>
      <c r="AU63" s="96">
        <f>ROUND(SUM(AU64:AU70),5)</f>
        <v>0</v>
      </c>
      <c r="AV63" s="95">
        <f>ROUND(AZ63*L29,2)</f>
        <v>0</v>
      </c>
      <c r="AW63" s="95">
        <f>ROUND(BA63*L30,2)</f>
        <v>0</v>
      </c>
      <c r="AX63" s="95">
        <f>ROUND(BB63*L29,2)</f>
        <v>0</v>
      </c>
      <c r="AY63" s="95">
        <f>ROUND(BC63*L30,2)</f>
        <v>0</v>
      </c>
      <c r="AZ63" s="95">
        <f>ROUND(SUM(AZ64:AZ70),2)</f>
        <v>0</v>
      </c>
      <c r="BA63" s="95">
        <f>ROUND(SUM(BA64:BA70),2)</f>
        <v>0</v>
      </c>
      <c r="BB63" s="95">
        <f>ROUND(SUM(BB64:BB70),2)</f>
        <v>0</v>
      </c>
      <c r="BC63" s="95">
        <f>ROUND(SUM(BC64:BC70),2)</f>
        <v>0</v>
      </c>
      <c r="BD63" s="97">
        <f>ROUND(SUM(BD64:BD70),2)</f>
        <v>0</v>
      </c>
      <c r="BS63" s="98" t="s">
        <v>69</v>
      </c>
      <c r="BT63" s="98" t="s">
        <v>77</v>
      </c>
      <c r="BU63" s="98" t="s">
        <v>71</v>
      </c>
      <c r="BV63" s="98" t="s">
        <v>72</v>
      </c>
      <c r="BW63" s="98" t="s">
        <v>105</v>
      </c>
      <c r="BX63" s="98" t="s">
        <v>5</v>
      </c>
      <c r="CL63" s="98" t="s">
        <v>19</v>
      </c>
      <c r="CM63" s="98" t="s">
        <v>77</v>
      </c>
    </row>
    <row r="64" spans="1:91" s="4" customFormat="1" ht="16.5" customHeight="1">
      <c r="A64" s="99" t="s">
        <v>79</v>
      </c>
      <c r="B64" s="54"/>
      <c r="C64" s="100"/>
      <c r="D64" s="100"/>
      <c r="E64" s="351" t="s">
        <v>106</v>
      </c>
      <c r="F64" s="351"/>
      <c r="G64" s="351"/>
      <c r="H64" s="351"/>
      <c r="I64" s="351"/>
      <c r="J64" s="100"/>
      <c r="K64" s="351" t="s">
        <v>107</v>
      </c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65">
        <f>'021 - Bytová jednotka 1, ...'!J32</f>
        <v>0</v>
      </c>
      <c r="AH64" s="366"/>
      <c r="AI64" s="366"/>
      <c r="AJ64" s="366"/>
      <c r="AK64" s="366"/>
      <c r="AL64" s="366"/>
      <c r="AM64" s="366"/>
      <c r="AN64" s="365">
        <f t="shared" si="0"/>
        <v>0</v>
      </c>
      <c r="AO64" s="366"/>
      <c r="AP64" s="366"/>
      <c r="AQ64" s="101" t="s">
        <v>82</v>
      </c>
      <c r="AR64" s="56"/>
      <c r="AS64" s="102">
        <v>0</v>
      </c>
      <c r="AT64" s="103">
        <f t="shared" si="1"/>
        <v>0</v>
      </c>
      <c r="AU64" s="104">
        <f>'021 - Bytová jednotka 1, ...'!P97</f>
        <v>0</v>
      </c>
      <c r="AV64" s="103">
        <f>'021 - Bytová jednotka 1, ...'!J35</f>
        <v>0</v>
      </c>
      <c r="AW64" s="103">
        <f>'021 - Bytová jednotka 1, ...'!J36</f>
        <v>0</v>
      </c>
      <c r="AX64" s="103">
        <f>'021 - Bytová jednotka 1, ...'!J37</f>
        <v>0</v>
      </c>
      <c r="AY64" s="103">
        <f>'021 - Bytová jednotka 1, ...'!J38</f>
        <v>0</v>
      </c>
      <c r="AZ64" s="103">
        <f>'021 - Bytová jednotka 1, ...'!F35</f>
        <v>0</v>
      </c>
      <c r="BA64" s="103">
        <f>'021 - Bytová jednotka 1, ...'!F36</f>
        <v>0</v>
      </c>
      <c r="BB64" s="103">
        <f>'021 - Bytová jednotka 1, ...'!F37</f>
        <v>0</v>
      </c>
      <c r="BC64" s="103">
        <f>'021 - Bytová jednotka 1, ...'!F38</f>
        <v>0</v>
      </c>
      <c r="BD64" s="105">
        <f>'021 - Bytová jednotka 1, ...'!F39</f>
        <v>0</v>
      </c>
      <c r="BT64" s="106" t="s">
        <v>83</v>
      </c>
      <c r="BV64" s="106" t="s">
        <v>72</v>
      </c>
      <c r="BW64" s="106" t="s">
        <v>108</v>
      </c>
      <c r="BX64" s="106" t="s">
        <v>105</v>
      </c>
      <c r="CL64" s="106" t="s">
        <v>19</v>
      </c>
    </row>
    <row r="65" spans="1:91" s="4" customFormat="1" ht="16.5" customHeight="1">
      <c r="A65" s="99" t="s">
        <v>79</v>
      </c>
      <c r="B65" s="54"/>
      <c r="C65" s="100"/>
      <c r="D65" s="100"/>
      <c r="E65" s="351" t="s">
        <v>109</v>
      </c>
      <c r="F65" s="351"/>
      <c r="G65" s="351"/>
      <c r="H65" s="351"/>
      <c r="I65" s="351"/>
      <c r="J65" s="100"/>
      <c r="K65" s="351" t="s">
        <v>110</v>
      </c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65">
        <f>'022 - Bytová jednotka 2, ...'!J32</f>
        <v>0</v>
      </c>
      <c r="AH65" s="366"/>
      <c r="AI65" s="366"/>
      <c r="AJ65" s="366"/>
      <c r="AK65" s="366"/>
      <c r="AL65" s="366"/>
      <c r="AM65" s="366"/>
      <c r="AN65" s="365">
        <f t="shared" si="0"/>
        <v>0</v>
      </c>
      <c r="AO65" s="366"/>
      <c r="AP65" s="366"/>
      <c r="AQ65" s="101" t="s">
        <v>82</v>
      </c>
      <c r="AR65" s="56"/>
      <c r="AS65" s="102">
        <v>0</v>
      </c>
      <c r="AT65" s="103">
        <f t="shared" si="1"/>
        <v>0</v>
      </c>
      <c r="AU65" s="104">
        <f>'022 - Bytová jednotka 2, ...'!P97</f>
        <v>0</v>
      </c>
      <c r="AV65" s="103">
        <f>'022 - Bytová jednotka 2, ...'!J35</f>
        <v>0</v>
      </c>
      <c r="AW65" s="103">
        <f>'022 - Bytová jednotka 2, ...'!J36</f>
        <v>0</v>
      </c>
      <c r="AX65" s="103">
        <f>'022 - Bytová jednotka 2, ...'!J37</f>
        <v>0</v>
      </c>
      <c r="AY65" s="103">
        <f>'022 - Bytová jednotka 2, ...'!J38</f>
        <v>0</v>
      </c>
      <c r="AZ65" s="103">
        <f>'022 - Bytová jednotka 2, ...'!F35</f>
        <v>0</v>
      </c>
      <c r="BA65" s="103">
        <f>'022 - Bytová jednotka 2, ...'!F36</f>
        <v>0</v>
      </c>
      <c r="BB65" s="103">
        <f>'022 - Bytová jednotka 2, ...'!F37</f>
        <v>0</v>
      </c>
      <c r="BC65" s="103">
        <f>'022 - Bytová jednotka 2, ...'!F38</f>
        <v>0</v>
      </c>
      <c r="BD65" s="105">
        <f>'022 - Bytová jednotka 2, ...'!F39</f>
        <v>0</v>
      </c>
      <c r="BT65" s="106" t="s">
        <v>83</v>
      </c>
      <c r="BV65" s="106" t="s">
        <v>72</v>
      </c>
      <c r="BW65" s="106" t="s">
        <v>111</v>
      </c>
      <c r="BX65" s="106" t="s">
        <v>105</v>
      </c>
      <c r="CL65" s="106" t="s">
        <v>19</v>
      </c>
    </row>
    <row r="66" spans="1:91" s="4" customFormat="1" ht="16.5" customHeight="1">
      <c r="A66" s="99" t="s">
        <v>79</v>
      </c>
      <c r="B66" s="54"/>
      <c r="C66" s="100"/>
      <c r="D66" s="100"/>
      <c r="E66" s="351" t="s">
        <v>112</v>
      </c>
      <c r="F66" s="351"/>
      <c r="G66" s="351"/>
      <c r="H66" s="351"/>
      <c r="I66" s="351"/>
      <c r="J66" s="100"/>
      <c r="K66" s="351" t="s">
        <v>113</v>
      </c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65">
        <f>'023 - Bytová jednotka 3, ...'!J32</f>
        <v>0</v>
      </c>
      <c r="AH66" s="366"/>
      <c r="AI66" s="366"/>
      <c r="AJ66" s="366"/>
      <c r="AK66" s="366"/>
      <c r="AL66" s="366"/>
      <c r="AM66" s="366"/>
      <c r="AN66" s="365">
        <f t="shared" si="0"/>
        <v>0</v>
      </c>
      <c r="AO66" s="366"/>
      <c r="AP66" s="366"/>
      <c r="AQ66" s="101" t="s">
        <v>82</v>
      </c>
      <c r="AR66" s="56"/>
      <c r="AS66" s="102">
        <v>0</v>
      </c>
      <c r="AT66" s="103">
        <f t="shared" si="1"/>
        <v>0</v>
      </c>
      <c r="AU66" s="104">
        <f>'023 - Bytová jednotka 3, ...'!P97</f>
        <v>0</v>
      </c>
      <c r="AV66" s="103">
        <f>'023 - Bytová jednotka 3, ...'!J35</f>
        <v>0</v>
      </c>
      <c r="AW66" s="103">
        <f>'023 - Bytová jednotka 3, ...'!J36</f>
        <v>0</v>
      </c>
      <c r="AX66" s="103">
        <f>'023 - Bytová jednotka 3, ...'!J37</f>
        <v>0</v>
      </c>
      <c r="AY66" s="103">
        <f>'023 - Bytová jednotka 3, ...'!J38</f>
        <v>0</v>
      </c>
      <c r="AZ66" s="103">
        <f>'023 - Bytová jednotka 3, ...'!F35</f>
        <v>0</v>
      </c>
      <c r="BA66" s="103">
        <f>'023 - Bytová jednotka 3, ...'!F36</f>
        <v>0</v>
      </c>
      <c r="BB66" s="103">
        <f>'023 - Bytová jednotka 3, ...'!F37</f>
        <v>0</v>
      </c>
      <c r="BC66" s="103">
        <f>'023 - Bytová jednotka 3, ...'!F38</f>
        <v>0</v>
      </c>
      <c r="BD66" s="105">
        <f>'023 - Bytová jednotka 3, ...'!F39</f>
        <v>0</v>
      </c>
      <c r="BT66" s="106" t="s">
        <v>83</v>
      </c>
      <c r="BV66" s="106" t="s">
        <v>72</v>
      </c>
      <c r="BW66" s="106" t="s">
        <v>114</v>
      </c>
      <c r="BX66" s="106" t="s">
        <v>105</v>
      </c>
      <c r="CL66" s="106" t="s">
        <v>19</v>
      </c>
    </row>
    <row r="67" spans="1:91" s="4" customFormat="1" ht="16.5" customHeight="1">
      <c r="A67" s="99" t="s">
        <v>79</v>
      </c>
      <c r="B67" s="54"/>
      <c r="C67" s="100"/>
      <c r="D67" s="100"/>
      <c r="E67" s="351" t="s">
        <v>115</v>
      </c>
      <c r="F67" s="351"/>
      <c r="G67" s="351"/>
      <c r="H67" s="351"/>
      <c r="I67" s="351"/>
      <c r="J67" s="100"/>
      <c r="K67" s="351" t="s">
        <v>116</v>
      </c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65">
        <f>'024 - Bytová jednotka 4, ...'!J32</f>
        <v>0</v>
      </c>
      <c r="AH67" s="366"/>
      <c r="AI67" s="366"/>
      <c r="AJ67" s="366"/>
      <c r="AK67" s="366"/>
      <c r="AL67" s="366"/>
      <c r="AM67" s="366"/>
      <c r="AN67" s="365">
        <f t="shared" si="0"/>
        <v>0</v>
      </c>
      <c r="AO67" s="366"/>
      <c r="AP67" s="366"/>
      <c r="AQ67" s="101" t="s">
        <v>82</v>
      </c>
      <c r="AR67" s="56"/>
      <c r="AS67" s="102">
        <v>0</v>
      </c>
      <c r="AT67" s="103">
        <f t="shared" si="1"/>
        <v>0</v>
      </c>
      <c r="AU67" s="104">
        <f>'024 - Bytová jednotka 4, ...'!P97</f>
        <v>0</v>
      </c>
      <c r="AV67" s="103">
        <f>'024 - Bytová jednotka 4, ...'!J35</f>
        <v>0</v>
      </c>
      <c r="AW67" s="103">
        <f>'024 - Bytová jednotka 4, ...'!J36</f>
        <v>0</v>
      </c>
      <c r="AX67" s="103">
        <f>'024 - Bytová jednotka 4, ...'!J37</f>
        <v>0</v>
      </c>
      <c r="AY67" s="103">
        <f>'024 - Bytová jednotka 4, ...'!J38</f>
        <v>0</v>
      </c>
      <c r="AZ67" s="103">
        <f>'024 - Bytová jednotka 4, ...'!F35</f>
        <v>0</v>
      </c>
      <c r="BA67" s="103">
        <f>'024 - Bytová jednotka 4, ...'!F36</f>
        <v>0</v>
      </c>
      <c r="BB67" s="103">
        <f>'024 - Bytová jednotka 4, ...'!F37</f>
        <v>0</v>
      </c>
      <c r="BC67" s="103">
        <f>'024 - Bytová jednotka 4, ...'!F38</f>
        <v>0</v>
      </c>
      <c r="BD67" s="105">
        <f>'024 - Bytová jednotka 4, ...'!F39</f>
        <v>0</v>
      </c>
      <c r="BT67" s="106" t="s">
        <v>83</v>
      </c>
      <c r="BV67" s="106" t="s">
        <v>72</v>
      </c>
      <c r="BW67" s="106" t="s">
        <v>117</v>
      </c>
      <c r="BX67" s="106" t="s">
        <v>105</v>
      </c>
      <c r="CL67" s="106" t="s">
        <v>19</v>
      </c>
    </row>
    <row r="68" spans="1:91" s="4" customFormat="1" ht="16.5" customHeight="1">
      <c r="A68" s="99" t="s">
        <v>79</v>
      </c>
      <c r="B68" s="54"/>
      <c r="C68" s="100"/>
      <c r="D68" s="100"/>
      <c r="E68" s="351" t="s">
        <v>118</v>
      </c>
      <c r="F68" s="351"/>
      <c r="G68" s="351"/>
      <c r="H68" s="351"/>
      <c r="I68" s="351"/>
      <c r="J68" s="100"/>
      <c r="K68" s="351" t="s">
        <v>119</v>
      </c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65">
        <f>'025 - Bytová jednotka 5, ...'!J32</f>
        <v>0</v>
      </c>
      <c r="AH68" s="366"/>
      <c r="AI68" s="366"/>
      <c r="AJ68" s="366"/>
      <c r="AK68" s="366"/>
      <c r="AL68" s="366"/>
      <c r="AM68" s="366"/>
      <c r="AN68" s="365">
        <f t="shared" si="0"/>
        <v>0</v>
      </c>
      <c r="AO68" s="366"/>
      <c r="AP68" s="366"/>
      <c r="AQ68" s="101" t="s">
        <v>82</v>
      </c>
      <c r="AR68" s="56"/>
      <c r="AS68" s="102">
        <v>0</v>
      </c>
      <c r="AT68" s="103">
        <f t="shared" si="1"/>
        <v>0</v>
      </c>
      <c r="AU68" s="104">
        <f>'025 - Bytová jednotka 5, ...'!P97</f>
        <v>0</v>
      </c>
      <c r="AV68" s="103">
        <f>'025 - Bytová jednotka 5, ...'!J35</f>
        <v>0</v>
      </c>
      <c r="AW68" s="103">
        <f>'025 - Bytová jednotka 5, ...'!J36</f>
        <v>0</v>
      </c>
      <c r="AX68" s="103">
        <f>'025 - Bytová jednotka 5, ...'!J37</f>
        <v>0</v>
      </c>
      <c r="AY68" s="103">
        <f>'025 - Bytová jednotka 5, ...'!J38</f>
        <v>0</v>
      </c>
      <c r="AZ68" s="103">
        <f>'025 - Bytová jednotka 5, ...'!F35</f>
        <v>0</v>
      </c>
      <c r="BA68" s="103">
        <f>'025 - Bytová jednotka 5, ...'!F36</f>
        <v>0</v>
      </c>
      <c r="BB68" s="103">
        <f>'025 - Bytová jednotka 5, ...'!F37</f>
        <v>0</v>
      </c>
      <c r="BC68" s="103">
        <f>'025 - Bytová jednotka 5, ...'!F38</f>
        <v>0</v>
      </c>
      <c r="BD68" s="105">
        <f>'025 - Bytová jednotka 5, ...'!F39</f>
        <v>0</v>
      </c>
      <c r="BT68" s="106" t="s">
        <v>83</v>
      </c>
      <c r="BV68" s="106" t="s">
        <v>72</v>
      </c>
      <c r="BW68" s="106" t="s">
        <v>120</v>
      </c>
      <c r="BX68" s="106" t="s">
        <v>105</v>
      </c>
      <c r="CL68" s="106" t="s">
        <v>19</v>
      </c>
    </row>
    <row r="69" spans="1:91" s="4" customFormat="1" ht="16.5" customHeight="1">
      <c r="A69" s="99" t="s">
        <v>79</v>
      </c>
      <c r="B69" s="54"/>
      <c r="C69" s="100"/>
      <c r="D69" s="100"/>
      <c r="E69" s="351" t="s">
        <v>121</v>
      </c>
      <c r="F69" s="351"/>
      <c r="G69" s="351"/>
      <c r="H69" s="351"/>
      <c r="I69" s="351"/>
      <c r="J69" s="100"/>
      <c r="K69" s="351" t="s">
        <v>122</v>
      </c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65">
        <f>'026 - Bytová jednotka 6, ...'!J32</f>
        <v>0</v>
      </c>
      <c r="AH69" s="366"/>
      <c r="AI69" s="366"/>
      <c r="AJ69" s="366"/>
      <c r="AK69" s="366"/>
      <c r="AL69" s="366"/>
      <c r="AM69" s="366"/>
      <c r="AN69" s="365">
        <f t="shared" si="0"/>
        <v>0</v>
      </c>
      <c r="AO69" s="366"/>
      <c r="AP69" s="366"/>
      <c r="AQ69" s="101" t="s">
        <v>82</v>
      </c>
      <c r="AR69" s="56"/>
      <c r="AS69" s="102">
        <v>0</v>
      </c>
      <c r="AT69" s="103">
        <f t="shared" si="1"/>
        <v>0</v>
      </c>
      <c r="AU69" s="104">
        <f>'026 - Bytová jednotka 6, ...'!P97</f>
        <v>0</v>
      </c>
      <c r="AV69" s="103">
        <f>'026 - Bytová jednotka 6, ...'!J35</f>
        <v>0</v>
      </c>
      <c r="AW69" s="103">
        <f>'026 - Bytová jednotka 6, ...'!J36</f>
        <v>0</v>
      </c>
      <c r="AX69" s="103">
        <f>'026 - Bytová jednotka 6, ...'!J37</f>
        <v>0</v>
      </c>
      <c r="AY69" s="103">
        <f>'026 - Bytová jednotka 6, ...'!J38</f>
        <v>0</v>
      </c>
      <c r="AZ69" s="103">
        <f>'026 - Bytová jednotka 6, ...'!F35</f>
        <v>0</v>
      </c>
      <c r="BA69" s="103">
        <f>'026 - Bytová jednotka 6, ...'!F36</f>
        <v>0</v>
      </c>
      <c r="BB69" s="103">
        <f>'026 - Bytová jednotka 6, ...'!F37</f>
        <v>0</v>
      </c>
      <c r="BC69" s="103">
        <f>'026 - Bytová jednotka 6, ...'!F38</f>
        <v>0</v>
      </c>
      <c r="BD69" s="105">
        <f>'026 - Bytová jednotka 6, ...'!F39</f>
        <v>0</v>
      </c>
      <c r="BT69" s="106" t="s">
        <v>83</v>
      </c>
      <c r="BV69" s="106" t="s">
        <v>72</v>
      </c>
      <c r="BW69" s="106" t="s">
        <v>123</v>
      </c>
      <c r="BX69" s="106" t="s">
        <v>105</v>
      </c>
      <c r="CL69" s="106" t="s">
        <v>19</v>
      </c>
    </row>
    <row r="70" spans="1:91" s="4" customFormat="1" ht="16.5" customHeight="1">
      <c r="A70" s="99" t="s">
        <v>79</v>
      </c>
      <c r="B70" s="54"/>
      <c r="C70" s="100"/>
      <c r="D70" s="100"/>
      <c r="E70" s="351" t="s">
        <v>124</v>
      </c>
      <c r="F70" s="351"/>
      <c r="G70" s="351"/>
      <c r="H70" s="351"/>
      <c r="I70" s="351"/>
      <c r="J70" s="100"/>
      <c r="K70" s="351" t="s">
        <v>125</v>
      </c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  <c r="AD70" s="351"/>
      <c r="AE70" s="351"/>
      <c r="AF70" s="351"/>
      <c r="AG70" s="365">
        <f>'027 - Společné prostory 818'!J32</f>
        <v>0</v>
      </c>
      <c r="AH70" s="366"/>
      <c r="AI70" s="366"/>
      <c r="AJ70" s="366"/>
      <c r="AK70" s="366"/>
      <c r="AL70" s="366"/>
      <c r="AM70" s="366"/>
      <c r="AN70" s="365">
        <f t="shared" si="0"/>
        <v>0</v>
      </c>
      <c r="AO70" s="366"/>
      <c r="AP70" s="366"/>
      <c r="AQ70" s="101" t="s">
        <v>82</v>
      </c>
      <c r="AR70" s="56"/>
      <c r="AS70" s="102">
        <v>0</v>
      </c>
      <c r="AT70" s="103">
        <f t="shared" si="1"/>
        <v>0</v>
      </c>
      <c r="AU70" s="104">
        <f>'027 - Společné prostory 818'!P96</f>
        <v>0</v>
      </c>
      <c r="AV70" s="103">
        <f>'027 - Společné prostory 818'!J35</f>
        <v>0</v>
      </c>
      <c r="AW70" s="103">
        <f>'027 - Společné prostory 818'!J36</f>
        <v>0</v>
      </c>
      <c r="AX70" s="103">
        <f>'027 - Společné prostory 818'!J37</f>
        <v>0</v>
      </c>
      <c r="AY70" s="103">
        <f>'027 - Společné prostory 818'!J38</f>
        <v>0</v>
      </c>
      <c r="AZ70" s="103">
        <f>'027 - Společné prostory 818'!F35</f>
        <v>0</v>
      </c>
      <c r="BA70" s="103">
        <f>'027 - Společné prostory 818'!F36</f>
        <v>0</v>
      </c>
      <c r="BB70" s="103">
        <f>'027 - Společné prostory 818'!F37</f>
        <v>0</v>
      </c>
      <c r="BC70" s="103">
        <f>'027 - Společné prostory 818'!F38</f>
        <v>0</v>
      </c>
      <c r="BD70" s="105">
        <f>'027 - Společné prostory 818'!F39</f>
        <v>0</v>
      </c>
      <c r="BT70" s="106" t="s">
        <v>83</v>
      </c>
      <c r="BV70" s="106" t="s">
        <v>72</v>
      </c>
      <c r="BW70" s="106" t="s">
        <v>126</v>
      </c>
      <c r="BX70" s="106" t="s">
        <v>105</v>
      </c>
      <c r="CL70" s="106" t="s">
        <v>19</v>
      </c>
    </row>
    <row r="71" spans="1:91" s="7" customFormat="1" ht="16.5" customHeight="1">
      <c r="B71" s="89"/>
      <c r="C71" s="90"/>
      <c r="D71" s="350" t="s">
        <v>127</v>
      </c>
      <c r="E71" s="350"/>
      <c r="F71" s="350"/>
      <c r="G71" s="350"/>
      <c r="H71" s="350"/>
      <c r="I71" s="91"/>
      <c r="J71" s="350" t="s">
        <v>128</v>
      </c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62">
        <f>ROUND(SUM(AG72:AG78),2)</f>
        <v>0</v>
      </c>
      <c r="AH71" s="363"/>
      <c r="AI71" s="363"/>
      <c r="AJ71" s="363"/>
      <c r="AK71" s="363"/>
      <c r="AL71" s="363"/>
      <c r="AM71" s="363"/>
      <c r="AN71" s="364">
        <f t="shared" si="0"/>
        <v>0</v>
      </c>
      <c r="AO71" s="363"/>
      <c r="AP71" s="363"/>
      <c r="AQ71" s="92" t="s">
        <v>76</v>
      </c>
      <c r="AR71" s="93"/>
      <c r="AS71" s="94">
        <f>ROUND(SUM(AS72:AS78),2)</f>
        <v>0</v>
      </c>
      <c r="AT71" s="95">
        <f t="shared" si="1"/>
        <v>0</v>
      </c>
      <c r="AU71" s="96">
        <f>ROUND(SUM(AU72:AU78),5)</f>
        <v>0</v>
      </c>
      <c r="AV71" s="95">
        <f>ROUND(AZ71*L29,2)</f>
        <v>0</v>
      </c>
      <c r="AW71" s="95">
        <f>ROUND(BA71*L30,2)</f>
        <v>0</v>
      </c>
      <c r="AX71" s="95">
        <f>ROUND(BB71*L29,2)</f>
        <v>0</v>
      </c>
      <c r="AY71" s="95">
        <f>ROUND(BC71*L30,2)</f>
        <v>0</v>
      </c>
      <c r="AZ71" s="95">
        <f>ROUND(SUM(AZ72:AZ78),2)</f>
        <v>0</v>
      </c>
      <c r="BA71" s="95">
        <f>ROUND(SUM(BA72:BA78),2)</f>
        <v>0</v>
      </c>
      <c r="BB71" s="95">
        <f>ROUND(SUM(BB72:BB78),2)</f>
        <v>0</v>
      </c>
      <c r="BC71" s="95">
        <f>ROUND(SUM(BC72:BC78),2)</f>
        <v>0</v>
      </c>
      <c r="BD71" s="97">
        <f>ROUND(SUM(BD72:BD78),2)</f>
        <v>0</v>
      </c>
      <c r="BS71" s="98" t="s">
        <v>69</v>
      </c>
      <c r="BT71" s="98" t="s">
        <v>77</v>
      </c>
      <c r="BU71" s="98" t="s">
        <v>71</v>
      </c>
      <c r="BV71" s="98" t="s">
        <v>72</v>
      </c>
      <c r="BW71" s="98" t="s">
        <v>129</v>
      </c>
      <c r="BX71" s="98" t="s">
        <v>5</v>
      </c>
      <c r="CL71" s="98" t="s">
        <v>19</v>
      </c>
      <c r="CM71" s="98" t="s">
        <v>77</v>
      </c>
    </row>
    <row r="72" spans="1:91" s="4" customFormat="1" ht="16.5" customHeight="1">
      <c r="A72" s="99" t="s">
        <v>79</v>
      </c>
      <c r="B72" s="54"/>
      <c r="C72" s="100"/>
      <c r="D72" s="100"/>
      <c r="E72" s="351" t="s">
        <v>130</v>
      </c>
      <c r="F72" s="351"/>
      <c r="G72" s="351"/>
      <c r="H72" s="351"/>
      <c r="I72" s="351"/>
      <c r="J72" s="100"/>
      <c r="K72" s="351" t="s">
        <v>81</v>
      </c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1"/>
      <c r="AA72" s="351"/>
      <c r="AB72" s="351"/>
      <c r="AC72" s="351"/>
      <c r="AD72" s="351"/>
      <c r="AE72" s="351"/>
      <c r="AF72" s="351"/>
      <c r="AG72" s="365">
        <f>'031 - Bytová jednotka 1, ...'!J32</f>
        <v>0</v>
      </c>
      <c r="AH72" s="366"/>
      <c r="AI72" s="366"/>
      <c r="AJ72" s="366"/>
      <c r="AK72" s="366"/>
      <c r="AL72" s="366"/>
      <c r="AM72" s="366"/>
      <c r="AN72" s="365">
        <f t="shared" si="0"/>
        <v>0</v>
      </c>
      <c r="AO72" s="366"/>
      <c r="AP72" s="366"/>
      <c r="AQ72" s="101" t="s">
        <v>82</v>
      </c>
      <c r="AR72" s="56"/>
      <c r="AS72" s="102">
        <v>0</v>
      </c>
      <c r="AT72" s="103">
        <f t="shared" si="1"/>
        <v>0</v>
      </c>
      <c r="AU72" s="104">
        <f>'031 - Bytová jednotka 1, ...'!P97</f>
        <v>0</v>
      </c>
      <c r="AV72" s="103">
        <f>'031 - Bytová jednotka 1, ...'!J35</f>
        <v>0</v>
      </c>
      <c r="AW72" s="103">
        <f>'031 - Bytová jednotka 1, ...'!J36</f>
        <v>0</v>
      </c>
      <c r="AX72" s="103">
        <f>'031 - Bytová jednotka 1, ...'!J37</f>
        <v>0</v>
      </c>
      <c r="AY72" s="103">
        <f>'031 - Bytová jednotka 1, ...'!J38</f>
        <v>0</v>
      </c>
      <c r="AZ72" s="103">
        <f>'031 - Bytová jednotka 1, ...'!F35</f>
        <v>0</v>
      </c>
      <c r="BA72" s="103">
        <f>'031 - Bytová jednotka 1, ...'!F36</f>
        <v>0</v>
      </c>
      <c r="BB72" s="103">
        <f>'031 - Bytová jednotka 1, ...'!F37</f>
        <v>0</v>
      </c>
      <c r="BC72" s="103">
        <f>'031 - Bytová jednotka 1, ...'!F38</f>
        <v>0</v>
      </c>
      <c r="BD72" s="105">
        <f>'031 - Bytová jednotka 1, ...'!F39</f>
        <v>0</v>
      </c>
      <c r="BT72" s="106" t="s">
        <v>83</v>
      </c>
      <c r="BV72" s="106" t="s">
        <v>72</v>
      </c>
      <c r="BW72" s="106" t="s">
        <v>131</v>
      </c>
      <c r="BX72" s="106" t="s">
        <v>129</v>
      </c>
      <c r="CL72" s="106" t="s">
        <v>19</v>
      </c>
    </row>
    <row r="73" spans="1:91" s="4" customFormat="1" ht="16.5" customHeight="1">
      <c r="A73" s="99" t="s">
        <v>79</v>
      </c>
      <c r="B73" s="54"/>
      <c r="C73" s="100"/>
      <c r="D73" s="100"/>
      <c r="E73" s="351" t="s">
        <v>132</v>
      </c>
      <c r="F73" s="351"/>
      <c r="G73" s="351"/>
      <c r="H73" s="351"/>
      <c r="I73" s="351"/>
      <c r="J73" s="100"/>
      <c r="K73" s="351" t="s">
        <v>86</v>
      </c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351"/>
      <c r="AC73" s="351"/>
      <c r="AD73" s="351"/>
      <c r="AE73" s="351"/>
      <c r="AF73" s="351"/>
      <c r="AG73" s="365">
        <f>'032 - Bytová jednotka 2, ...'!J32</f>
        <v>0</v>
      </c>
      <c r="AH73" s="366"/>
      <c r="AI73" s="366"/>
      <c r="AJ73" s="366"/>
      <c r="AK73" s="366"/>
      <c r="AL73" s="366"/>
      <c r="AM73" s="366"/>
      <c r="AN73" s="365">
        <f t="shared" si="0"/>
        <v>0</v>
      </c>
      <c r="AO73" s="366"/>
      <c r="AP73" s="366"/>
      <c r="AQ73" s="101" t="s">
        <v>82</v>
      </c>
      <c r="AR73" s="56"/>
      <c r="AS73" s="102">
        <v>0</v>
      </c>
      <c r="AT73" s="103">
        <f t="shared" si="1"/>
        <v>0</v>
      </c>
      <c r="AU73" s="104">
        <f>'032 - Bytová jednotka 2, ...'!P97</f>
        <v>0</v>
      </c>
      <c r="AV73" s="103">
        <f>'032 - Bytová jednotka 2, ...'!J35</f>
        <v>0</v>
      </c>
      <c r="AW73" s="103">
        <f>'032 - Bytová jednotka 2, ...'!J36</f>
        <v>0</v>
      </c>
      <c r="AX73" s="103">
        <f>'032 - Bytová jednotka 2, ...'!J37</f>
        <v>0</v>
      </c>
      <c r="AY73" s="103">
        <f>'032 - Bytová jednotka 2, ...'!J38</f>
        <v>0</v>
      </c>
      <c r="AZ73" s="103">
        <f>'032 - Bytová jednotka 2, ...'!F35</f>
        <v>0</v>
      </c>
      <c r="BA73" s="103">
        <f>'032 - Bytová jednotka 2, ...'!F36</f>
        <v>0</v>
      </c>
      <c r="BB73" s="103">
        <f>'032 - Bytová jednotka 2, ...'!F37</f>
        <v>0</v>
      </c>
      <c r="BC73" s="103">
        <f>'032 - Bytová jednotka 2, ...'!F38</f>
        <v>0</v>
      </c>
      <c r="BD73" s="105">
        <f>'032 - Bytová jednotka 2, ...'!F39</f>
        <v>0</v>
      </c>
      <c r="BT73" s="106" t="s">
        <v>83</v>
      </c>
      <c r="BV73" s="106" t="s">
        <v>72</v>
      </c>
      <c r="BW73" s="106" t="s">
        <v>133</v>
      </c>
      <c r="BX73" s="106" t="s">
        <v>129</v>
      </c>
      <c r="CL73" s="106" t="s">
        <v>19</v>
      </c>
    </row>
    <row r="74" spans="1:91" s="4" customFormat="1" ht="16.5" customHeight="1">
      <c r="A74" s="99" t="s">
        <v>79</v>
      </c>
      <c r="B74" s="54"/>
      <c r="C74" s="100"/>
      <c r="D74" s="100"/>
      <c r="E74" s="351" t="s">
        <v>134</v>
      </c>
      <c r="F74" s="351"/>
      <c r="G74" s="351"/>
      <c r="H74" s="351"/>
      <c r="I74" s="351"/>
      <c r="J74" s="100"/>
      <c r="K74" s="351" t="s">
        <v>89</v>
      </c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1"/>
      <c r="AD74" s="351"/>
      <c r="AE74" s="351"/>
      <c r="AF74" s="351"/>
      <c r="AG74" s="365">
        <f>'033 - Bytová jednotka 3, ...'!J32</f>
        <v>0</v>
      </c>
      <c r="AH74" s="366"/>
      <c r="AI74" s="366"/>
      <c r="AJ74" s="366"/>
      <c r="AK74" s="366"/>
      <c r="AL74" s="366"/>
      <c r="AM74" s="366"/>
      <c r="AN74" s="365">
        <f t="shared" si="0"/>
        <v>0</v>
      </c>
      <c r="AO74" s="366"/>
      <c r="AP74" s="366"/>
      <c r="AQ74" s="101" t="s">
        <v>82</v>
      </c>
      <c r="AR74" s="56"/>
      <c r="AS74" s="102">
        <v>0</v>
      </c>
      <c r="AT74" s="103">
        <f t="shared" si="1"/>
        <v>0</v>
      </c>
      <c r="AU74" s="104">
        <f>'033 - Bytová jednotka 3, ...'!P97</f>
        <v>0</v>
      </c>
      <c r="AV74" s="103">
        <f>'033 - Bytová jednotka 3, ...'!J35</f>
        <v>0</v>
      </c>
      <c r="AW74" s="103">
        <f>'033 - Bytová jednotka 3, ...'!J36</f>
        <v>0</v>
      </c>
      <c r="AX74" s="103">
        <f>'033 - Bytová jednotka 3, ...'!J37</f>
        <v>0</v>
      </c>
      <c r="AY74" s="103">
        <f>'033 - Bytová jednotka 3, ...'!J38</f>
        <v>0</v>
      </c>
      <c r="AZ74" s="103">
        <f>'033 - Bytová jednotka 3, ...'!F35</f>
        <v>0</v>
      </c>
      <c r="BA74" s="103">
        <f>'033 - Bytová jednotka 3, ...'!F36</f>
        <v>0</v>
      </c>
      <c r="BB74" s="103">
        <f>'033 - Bytová jednotka 3, ...'!F37</f>
        <v>0</v>
      </c>
      <c r="BC74" s="103">
        <f>'033 - Bytová jednotka 3, ...'!F38</f>
        <v>0</v>
      </c>
      <c r="BD74" s="105">
        <f>'033 - Bytová jednotka 3, ...'!F39</f>
        <v>0</v>
      </c>
      <c r="BT74" s="106" t="s">
        <v>83</v>
      </c>
      <c r="BV74" s="106" t="s">
        <v>72</v>
      </c>
      <c r="BW74" s="106" t="s">
        <v>135</v>
      </c>
      <c r="BX74" s="106" t="s">
        <v>129</v>
      </c>
      <c r="CL74" s="106" t="s">
        <v>19</v>
      </c>
    </row>
    <row r="75" spans="1:91" s="4" customFormat="1" ht="16.5" customHeight="1">
      <c r="A75" s="99" t="s">
        <v>79</v>
      </c>
      <c r="B75" s="54"/>
      <c r="C75" s="100"/>
      <c r="D75" s="100"/>
      <c r="E75" s="351" t="s">
        <v>136</v>
      </c>
      <c r="F75" s="351"/>
      <c r="G75" s="351"/>
      <c r="H75" s="351"/>
      <c r="I75" s="351"/>
      <c r="J75" s="100"/>
      <c r="K75" s="351" t="s">
        <v>92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65">
        <f>'034 - Bytová jednotka 4, ...'!J32</f>
        <v>0</v>
      </c>
      <c r="AH75" s="366"/>
      <c r="AI75" s="366"/>
      <c r="AJ75" s="366"/>
      <c r="AK75" s="366"/>
      <c r="AL75" s="366"/>
      <c r="AM75" s="366"/>
      <c r="AN75" s="365">
        <f t="shared" si="0"/>
        <v>0</v>
      </c>
      <c r="AO75" s="366"/>
      <c r="AP75" s="366"/>
      <c r="AQ75" s="101" t="s">
        <v>82</v>
      </c>
      <c r="AR75" s="56"/>
      <c r="AS75" s="102">
        <v>0</v>
      </c>
      <c r="AT75" s="103">
        <f t="shared" si="1"/>
        <v>0</v>
      </c>
      <c r="AU75" s="104">
        <f>'034 - Bytová jednotka 4, ...'!P97</f>
        <v>0</v>
      </c>
      <c r="AV75" s="103">
        <f>'034 - Bytová jednotka 4, ...'!J35</f>
        <v>0</v>
      </c>
      <c r="AW75" s="103">
        <f>'034 - Bytová jednotka 4, ...'!J36</f>
        <v>0</v>
      </c>
      <c r="AX75" s="103">
        <f>'034 - Bytová jednotka 4, ...'!J37</f>
        <v>0</v>
      </c>
      <c r="AY75" s="103">
        <f>'034 - Bytová jednotka 4, ...'!J38</f>
        <v>0</v>
      </c>
      <c r="AZ75" s="103">
        <f>'034 - Bytová jednotka 4, ...'!F35</f>
        <v>0</v>
      </c>
      <c r="BA75" s="103">
        <f>'034 - Bytová jednotka 4, ...'!F36</f>
        <v>0</v>
      </c>
      <c r="BB75" s="103">
        <f>'034 - Bytová jednotka 4, ...'!F37</f>
        <v>0</v>
      </c>
      <c r="BC75" s="103">
        <f>'034 - Bytová jednotka 4, ...'!F38</f>
        <v>0</v>
      </c>
      <c r="BD75" s="105">
        <f>'034 - Bytová jednotka 4, ...'!F39</f>
        <v>0</v>
      </c>
      <c r="BT75" s="106" t="s">
        <v>83</v>
      </c>
      <c r="BV75" s="106" t="s">
        <v>72</v>
      </c>
      <c r="BW75" s="106" t="s">
        <v>137</v>
      </c>
      <c r="BX75" s="106" t="s">
        <v>129</v>
      </c>
      <c r="CL75" s="106" t="s">
        <v>19</v>
      </c>
    </row>
    <row r="76" spans="1:91" s="4" customFormat="1" ht="16.5" customHeight="1">
      <c r="A76" s="99" t="s">
        <v>79</v>
      </c>
      <c r="B76" s="54"/>
      <c r="C76" s="100"/>
      <c r="D76" s="100"/>
      <c r="E76" s="351" t="s">
        <v>138</v>
      </c>
      <c r="F76" s="351"/>
      <c r="G76" s="351"/>
      <c r="H76" s="351"/>
      <c r="I76" s="351"/>
      <c r="J76" s="100"/>
      <c r="K76" s="351" t="s">
        <v>95</v>
      </c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65">
        <f>'035 - Bytová jednotka 5, ...'!J32</f>
        <v>0</v>
      </c>
      <c r="AH76" s="366"/>
      <c r="AI76" s="366"/>
      <c r="AJ76" s="366"/>
      <c r="AK76" s="366"/>
      <c r="AL76" s="366"/>
      <c r="AM76" s="366"/>
      <c r="AN76" s="365">
        <f t="shared" si="0"/>
        <v>0</v>
      </c>
      <c r="AO76" s="366"/>
      <c r="AP76" s="366"/>
      <c r="AQ76" s="101" t="s">
        <v>82</v>
      </c>
      <c r="AR76" s="56"/>
      <c r="AS76" s="102">
        <v>0</v>
      </c>
      <c r="AT76" s="103">
        <f t="shared" si="1"/>
        <v>0</v>
      </c>
      <c r="AU76" s="104">
        <f>'035 - Bytová jednotka 5, ...'!P97</f>
        <v>0</v>
      </c>
      <c r="AV76" s="103">
        <f>'035 - Bytová jednotka 5, ...'!J35</f>
        <v>0</v>
      </c>
      <c r="AW76" s="103">
        <f>'035 - Bytová jednotka 5, ...'!J36</f>
        <v>0</v>
      </c>
      <c r="AX76" s="103">
        <f>'035 - Bytová jednotka 5, ...'!J37</f>
        <v>0</v>
      </c>
      <c r="AY76" s="103">
        <f>'035 - Bytová jednotka 5, ...'!J38</f>
        <v>0</v>
      </c>
      <c r="AZ76" s="103">
        <f>'035 - Bytová jednotka 5, ...'!F35</f>
        <v>0</v>
      </c>
      <c r="BA76" s="103">
        <f>'035 - Bytová jednotka 5, ...'!F36</f>
        <v>0</v>
      </c>
      <c r="BB76" s="103">
        <f>'035 - Bytová jednotka 5, ...'!F37</f>
        <v>0</v>
      </c>
      <c r="BC76" s="103">
        <f>'035 - Bytová jednotka 5, ...'!F38</f>
        <v>0</v>
      </c>
      <c r="BD76" s="105">
        <f>'035 - Bytová jednotka 5, ...'!F39</f>
        <v>0</v>
      </c>
      <c r="BT76" s="106" t="s">
        <v>83</v>
      </c>
      <c r="BV76" s="106" t="s">
        <v>72</v>
      </c>
      <c r="BW76" s="106" t="s">
        <v>139</v>
      </c>
      <c r="BX76" s="106" t="s">
        <v>129</v>
      </c>
      <c r="CL76" s="106" t="s">
        <v>19</v>
      </c>
    </row>
    <row r="77" spans="1:91" s="4" customFormat="1" ht="16.5" customHeight="1">
      <c r="A77" s="99" t="s">
        <v>79</v>
      </c>
      <c r="B77" s="54"/>
      <c r="C77" s="100"/>
      <c r="D77" s="100"/>
      <c r="E77" s="351" t="s">
        <v>140</v>
      </c>
      <c r="F77" s="351"/>
      <c r="G77" s="351"/>
      <c r="H77" s="351"/>
      <c r="I77" s="351"/>
      <c r="J77" s="100"/>
      <c r="K77" s="351" t="s">
        <v>98</v>
      </c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1"/>
      <c r="AD77" s="351"/>
      <c r="AE77" s="351"/>
      <c r="AF77" s="351"/>
      <c r="AG77" s="365">
        <f>'036 - Bytová jednotka 6, ...'!J32</f>
        <v>0</v>
      </c>
      <c r="AH77" s="366"/>
      <c r="AI77" s="366"/>
      <c r="AJ77" s="366"/>
      <c r="AK77" s="366"/>
      <c r="AL77" s="366"/>
      <c r="AM77" s="366"/>
      <c r="AN77" s="365">
        <f t="shared" si="0"/>
        <v>0</v>
      </c>
      <c r="AO77" s="366"/>
      <c r="AP77" s="366"/>
      <c r="AQ77" s="101" t="s">
        <v>82</v>
      </c>
      <c r="AR77" s="56"/>
      <c r="AS77" s="102">
        <v>0</v>
      </c>
      <c r="AT77" s="103">
        <f t="shared" si="1"/>
        <v>0</v>
      </c>
      <c r="AU77" s="104">
        <f>'036 - Bytová jednotka 6, ...'!P97</f>
        <v>0</v>
      </c>
      <c r="AV77" s="103">
        <f>'036 - Bytová jednotka 6, ...'!J35</f>
        <v>0</v>
      </c>
      <c r="AW77" s="103">
        <f>'036 - Bytová jednotka 6, ...'!J36</f>
        <v>0</v>
      </c>
      <c r="AX77" s="103">
        <f>'036 - Bytová jednotka 6, ...'!J37</f>
        <v>0</v>
      </c>
      <c r="AY77" s="103">
        <f>'036 - Bytová jednotka 6, ...'!J38</f>
        <v>0</v>
      </c>
      <c r="AZ77" s="103">
        <f>'036 - Bytová jednotka 6, ...'!F35</f>
        <v>0</v>
      </c>
      <c r="BA77" s="103">
        <f>'036 - Bytová jednotka 6, ...'!F36</f>
        <v>0</v>
      </c>
      <c r="BB77" s="103">
        <f>'036 - Bytová jednotka 6, ...'!F37</f>
        <v>0</v>
      </c>
      <c r="BC77" s="103">
        <f>'036 - Bytová jednotka 6, ...'!F38</f>
        <v>0</v>
      </c>
      <c r="BD77" s="105">
        <f>'036 - Bytová jednotka 6, ...'!F39</f>
        <v>0</v>
      </c>
      <c r="BT77" s="106" t="s">
        <v>83</v>
      </c>
      <c r="BV77" s="106" t="s">
        <v>72</v>
      </c>
      <c r="BW77" s="106" t="s">
        <v>141</v>
      </c>
      <c r="BX77" s="106" t="s">
        <v>129</v>
      </c>
      <c r="CL77" s="106" t="s">
        <v>19</v>
      </c>
    </row>
    <row r="78" spans="1:91" s="4" customFormat="1" ht="16.5" customHeight="1">
      <c r="A78" s="99" t="s">
        <v>79</v>
      </c>
      <c r="B78" s="54"/>
      <c r="C78" s="100"/>
      <c r="D78" s="100"/>
      <c r="E78" s="351" t="s">
        <v>142</v>
      </c>
      <c r="F78" s="351"/>
      <c r="G78" s="351"/>
      <c r="H78" s="351"/>
      <c r="I78" s="351"/>
      <c r="J78" s="100"/>
      <c r="K78" s="351" t="s">
        <v>143</v>
      </c>
      <c r="L78" s="351"/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1"/>
      <c r="AD78" s="351"/>
      <c r="AE78" s="351"/>
      <c r="AF78" s="351"/>
      <c r="AG78" s="365">
        <f>'037 - Společné prostory 819'!J32</f>
        <v>0</v>
      </c>
      <c r="AH78" s="366"/>
      <c r="AI78" s="366"/>
      <c r="AJ78" s="366"/>
      <c r="AK78" s="366"/>
      <c r="AL78" s="366"/>
      <c r="AM78" s="366"/>
      <c r="AN78" s="365">
        <f t="shared" si="0"/>
        <v>0</v>
      </c>
      <c r="AO78" s="366"/>
      <c r="AP78" s="366"/>
      <c r="AQ78" s="101" t="s">
        <v>82</v>
      </c>
      <c r="AR78" s="56"/>
      <c r="AS78" s="107">
        <v>0</v>
      </c>
      <c r="AT78" s="108">
        <f t="shared" si="1"/>
        <v>0</v>
      </c>
      <c r="AU78" s="109">
        <f>'037 - Společné prostory 819'!P96</f>
        <v>0</v>
      </c>
      <c r="AV78" s="108">
        <f>'037 - Společné prostory 819'!J35</f>
        <v>0</v>
      </c>
      <c r="AW78" s="108">
        <f>'037 - Společné prostory 819'!J36</f>
        <v>0</v>
      </c>
      <c r="AX78" s="108">
        <f>'037 - Společné prostory 819'!J37</f>
        <v>0</v>
      </c>
      <c r="AY78" s="108">
        <f>'037 - Společné prostory 819'!J38</f>
        <v>0</v>
      </c>
      <c r="AZ78" s="108">
        <f>'037 - Společné prostory 819'!F35</f>
        <v>0</v>
      </c>
      <c r="BA78" s="108">
        <f>'037 - Společné prostory 819'!F36</f>
        <v>0</v>
      </c>
      <c r="BB78" s="108">
        <f>'037 - Společné prostory 819'!F37</f>
        <v>0</v>
      </c>
      <c r="BC78" s="108">
        <f>'037 - Společné prostory 819'!F38</f>
        <v>0</v>
      </c>
      <c r="BD78" s="110">
        <f>'037 - Společné prostory 819'!F39</f>
        <v>0</v>
      </c>
      <c r="BT78" s="106" t="s">
        <v>83</v>
      </c>
      <c r="BV78" s="106" t="s">
        <v>72</v>
      </c>
      <c r="BW78" s="106" t="s">
        <v>144</v>
      </c>
      <c r="BX78" s="106" t="s">
        <v>129</v>
      </c>
      <c r="CL78" s="106" t="s">
        <v>19</v>
      </c>
    </row>
    <row r="79" spans="1:91" s="2" customFormat="1" ht="30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42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</row>
    <row r="80" spans="1:9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42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</row>
  </sheetData>
  <sheetProtection algorithmName="SHA-512" hashValue="ZCaRdSnAUfql0uaom/PLylD6h2Z7ZFvHVi7RpZymgRv/BjL7UoFuL3hfcEaSAKUV3Fgs/B9NVbi4wiK5KLxptg==" saltValue="JvhXn/RsXExBsNbtLwzZmBa5r/hexVJKVmEJ8Jsrw9cGksoCxIEhmm33vR+3uG5cD2Lu4AGIemGtUCx4J2XzRA==" spinCount="100000" sheet="1" objects="1" scenarios="1" formatColumns="0" formatRows="0"/>
  <mergeCells count="134">
    <mergeCell ref="K74:AF74"/>
    <mergeCell ref="E74:I74"/>
    <mergeCell ref="K75:AF75"/>
    <mergeCell ref="E75:I75"/>
    <mergeCell ref="K76:AF76"/>
    <mergeCell ref="E76:I76"/>
    <mergeCell ref="E77:I77"/>
    <mergeCell ref="K77:AF77"/>
    <mergeCell ref="K78:AF78"/>
    <mergeCell ref="E78:I78"/>
    <mergeCell ref="E69:I69"/>
    <mergeCell ref="K69:AF69"/>
    <mergeCell ref="K70:AF70"/>
    <mergeCell ref="E70:I70"/>
    <mergeCell ref="D71:H71"/>
    <mergeCell ref="J71:AF71"/>
    <mergeCell ref="K72:AF72"/>
    <mergeCell ref="E72:I72"/>
    <mergeCell ref="K73:AF73"/>
    <mergeCell ref="E73:I73"/>
    <mergeCell ref="E64:I64"/>
    <mergeCell ref="K64:AF64"/>
    <mergeCell ref="K65:AF65"/>
    <mergeCell ref="E65:I65"/>
    <mergeCell ref="E66:I66"/>
    <mergeCell ref="K66:AF66"/>
    <mergeCell ref="E67:I67"/>
    <mergeCell ref="K67:AF67"/>
    <mergeCell ref="E68:I68"/>
    <mergeCell ref="K68:AF68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D63:H63"/>
    <mergeCell ref="J63:AF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63:AP63"/>
    <mergeCell ref="AG63:AM63"/>
    <mergeCell ref="E58:I58"/>
    <mergeCell ref="K58:AF58"/>
    <mergeCell ref="K59:AF59"/>
    <mergeCell ref="E59:I59"/>
    <mergeCell ref="K60:AF60"/>
    <mergeCell ref="E60:I60"/>
    <mergeCell ref="K61:AF61"/>
    <mergeCell ref="E61:I61"/>
    <mergeCell ref="E62:I62"/>
    <mergeCell ref="K62:AF62"/>
    <mergeCell ref="L45:AO45"/>
    <mergeCell ref="I52:AF52"/>
    <mergeCell ref="C52:G52"/>
    <mergeCell ref="J55:AF55"/>
    <mergeCell ref="D55:H55"/>
    <mergeCell ref="K56:AF56"/>
    <mergeCell ref="E56:I56"/>
    <mergeCell ref="E57:I57"/>
    <mergeCell ref="K57:AF57"/>
  </mergeCells>
  <hyperlinks>
    <hyperlink ref="A56" location="'011 - Bytová jednotka 1, ...'!C2" display="/"/>
    <hyperlink ref="A57" location="'012 - Bytová jednotka 2, ...'!C2" display="/"/>
    <hyperlink ref="A58" location="'013 - Bytová jednotka 3, ...'!C2" display="/"/>
    <hyperlink ref="A59" location="'014 - Bytová jednotka 4, ...'!C2" display="/"/>
    <hyperlink ref="A60" location="'015 - Bytová jednotka 5, ...'!C2" display="/"/>
    <hyperlink ref="A61" location="'016 - Bytová jednotka 6, ...'!C2" display="/"/>
    <hyperlink ref="A62" location="'017 - Společné prostory 817'!C2" display="/"/>
    <hyperlink ref="A64" location="'021 - Bytová jednotka 1, ...'!C2" display="/"/>
    <hyperlink ref="A65" location="'022 - Bytová jednotka 2, ...'!C2" display="/"/>
    <hyperlink ref="A66" location="'023 - Bytová jednotka 3, ...'!C2" display="/"/>
    <hyperlink ref="A67" location="'024 - Bytová jednotka 4, ...'!C2" display="/"/>
    <hyperlink ref="A68" location="'025 - Bytová jednotka 5, ...'!C2" display="/"/>
    <hyperlink ref="A69" location="'026 - Bytová jednotka 6, ...'!C2" display="/"/>
    <hyperlink ref="A70" location="'027 - Společné prostory 818'!C2" display="/"/>
    <hyperlink ref="A72" location="'031 - Bytová jednotka 1, ...'!C2" display="/"/>
    <hyperlink ref="A73" location="'032 - Bytová jednotka 2, ...'!C2" display="/"/>
    <hyperlink ref="A74" location="'033 - Bytová jednotka 3, ...'!C2" display="/"/>
    <hyperlink ref="A75" location="'034 - Bytová jednotka 4, ...'!C2" display="/"/>
    <hyperlink ref="A76" location="'035 - Bytová jednotka 5, ...'!C2" display="/"/>
    <hyperlink ref="A77" location="'036 - Bytová jednotka 6, ...'!C2" display="/"/>
    <hyperlink ref="A78" location="'037 - Společné prostory 819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84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147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149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ROUND((SUM(BE97:BE410)),  2)</f>
        <v>0</v>
      </c>
      <c r="G35" s="37"/>
      <c r="H35" s="37"/>
      <c r="I35" s="127">
        <v>0.21</v>
      </c>
      <c r="J35" s="126">
        <f>ROUND(((SUM(BE97:BE410))*I35),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ROUND((SUM(BF97:BF410)),  2)</f>
        <v>0</v>
      </c>
      <c r="G36" s="37"/>
      <c r="H36" s="37"/>
      <c r="I36" s="127">
        <v>0.12</v>
      </c>
      <c r="J36" s="126">
        <f>ROUND(((SUM(BF97:BF410))*I36),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ROUND((SUM(BG97:BG410)),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ROUND((SUM(BH97:BH410)),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ROUND((SUM(BI97:BI410)),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147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011 - Bytová jednotka 1, byt 2+1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J207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J257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J269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J272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J273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J296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J344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J371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J385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J402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147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011 - Bytová jednotka 1, byt 2+1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P98+P272+P402</f>
        <v>0</v>
      </c>
      <c r="Q97" s="75"/>
      <c r="R97" s="162">
        <f>R98+R272+R402</f>
        <v>0.89937307000000011</v>
      </c>
      <c r="S97" s="75"/>
      <c r="T97" s="163">
        <f>T98+T272+T402</f>
        <v>1.0828625000000001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BK98+BK272+BK402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P99+P207+P257+P269</f>
        <v>0</v>
      </c>
      <c r="Q98" s="173"/>
      <c r="R98" s="174">
        <f>R99+R207+R257+R269</f>
        <v>0.39332796000000003</v>
      </c>
      <c r="S98" s="173"/>
      <c r="T98" s="175">
        <f>T99+T207+T257+T269</f>
        <v>1.0532524000000001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BK99+BK207+BK257+BK269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SUM(P100:P206)</f>
        <v>0</v>
      </c>
      <c r="Q99" s="173"/>
      <c r="R99" s="174">
        <f>SUM(R100:R206)</f>
        <v>0.39178356000000003</v>
      </c>
      <c r="S99" s="173"/>
      <c r="T99" s="175">
        <f>SUM(T100:T206)</f>
        <v>6.7044000000000001E-3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SUM(BK100:BK206)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9.1349999999999998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4.00113E-2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3" customFormat="1" ht="11.25">
      <c r="B106" s="199"/>
      <c r="C106" s="200"/>
      <c r="D106" s="201" t="s">
        <v>193</v>
      </c>
      <c r="E106" s="202" t="s">
        <v>19</v>
      </c>
      <c r="F106" s="203" t="s">
        <v>194</v>
      </c>
      <c r="G106" s="200"/>
      <c r="H106" s="204">
        <v>2.1480000000000001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193</v>
      </c>
      <c r="AU106" s="210" t="s">
        <v>83</v>
      </c>
      <c r="AV106" s="13" t="s">
        <v>83</v>
      </c>
      <c r="AW106" s="13" t="s">
        <v>32</v>
      </c>
      <c r="AX106" s="13" t="s">
        <v>70</v>
      </c>
      <c r="AY106" s="210" t="s">
        <v>181</v>
      </c>
    </row>
    <row r="107" spans="1:65" s="14" customFormat="1" ht="11.25">
      <c r="B107" s="211"/>
      <c r="C107" s="212"/>
      <c r="D107" s="201" t="s">
        <v>193</v>
      </c>
      <c r="E107" s="213" t="s">
        <v>19</v>
      </c>
      <c r="F107" s="214" t="s">
        <v>197</v>
      </c>
      <c r="G107" s="212"/>
      <c r="H107" s="215">
        <v>9.1349999999999998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193</v>
      </c>
      <c r="AU107" s="221" t="s">
        <v>83</v>
      </c>
      <c r="AV107" s="14" t="s">
        <v>189</v>
      </c>
      <c r="AW107" s="14" t="s">
        <v>32</v>
      </c>
      <c r="AX107" s="14" t="s">
        <v>77</v>
      </c>
      <c r="AY107" s="221" t="s">
        <v>181</v>
      </c>
    </row>
    <row r="108" spans="1:65" s="2" customFormat="1" ht="16.5" customHeight="1">
      <c r="A108" s="37"/>
      <c r="B108" s="38"/>
      <c r="C108" s="181" t="s">
        <v>83</v>
      </c>
      <c r="D108" s="181" t="s">
        <v>184</v>
      </c>
      <c r="E108" s="182" t="s">
        <v>198</v>
      </c>
      <c r="F108" s="183" t="s">
        <v>199</v>
      </c>
      <c r="G108" s="184" t="s">
        <v>187</v>
      </c>
      <c r="H108" s="185">
        <v>9.1349999999999998</v>
      </c>
      <c r="I108" s="186"/>
      <c r="J108" s="187">
        <f>ROUND(I108*H108,2)</f>
        <v>0</v>
      </c>
      <c r="K108" s="183" t="s">
        <v>188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3.3579999999999999E-2</v>
      </c>
      <c r="R108" s="190">
        <f>Q108*H108</f>
        <v>0.30675330000000001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189</v>
      </c>
      <c r="AT108" s="192" t="s">
        <v>184</v>
      </c>
      <c r="AU108" s="192" t="s">
        <v>83</v>
      </c>
      <c r="AY108" s="20" t="s">
        <v>181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83</v>
      </c>
      <c r="BK108" s="193">
        <f>ROUND(I108*H108,2)</f>
        <v>0</v>
      </c>
      <c r="BL108" s="20" t="s">
        <v>189</v>
      </c>
      <c r="BM108" s="192" t="s">
        <v>200</v>
      </c>
    </row>
    <row r="109" spans="1:65" s="2" customFormat="1" ht="11.25">
      <c r="A109" s="37"/>
      <c r="B109" s="38"/>
      <c r="C109" s="39"/>
      <c r="D109" s="194" t="s">
        <v>191</v>
      </c>
      <c r="E109" s="39"/>
      <c r="F109" s="195" t="s">
        <v>201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191</v>
      </c>
      <c r="AU109" s="20" t="s">
        <v>83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194</v>
      </c>
      <c r="G111" s="200"/>
      <c r="H111" s="204">
        <v>2.1480000000000001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195</v>
      </c>
      <c r="G112" s="200"/>
      <c r="H112" s="204">
        <v>1.7609999999999999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196</v>
      </c>
      <c r="G113" s="200"/>
      <c r="H113" s="204">
        <v>0.93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3" customFormat="1" ht="11.25">
      <c r="B114" s="199"/>
      <c r="C114" s="200"/>
      <c r="D114" s="201" t="s">
        <v>193</v>
      </c>
      <c r="E114" s="202" t="s">
        <v>19</v>
      </c>
      <c r="F114" s="203" t="s">
        <v>194</v>
      </c>
      <c r="G114" s="200"/>
      <c r="H114" s="204">
        <v>2.1480000000000001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193</v>
      </c>
      <c r="AU114" s="210" t="s">
        <v>83</v>
      </c>
      <c r="AV114" s="13" t="s">
        <v>83</v>
      </c>
      <c r="AW114" s="13" t="s">
        <v>32</v>
      </c>
      <c r="AX114" s="13" t="s">
        <v>70</v>
      </c>
      <c r="AY114" s="210" t="s">
        <v>181</v>
      </c>
    </row>
    <row r="115" spans="1:65" s="14" customFormat="1" ht="11.25">
      <c r="B115" s="211"/>
      <c r="C115" s="212"/>
      <c r="D115" s="201" t="s">
        <v>193</v>
      </c>
      <c r="E115" s="213" t="s">
        <v>19</v>
      </c>
      <c r="F115" s="214" t="s">
        <v>197</v>
      </c>
      <c r="G115" s="212"/>
      <c r="H115" s="215">
        <v>9.1349999999999998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193</v>
      </c>
      <c r="AU115" s="221" t="s">
        <v>83</v>
      </c>
      <c r="AV115" s="14" t="s">
        <v>189</v>
      </c>
      <c r="AW115" s="14" t="s">
        <v>32</v>
      </c>
      <c r="AX115" s="14" t="s">
        <v>77</v>
      </c>
      <c r="AY115" s="221" t="s">
        <v>181</v>
      </c>
    </row>
    <row r="116" spans="1:65" s="2" customFormat="1" ht="16.5" customHeight="1">
      <c r="A116" s="37"/>
      <c r="B116" s="38"/>
      <c r="C116" s="181" t="s">
        <v>202</v>
      </c>
      <c r="D116" s="181" t="s">
        <v>184</v>
      </c>
      <c r="E116" s="182" t="s">
        <v>203</v>
      </c>
      <c r="F116" s="183" t="s">
        <v>204</v>
      </c>
      <c r="G116" s="184" t="s">
        <v>187</v>
      </c>
      <c r="H116" s="185">
        <v>100</v>
      </c>
      <c r="I116" s="186"/>
      <c r="J116" s="187">
        <f>ROUND(I116*H116,2)</f>
        <v>0</v>
      </c>
      <c r="K116" s="183" t="s">
        <v>188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6.0000000000000002E-5</v>
      </c>
      <c r="R116" s="190">
        <f>Q116*H116</f>
        <v>6.0000000000000001E-3</v>
      </c>
      <c r="S116" s="190">
        <v>6.0000000000000002E-5</v>
      </c>
      <c r="T116" s="191">
        <f>S116*H116</f>
        <v>6.0000000000000001E-3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189</v>
      </c>
      <c r="AT116" s="192" t="s">
        <v>184</v>
      </c>
      <c r="AU116" s="192" t="s">
        <v>83</v>
      </c>
      <c r="AY116" s="20" t="s">
        <v>181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83</v>
      </c>
      <c r="BK116" s="193">
        <f>ROUND(I116*H116,2)</f>
        <v>0</v>
      </c>
      <c r="BL116" s="20" t="s">
        <v>189</v>
      </c>
      <c r="BM116" s="192" t="s">
        <v>205</v>
      </c>
    </row>
    <row r="117" spans="1:65" s="2" customFormat="1" ht="11.25">
      <c r="A117" s="37"/>
      <c r="B117" s="38"/>
      <c r="C117" s="39"/>
      <c r="D117" s="194" t="s">
        <v>191</v>
      </c>
      <c r="E117" s="39"/>
      <c r="F117" s="195" t="s">
        <v>206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191</v>
      </c>
      <c r="AU117" s="20" t="s">
        <v>83</v>
      </c>
    </row>
    <row r="118" spans="1:65" s="13" customFormat="1" ht="11.25">
      <c r="B118" s="199"/>
      <c r="C118" s="200"/>
      <c r="D118" s="201" t="s">
        <v>193</v>
      </c>
      <c r="E118" s="202" t="s">
        <v>19</v>
      </c>
      <c r="F118" s="203" t="s">
        <v>207</v>
      </c>
      <c r="G118" s="200"/>
      <c r="H118" s="204">
        <v>100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193</v>
      </c>
      <c r="AU118" s="210" t="s">
        <v>83</v>
      </c>
      <c r="AV118" s="13" t="s">
        <v>83</v>
      </c>
      <c r="AW118" s="13" t="s">
        <v>32</v>
      </c>
      <c r="AX118" s="13" t="s">
        <v>70</v>
      </c>
      <c r="AY118" s="210" t="s">
        <v>181</v>
      </c>
    </row>
    <row r="119" spans="1:65" s="14" customFormat="1" ht="11.25">
      <c r="B119" s="211"/>
      <c r="C119" s="212"/>
      <c r="D119" s="201" t="s">
        <v>193</v>
      </c>
      <c r="E119" s="213" t="s">
        <v>19</v>
      </c>
      <c r="F119" s="214" t="s">
        <v>197</v>
      </c>
      <c r="G119" s="212"/>
      <c r="H119" s="215">
        <v>100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193</v>
      </c>
      <c r="AU119" s="221" t="s">
        <v>83</v>
      </c>
      <c r="AV119" s="14" t="s">
        <v>189</v>
      </c>
      <c r="AW119" s="14" t="s">
        <v>32</v>
      </c>
      <c r="AX119" s="14" t="s">
        <v>77</v>
      </c>
      <c r="AY119" s="221" t="s">
        <v>181</v>
      </c>
    </row>
    <row r="120" spans="1:65" s="2" customFormat="1" ht="16.5" customHeight="1">
      <c r="A120" s="37"/>
      <c r="B120" s="38"/>
      <c r="C120" s="181" t="s">
        <v>189</v>
      </c>
      <c r="D120" s="181" t="s">
        <v>184</v>
      </c>
      <c r="E120" s="182" t="s">
        <v>208</v>
      </c>
      <c r="F120" s="183" t="s">
        <v>209</v>
      </c>
      <c r="G120" s="184" t="s">
        <v>187</v>
      </c>
      <c r="H120" s="185">
        <v>11.74</v>
      </c>
      <c r="I120" s="186"/>
      <c r="J120" s="187">
        <f>ROUND(I120*H120,2)</f>
        <v>0</v>
      </c>
      <c r="K120" s="183" t="s">
        <v>188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1.1E-4</v>
      </c>
      <c r="R120" s="190">
        <f>Q120*H120</f>
        <v>1.2914000000000001E-3</v>
      </c>
      <c r="S120" s="190">
        <v>6.0000000000000002E-5</v>
      </c>
      <c r="T120" s="191">
        <f>S120*H120</f>
        <v>7.0439999999999999E-4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189</v>
      </c>
      <c r="AT120" s="192" t="s">
        <v>184</v>
      </c>
      <c r="AU120" s="192" t="s">
        <v>83</v>
      </c>
      <c r="AY120" s="20" t="s">
        <v>181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83</v>
      </c>
      <c r="BK120" s="193">
        <f>ROUND(I120*H120,2)</f>
        <v>0</v>
      </c>
      <c r="BL120" s="20" t="s">
        <v>189</v>
      </c>
      <c r="BM120" s="192" t="s">
        <v>210</v>
      </c>
    </row>
    <row r="121" spans="1:65" s="2" customFormat="1" ht="11.25">
      <c r="A121" s="37"/>
      <c r="B121" s="38"/>
      <c r="C121" s="39"/>
      <c r="D121" s="194" t="s">
        <v>191</v>
      </c>
      <c r="E121" s="39"/>
      <c r="F121" s="195" t="s">
        <v>211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191</v>
      </c>
      <c r="AU121" s="20" t="s">
        <v>83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212</v>
      </c>
      <c r="G122" s="200"/>
      <c r="H122" s="204">
        <v>3.1139999999999999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212</v>
      </c>
      <c r="G123" s="200"/>
      <c r="H123" s="204">
        <v>3.1139999999999999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213</v>
      </c>
      <c r="G124" s="200"/>
      <c r="H124" s="204">
        <v>1.7969999999999999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214</v>
      </c>
      <c r="G125" s="200"/>
      <c r="H125" s="204">
        <v>0.60099999999999998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3" customFormat="1" ht="11.25">
      <c r="B126" s="199"/>
      <c r="C126" s="200"/>
      <c r="D126" s="201" t="s">
        <v>193</v>
      </c>
      <c r="E126" s="202" t="s">
        <v>19</v>
      </c>
      <c r="F126" s="203" t="s">
        <v>212</v>
      </c>
      <c r="G126" s="200"/>
      <c r="H126" s="204">
        <v>3.1139999999999999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193</v>
      </c>
      <c r="AU126" s="210" t="s">
        <v>83</v>
      </c>
      <c r="AV126" s="13" t="s">
        <v>83</v>
      </c>
      <c r="AW126" s="13" t="s">
        <v>32</v>
      </c>
      <c r="AX126" s="13" t="s">
        <v>70</v>
      </c>
      <c r="AY126" s="210" t="s">
        <v>181</v>
      </c>
    </row>
    <row r="127" spans="1:65" s="14" customFormat="1" ht="11.25">
      <c r="B127" s="211"/>
      <c r="C127" s="212"/>
      <c r="D127" s="201" t="s">
        <v>193</v>
      </c>
      <c r="E127" s="213" t="s">
        <v>19</v>
      </c>
      <c r="F127" s="214" t="s">
        <v>197</v>
      </c>
      <c r="G127" s="212"/>
      <c r="H127" s="215">
        <v>11.740000000000002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193</v>
      </c>
      <c r="AU127" s="221" t="s">
        <v>83</v>
      </c>
      <c r="AV127" s="14" t="s">
        <v>189</v>
      </c>
      <c r="AW127" s="14" t="s">
        <v>32</v>
      </c>
      <c r="AX127" s="14" t="s">
        <v>77</v>
      </c>
      <c r="AY127" s="221" t="s">
        <v>181</v>
      </c>
    </row>
    <row r="128" spans="1:65" s="2" customFormat="1" ht="16.5" customHeight="1">
      <c r="A128" s="37"/>
      <c r="B128" s="38"/>
      <c r="C128" s="181" t="s">
        <v>215</v>
      </c>
      <c r="D128" s="181" t="s">
        <v>184</v>
      </c>
      <c r="E128" s="182" t="s">
        <v>216</v>
      </c>
      <c r="F128" s="183" t="s">
        <v>217</v>
      </c>
      <c r="G128" s="184" t="s">
        <v>187</v>
      </c>
      <c r="H128" s="185">
        <v>3.3809999999999998</v>
      </c>
      <c r="I128" s="186"/>
      <c r="J128" s="187">
        <f>ROUND(I128*H128,2)</f>
        <v>0</v>
      </c>
      <c r="K128" s="183" t="s">
        <v>188</v>
      </c>
      <c r="L128" s="42"/>
      <c r="M128" s="188" t="s">
        <v>19</v>
      </c>
      <c r="N128" s="189" t="s">
        <v>42</v>
      </c>
      <c r="O128" s="67"/>
      <c r="P128" s="190">
        <f>O128*H128</f>
        <v>0</v>
      </c>
      <c r="Q128" s="190">
        <v>2.5999999999999998E-4</v>
      </c>
      <c r="R128" s="190">
        <f>Q128*H128</f>
        <v>8.7905999999999987E-4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189</v>
      </c>
      <c r="AT128" s="192" t="s">
        <v>184</v>
      </c>
      <c r="AU128" s="192" t="s">
        <v>83</v>
      </c>
      <c r="AY128" s="20" t="s">
        <v>181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83</v>
      </c>
      <c r="BK128" s="193">
        <f>ROUND(I128*H128,2)</f>
        <v>0</v>
      </c>
      <c r="BL128" s="20" t="s">
        <v>189</v>
      </c>
      <c r="BM128" s="192" t="s">
        <v>218</v>
      </c>
    </row>
    <row r="129" spans="1:65" s="2" customFormat="1" ht="11.25">
      <c r="A129" s="37"/>
      <c r="B129" s="38"/>
      <c r="C129" s="39"/>
      <c r="D129" s="194" t="s">
        <v>191</v>
      </c>
      <c r="E129" s="39"/>
      <c r="F129" s="195" t="s">
        <v>219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191</v>
      </c>
      <c r="AU129" s="20" t="s">
        <v>83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220</v>
      </c>
      <c r="G130" s="200"/>
      <c r="H130" s="204">
        <v>0.76100000000000001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220</v>
      </c>
      <c r="G131" s="200"/>
      <c r="H131" s="204">
        <v>0.76100000000000001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221</v>
      </c>
      <c r="G132" s="200"/>
      <c r="H132" s="204">
        <v>0.75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222</v>
      </c>
      <c r="G133" s="200"/>
      <c r="H133" s="204">
        <v>0.34799999999999998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4" customFormat="1" ht="11.25">
      <c r="B135" s="211"/>
      <c r="C135" s="212"/>
      <c r="D135" s="201" t="s">
        <v>193</v>
      </c>
      <c r="E135" s="213" t="s">
        <v>19</v>
      </c>
      <c r="F135" s="214" t="s">
        <v>197</v>
      </c>
      <c r="G135" s="212"/>
      <c r="H135" s="215">
        <v>3.3810000000000002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193</v>
      </c>
      <c r="AU135" s="221" t="s">
        <v>83</v>
      </c>
      <c r="AV135" s="14" t="s">
        <v>189</v>
      </c>
      <c r="AW135" s="14" t="s">
        <v>32</v>
      </c>
      <c r="AX135" s="14" t="s">
        <v>77</v>
      </c>
      <c r="AY135" s="221" t="s">
        <v>181</v>
      </c>
    </row>
    <row r="136" spans="1:65" s="2" customFormat="1" ht="21.75" customHeight="1">
      <c r="A136" s="37"/>
      <c r="B136" s="38"/>
      <c r="C136" s="181" t="s">
        <v>182</v>
      </c>
      <c r="D136" s="181" t="s">
        <v>184</v>
      </c>
      <c r="E136" s="182" t="s">
        <v>223</v>
      </c>
      <c r="F136" s="183" t="s">
        <v>224</v>
      </c>
      <c r="G136" s="184" t="s">
        <v>187</v>
      </c>
      <c r="H136" s="185">
        <v>3.3809999999999998</v>
      </c>
      <c r="I136" s="186"/>
      <c r="J136" s="187">
        <f>ROUND(I136*H136,2)</f>
        <v>0</v>
      </c>
      <c r="K136" s="183" t="s">
        <v>188</v>
      </c>
      <c r="L136" s="42"/>
      <c r="M136" s="188" t="s">
        <v>19</v>
      </c>
      <c r="N136" s="189" t="s">
        <v>42</v>
      </c>
      <c r="O136" s="67"/>
      <c r="P136" s="190">
        <f>O136*H136</f>
        <v>0</v>
      </c>
      <c r="Q136" s="190">
        <v>4.3800000000000002E-3</v>
      </c>
      <c r="R136" s="190">
        <f>Q136*H136</f>
        <v>1.4808780000000001E-2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189</v>
      </c>
      <c r="AT136" s="192" t="s">
        <v>184</v>
      </c>
      <c r="AU136" s="192" t="s">
        <v>83</v>
      </c>
      <c r="AY136" s="20" t="s">
        <v>181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83</v>
      </c>
      <c r="BK136" s="193">
        <f>ROUND(I136*H136,2)</f>
        <v>0</v>
      </c>
      <c r="BL136" s="20" t="s">
        <v>189</v>
      </c>
      <c r="BM136" s="192" t="s">
        <v>225</v>
      </c>
    </row>
    <row r="137" spans="1:65" s="2" customFormat="1" ht="11.25">
      <c r="A137" s="37"/>
      <c r="B137" s="38"/>
      <c r="C137" s="39"/>
      <c r="D137" s="194" t="s">
        <v>191</v>
      </c>
      <c r="E137" s="39"/>
      <c r="F137" s="195" t="s">
        <v>226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191</v>
      </c>
      <c r="AU137" s="20" t="s">
        <v>83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220</v>
      </c>
      <c r="G138" s="200"/>
      <c r="H138" s="204">
        <v>0.76100000000000001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220</v>
      </c>
      <c r="G139" s="200"/>
      <c r="H139" s="204">
        <v>0.76100000000000001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221</v>
      </c>
      <c r="G140" s="200"/>
      <c r="H140" s="204">
        <v>0.75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222</v>
      </c>
      <c r="G141" s="200"/>
      <c r="H141" s="204">
        <v>0.34799999999999998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220</v>
      </c>
      <c r="G142" s="200"/>
      <c r="H142" s="204">
        <v>0.76100000000000001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4" customFormat="1" ht="11.25">
      <c r="B143" s="211"/>
      <c r="C143" s="212"/>
      <c r="D143" s="201" t="s">
        <v>193</v>
      </c>
      <c r="E143" s="213" t="s">
        <v>19</v>
      </c>
      <c r="F143" s="214" t="s">
        <v>197</v>
      </c>
      <c r="G143" s="212"/>
      <c r="H143" s="215">
        <v>3.3810000000000002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193</v>
      </c>
      <c r="AU143" s="221" t="s">
        <v>83</v>
      </c>
      <c r="AV143" s="14" t="s">
        <v>189</v>
      </c>
      <c r="AW143" s="14" t="s">
        <v>32</v>
      </c>
      <c r="AX143" s="14" t="s">
        <v>77</v>
      </c>
      <c r="AY143" s="221" t="s">
        <v>181</v>
      </c>
    </row>
    <row r="144" spans="1:65" s="2" customFormat="1" ht="24.2" customHeight="1">
      <c r="A144" s="37"/>
      <c r="B144" s="38"/>
      <c r="C144" s="181" t="s">
        <v>227</v>
      </c>
      <c r="D144" s="181" t="s">
        <v>184</v>
      </c>
      <c r="E144" s="182" t="s">
        <v>228</v>
      </c>
      <c r="F144" s="183" t="s">
        <v>229</v>
      </c>
      <c r="G144" s="184" t="s">
        <v>230</v>
      </c>
      <c r="H144" s="185">
        <v>22.53</v>
      </c>
      <c r="I144" s="186"/>
      <c r="J144" s="187">
        <f>ROUND(I144*H144,2)</f>
        <v>0</v>
      </c>
      <c r="K144" s="183" t="s">
        <v>188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189</v>
      </c>
      <c r="AT144" s="192" t="s">
        <v>184</v>
      </c>
      <c r="AU144" s="192" t="s">
        <v>83</v>
      </c>
      <c r="AY144" s="20" t="s">
        <v>181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83</v>
      </c>
      <c r="BK144" s="193">
        <f>ROUND(I144*H144,2)</f>
        <v>0</v>
      </c>
      <c r="BL144" s="20" t="s">
        <v>189</v>
      </c>
      <c r="BM144" s="192" t="s">
        <v>231</v>
      </c>
    </row>
    <row r="145" spans="1:65" s="2" customFormat="1" ht="11.25">
      <c r="A145" s="37"/>
      <c r="B145" s="38"/>
      <c r="C145" s="39"/>
      <c r="D145" s="194" t="s">
        <v>191</v>
      </c>
      <c r="E145" s="39"/>
      <c r="F145" s="195" t="s">
        <v>232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191</v>
      </c>
      <c r="AU145" s="20" t="s">
        <v>83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233</v>
      </c>
      <c r="G146" s="200"/>
      <c r="H146" s="204">
        <v>5.07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234</v>
      </c>
      <c r="G148" s="200"/>
      <c r="H148" s="204">
        <v>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235</v>
      </c>
      <c r="G149" s="200"/>
      <c r="H149" s="204">
        <v>2.3199999999999998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233</v>
      </c>
      <c r="G150" s="200"/>
      <c r="H150" s="204">
        <v>5.07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22.53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2" customFormat="1" ht="16.5" customHeight="1">
      <c r="A152" s="37"/>
      <c r="B152" s="38"/>
      <c r="C152" s="222" t="s">
        <v>236</v>
      </c>
      <c r="D152" s="222" t="s">
        <v>237</v>
      </c>
      <c r="E152" s="223" t="s">
        <v>238</v>
      </c>
      <c r="F152" s="224" t="s">
        <v>239</v>
      </c>
      <c r="G152" s="225" t="s">
        <v>230</v>
      </c>
      <c r="H152" s="226">
        <v>23.657</v>
      </c>
      <c r="I152" s="227"/>
      <c r="J152" s="228">
        <f>ROUND(I152*H152,2)</f>
        <v>0</v>
      </c>
      <c r="K152" s="224" t="s">
        <v>188</v>
      </c>
      <c r="L152" s="229"/>
      <c r="M152" s="230" t="s">
        <v>19</v>
      </c>
      <c r="N152" s="231" t="s">
        <v>42</v>
      </c>
      <c r="O152" s="67"/>
      <c r="P152" s="190">
        <f>O152*H152</f>
        <v>0</v>
      </c>
      <c r="Q152" s="190">
        <v>1E-4</v>
      </c>
      <c r="R152" s="190">
        <f>Q152*H152</f>
        <v>2.3657000000000001E-3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236</v>
      </c>
      <c r="AT152" s="192" t="s">
        <v>237</v>
      </c>
      <c r="AU152" s="192" t="s">
        <v>83</v>
      </c>
      <c r="AY152" s="20" t="s">
        <v>181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83</v>
      </c>
      <c r="BK152" s="193">
        <f>ROUND(I152*H152,2)</f>
        <v>0</v>
      </c>
      <c r="BL152" s="20" t="s">
        <v>189</v>
      </c>
      <c r="BM152" s="192" t="s">
        <v>240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233</v>
      </c>
      <c r="G153" s="200"/>
      <c r="H153" s="204">
        <v>5.07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233</v>
      </c>
      <c r="G154" s="200"/>
      <c r="H154" s="204">
        <v>5.07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234</v>
      </c>
      <c r="G155" s="200"/>
      <c r="H155" s="204">
        <v>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235</v>
      </c>
      <c r="G156" s="200"/>
      <c r="H156" s="204">
        <v>2.3199999999999998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233</v>
      </c>
      <c r="G157" s="200"/>
      <c r="H157" s="204">
        <v>5.07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4" customFormat="1" ht="11.25">
      <c r="B158" s="211"/>
      <c r="C158" s="212"/>
      <c r="D158" s="201" t="s">
        <v>193</v>
      </c>
      <c r="E158" s="213" t="s">
        <v>19</v>
      </c>
      <c r="F158" s="214" t="s">
        <v>197</v>
      </c>
      <c r="G158" s="212"/>
      <c r="H158" s="215">
        <v>22.53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193</v>
      </c>
      <c r="AU158" s="221" t="s">
        <v>83</v>
      </c>
      <c r="AV158" s="14" t="s">
        <v>189</v>
      </c>
      <c r="AW158" s="14" t="s">
        <v>32</v>
      </c>
      <c r="AX158" s="14" t="s">
        <v>77</v>
      </c>
      <c r="AY158" s="221" t="s">
        <v>181</v>
      </c>
    </row>
    <row r="159" spans="1:65" s="13" customFormat="1" ht="11.25">
      <c r="B159" s="199"/>
      <c r="C159" s="200"/>
      <c r="D159" s="201" t="s">
        <v>193</v>
      </c>
      <c r="E159" s="200"/>
      <c r="F159" s="203" t="s">
        <v>241</v>
      </c>
      <c r="G159" s="200"/>
      <c r="H159" s="204">
        <v>23.657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193</v>
      </c>
      <c r="AU159" s="210" t="s">
        <v>83</v>
      </c>
      <c r="AV159" s="13" t="s">
        <v>83</v>
      </c>
      <c r="AW159" s="13" t="s">
        <v>4</v>
      </c>
      <c r="AX159" s="13" t="s">
        <v>77</v>
      </c>
      <c r="AY159" s="210" t="s">
        <v>181</v>
      </c>
    </row>
    <row r="160" spans="1:65" s="2" customFormat="1" ht="33" customHeight="1">
      <c r="A160" s="37"/>
      <c r="B160" s="38"/>
      <c r="C160" s="181" t="s">
        <v>242</v>
      </c>
      <c r="D160" s="181" t="s">
        <v>184</v>
      </c>
      <c r="E160" s="182" t="s">
        <v>243</v>
      </c>
      <c r="F160" s="183" t="s">
        <v>244</v>
      </c>
      <c r="G160" s="184" t="s">
        <v>230</v>
      </c>
      <c r="H160" s="185">
        <v>45.06</v>
      </c>
      <c r="I160" s="186"/>
      <c r="J160" s="187">
        <f>ROUND(I160*H160,2)</f>
        <v>0</v>
      </c>
      <c r="K160" s="183" t="s">
        <v>188</v>
      </c>
      <c r="L160" s="42"/>
      <c r="M160" s="188" t="s">
        <v>19</v>
      </c>
      <c r="N160" s="189" t="s">
        <v>42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189</v>
      </c>
      <c r="AT160" s="192" t="s">
        <v>184</v>
      </c>
      <c r="AU160" s="192" t="s">
        <v>83</v>
      </c>
      <c r="AY160" s="20" t="s">
        <v>181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83</v>
      </c>
      <c r="BK160" s="193">
        <f>ROUND(I160*H160,2)</f>
        <v>0</v>
      </c>
      <c r="BL160" s="20" t="s">
        <v>189</v>
      </c>
      <c r="BM160" s="192" t="s">
        <v>245</v>
      </c>
    </row>
    <row r="161" spans="1:65" s="2" customFormat="1" ht="11.25">
      <c r="A161" s="37"/>
      <c r="B161" s="38"/>
      <c r="C161" s="39"/>
      <c r="D161" s="194" t="s">
        <v>191</v>
      </c>
      <c r="E161" s="39"/>
      <c r="F161" s="195" t="s">
        <v>246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191</v>
      </c>
      <c r="AU161" s="20" t="s">
        <v>83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233</v>
      </c>
      <c r="G162" s="200"/>
      <c r="H162" s="204">
        <v>5.07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233</v>
      </c>
      <c r="G163" s="200"/>
      <c r="H163" s="204">
        <v>5.07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234</v>
      </c>
      <c r="G164" s="200"/>
      <c r="H164" s="204">
        <v>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235</v>
      </c>
      <c r="G165" s="200"/>
      <c r="H165" s="204">
        <v>2.3199999999999998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3" customFormat="1" ht="11.25">
      <c r="B166" s="199"/>
      <c r="C166" s="200"/>
      <c r="D166" s="201" t="s">
        <v>193</v>
      </c>
      <c r="E166" s="202" t="s">
        <v>19</v>
      </c>
      <c r="F166" s="203" t="s">
        <v>233</v>
      </c>
      <c r="G166" s="200"/>
      <c r="H166" s="204">
        <v>5.07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193</v>
      </c>
      <c r="AU166" s="210" t="s">
        <v>83</v>
      </c>
      <c r="AV166" s="13" t="s">
        <v>83</v>
      </c>
      <c r="AW166" s="13" t="s">
        <v>32</v>
      </c>
      <c r="AX166" s="13" t="s">
        <v>70</v>
      </c>
      <c r="AY166" s="210" t="s">
        <v>181</v>
      </c>
    </row>
    <row r="167" spans="1:65" s="15" customFormat="1" ht="11.25">
      <c r="B167" s="232"/>
      <c r="C167" s="233"/>
      <c r="D167" s="201" t="s">
        <v>193</v>
      </c>
      <c r="E167" s="234" t="s">
        <v>19</v>
      </c>
      <c r="F167" s="235" t="s">
        <v>247</v>
      </c>
      <c r="G167" s="233"/>
      <c r="H167" s="236">
        <v>22.53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193</v>
      </c>
      <c r="AU167" s="242" t="s">
        <v>83</v>
      </c>
      <c r="AV167" s="15" t="s">
        <v>202</v>
      </c>
      <c r="AW167" s="15" t="s">
        <v>32</v>
      </c>
      <c r="AX167" s="15" t="s">
        <v>70</v>
      </c>
      <c r="AY167" s="242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233</v>
      </c>
      <c r="G169" s="200"/>
      <c r="H169" s="204">
        <v>5.07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234</v>
      </c>
      <c r="G170" s="200"/>
      <c r="H170" s="204">
        <v>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235</v>
      </c>
      <c r="G171" s="200"/>
      <c r="H171" s="204">
        <v>2.3199999999999998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3" customFormat="1" ht="11.25">
      <c r="B172" s="199"/>
      <c r="C172" s="200"/>
      <c r="D172" s="201" t="s">
        <v>193</v>
      </c>
      <c r="E172" s="202" t="s">
        <v>19</v>
      </c>
      <c r="F172" s="203" t="s">
        <v>233</v>
      </c>
      <c r="G172" s="200"/>
      <c r="H172" s="204">
        <v>5.07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32</v>
      </c>
      <c r="AX172" s="13" t="s">
        <v>70</v>
      </c>
      <c r="AY172" s="210" t="s">
        <v>181</v>
      </c>
    </row>
    <row r="173" spans="1:65" s="15" customFormat="1" ht="11.25">
      <c r="B173" s="232"/>
      <c r="C173" s="233"/>
      <c r="D173" s="201" t="s">
        <v>193</v>
      </c>
      <c r="E173" s="234" t="s">
        <v>19</v>
      </c>
      <c r="F173" s="235" t="s">
        <v>247</v>
      </c>
      <c r="G173" s="233"/>
      <c r="H173" s="236">
        <v>22.53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193</v>
      </c>
      <c r="AU173" s="242" t="s">
        <v>83</v>
      </c>
      <c r="AV173" s="15" t="s">
        <v>202</v>
      </c>
      <c r="AW173" s="15" t="s">
        <v>32</v>
      </c>
      <c r="AX173" s="15" t="s">
        <v>70</v>
      </c>
      <c r="AY173" s="242" t="s">
        <v>181</v>
      </c>
    </row>
    <row r="174" spans="1:65" s="14" customFormat="1" ht="11.25">
      <c r="B174" s="211"/>
      <c r="C174" s="212"/>
      <c r="D174" s="201" t="s">
        <v>193</v>
      </c>
      <c r="E174" s="213" t="s">
        <v>19</v>
      </c>
      <c r="F174" s="214" t="s">
        <v>197</v>
      </c>
      <c r="G174" s="212"/>
      <c r="H174" s="215">
        <v>45.06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193</v>
      </c>
      <c r="AU174" s="221" t="s">
        <v>83</v>
      </c>
      <c r="AV174" s="14" t="s">
        <v>189</v>
      </c>
      <c r="AW174" s="14" t="s">
        <v>32</v>
      </c>
      <c r="AX174" s="14" t="s">
        <v>77</v>
      </c>
      <c r="AY174" s="221" t="s">
        <v>181</v>
      </c>
    </row>
    <row r="175" spans="1:65" s="2" customFormat="1" ht="16.5" customHeight="1">
      <c r="A175" s="37"/>
      <c r="B175" s="38"/>
      <c r="C175" s="222" t="s">
        <v>248</v>
      </c>
      <c r="D175" s="222" t="s">
        <v>237</v>
      </c>
      <c r="E175" s="223" t="s">
        <v>249</v>
      </c>
      <c r="F175" s="224" t="s">
        <v>250</v>
      </c>
      <c r="G175" s="225" t="s">
        <v>230</v>
      </c>
      <c r="H175" s="226">
        <v>23.657</v>
      </c>
      <c r="I175" s="227"/>
      <c r="J175" s="228">
        <f>ROUND(I175*H175,2)</f>
        <v>0</v>
      </c>
      <c r="K175" s="224" t="s">
        <v>188</v>
      </c>
      <c r="L175" s="229"/>
      <c r="M175" s="230" t="s">
        <v>19</v>
      </c>
      <c r="N175" s="231" t="s">
        <v>42</v>
      </c>
      <c r="O175" s="67"/>
      <c r="P175" s="190">
        <f>O175*H175</f>
        <v>0</v>
      </c>
      <c r="Q175" s="190">
        <v>4.0000000000000003E-5</v>
      </c>
      <c r="R175" s="190">
        <f>Q175*H175</f>
        <v>9.4628000000000008E-4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236</v>
      </c>
      <c r="AT175" s="192" t="s">
        <v>237</v>
      </c>
      <c r="AU175" s="192" t="s">
        <v>83</v>
      </c>
      <c r="AY175" s="20" t="s">
        <v>181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83</v>
      </c>
      <c r="BK175" s="193">
        <f>ROUND(I175*H175,2)</f>
        <v>0</v>
      </c>
      <c r="BL175" s="20" t="s">
        <v>189</v>
      </c>
      <c r="BM175" s="192" t="s">
        <v>251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233</v>
      </c>
      <c r="G176" s="200"/>
      <c r="H176" s="204">
        <v>5.07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233</v>
      </c>
      <c r="G177" s="200"/>
      <c r="H177" s="204">
        <v>5.07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234</v>
      </c>
      <c r="G178" s="200"/>
      <c r="H178" s="204">
        <v>5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235</v>
      </c>
      <c r="G179" s="200"/>
      <c r="H179" s="204">
        <v>2.3199999999999998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3" customFormat="1" ht="11.25">
      <c r="B180" s="199"/>
      <c r="C180" s="200"/>
      <c r="D180" s="201" t="s">
        <v>193</v>
      </c>
      <c r="E180" s="202" t="s">
        <v>19</v>
      </c>
      <c r="F180" s="203" t="s">
        <v>233</v>
      </c>
      <c r="G180" s="200"/>
      <c r="H180" s="204">
        <v>5.07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193</v>
      </c>
      <c r="AU180" s="210" t="s">
        <v>83</v>
      </c>
      <c r="AV180" s="13" t="s">
        <v>83</v>
      </c>
      <c r="AW180" s="13" t="s">
        <v>32</v>
      </c>
      <c r="AX180" s="13" t="s">
        <v>70</v>
      </c>
      <c r="AY180" s="210" t="s">
        <v>181</v>
      </c>
    </row>
    <row r="181" spans="1:65" s="14" customFormat="1" ht="11.25">
      <c r="B181" s="211"/>
      <c r="C181" s="212"/>
      <c r="D181" s="201" t="s">
        <v>193</v>
      </c>
      <c r="E181" s="213" t="s">
        <v>19</v>
      </c>
      <c r="F181" s="214" t="s">
        <v>197</v>
      </c>
      <c r="G181" s="212"/>
      <c r="H181" s="215">
        <v>22.53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193</v>
      </c>
      <c r="AU181" s="221" t="s">
        <v>83</v>
      </c>
      <c r="AV181" s="14" t="s">
        <v>189</v>
      </c>
      <c r="AW181" s="14" t="s">
        <v>32</v>
      </c>
      <c r="AX181" s="14" t="s">
        <v>77</v>
      </c>
      <c r="AY181" s="221" t="s">
        <v>181</v>
      </c>
    </row>
    <row r="182" spans="1:65" s="13" customFormat="1" ht="11.25">
      <c r="B182" s="199"/>
      <c r="C182" s="200"/>
      <c r="D182" s="201" t="s">
        <v>193</v>
      </c>
      <c r="E182" s="200"/>
      <c r="F182" s="203" t="s">
        <v>241</v>
      </c>
      <c r="G182" s="200"/>
      <c r="H182" s="204">
        <v>23.657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4</v>
      </c>
      <c r="AX182" s="13" t="s">
        <v>77</v>
      </c>
      <c r="AY182" s="210" t="s">
        <v>181</v>
      </c>
    </row>
    <row r="183" spans="1:65" s="2" customFormat="1" ht="16.5" customHeight="1">
      <c r="A183" s="37"/>
      <c r="B183" s="38"/>
      <c r="C183" s="222" t="s">
        <v>252</v>
      </c>
      <c r="D183" s="222" t="s">
        <v>237</v>
      </c>
      <c r="E183" s="223" t="s">
        <v>253</v>
      </c>
      <c r="F183" s="224" t="s">
        <v>254</v>
      </c>
      <c r="G183" s="225" t="s">
        <v>230</v>
      </c>
      <c r="H183" s="226">
        <v>23.657</v>
      </c>
      <c r="I183" s="227"/>
      <c r="J183" s="228">
        <f>ROUND(I183*H183,2)</f>
        <v>0</v>
      </c>
      <c r="K183" s="224" t="s">
        <v>188</v>
      </c>
      <c r="L183" s="229"/>
      <c r="M183" s="230" t="s">
        <v>19</v>
      </c>
      <c r="N183" s="231" t="s">
        <v>42</v>
      </c>
      <c r="O183" s="67"/>
      <c r="P183" s="190">
        <f>O183*H183</f>
        <v>0</v>
      </c>
      <c r="Q183" s="190">
        <v>2.9999999999999997E-4</v>
      </c>
      <c r="R183" s="190">
        <f>Q183*H183</f>
        <v>7.0970999999999994E-3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236</v>
      </c>
      <c r="AT183" s="192" t="s">
        <v>237</v>
      </c>
      <c r="AU183" s="192" t="s">
        <v>83</v>
      </c>
      <c r="AY183" s="20" t="s">
        <v>181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83</v>
      </c>
      <c r="BK183" s="193">
        <f>ROUND(I183*H183,2)</f>
        <v>0</v>
      </c>
      <c r="BL183" s="20" t="s">
        <v>189</v>
      </c>
      <c r="BM183" s="192" t="s">
        <v>255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233</v>
      </c>
      <c r="G184" s="200"/>
      <c r="H184" s="204">
        <v>5.07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233</v>
      </c>
      <c r="G185" s="200"/>
      <c r="H185" s="204">
        <v>5.07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234</v>
      </c>
      <c r="G186" s="200"/>
      <c r="H186" s="204">
        <v>5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235</v>
      </c>
      <c r="G187" s="200"/>
      <c r="H187" s="204">
        <v>2.3199999999999998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3" customFormat="1" ht="11.25">
      <c r="B188" s="199"/>
      <c r="C188" s="200"/>
      <c r="D188" s="201" t="s">
        <v>193</v>
      </c>
      <c r="E188" s="202" t="s">
        <v>19</v>
      </c>
      <c r="F188" s="203" t="s">
        <v>233</v>
      </c>
      <c r="G188" s="200"/>
      <c r="H188" s="204">
        <v>5.07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193</v>
      </c>
      <c r="AU188" s="210" t="s">
        <v>83</v>
      </c>
      <c r="AV188" s="13" t="s">
        <v>83</v>
      </c>
      <c r="AW188" s="13" t="s">
        <v>32</v>
      </c>
      <c r="AX188" s="13" t="s">
        <v>70</v>
      </c>
      <c r="AY188" s="210" t="s">
        <v>181</v>
      </c>
    </row>
    <row r="189" spans="1:65" s="14" customFormat="1" ht="11.25">
      <c r="B189" s="211"/>
      <c r="C189" s="212"/>
      <c r="D189" s="201" t="s">
        <v>193</v>
      </c>
      <c r="E189" s="213" t="s">
        <v>19</v>
      </c>
      <c r="F189" s="214" t="s">
        <v>197</v>
      </c>
      <c r="G189" s="212"/>
      <c r="H189" s="215">
        <v>22.53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193</v>
      </c>
      <c r="AU189" s="221" t="s">
        <v>83</v>
      </c>
      <c r="AV189" s="14" t="s">
        <v>189</v>
      </c>
      <c r="AW189" s="14" t="s">
        <v>32</v>
      </c>
      <c r="AX189" s="14" t="s">
        <v>77</v>
      </c>
      <c r="AY189" s="221" t="s">
        <v>181</v>
      </c>
    </row>
    <row r="190" spans="1:65" s="13" customFormat="1" ht="11.25">
      <c r="B190" s="199"/>
      <c r="C190" s="200"/>
      <c r="D190" s="201" t="s">
        <v>193</v>
      </c>
      <c r="E190" s="200"/>
      <c r="F190" s="203" t="s">
        <v>241</v>
      </c>
      <c r="G190" s="200"/>
      <c r="H190" s="204">
        <v>23.657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4</v>
      </c>
      <c r="AX190" s="13" t="s">
        <v>77</v>
      </c>
      <c r="AY190" s="210" t="s">
        <v>181</v>
      </c>
    </row>
    <row r="191" spans="1:65" s="2" customFormat="1" ht="16.5" customHeight="1">
      <c r="A191" s="37"/>
      <c r="B191" s="38"/>
      <c r="C191" s="181" t="s">
        <v>8</v>
      </c>
      <c r="D191" s="181" t="s">
        <v>184</v>
      </c>
      <c r="E191" s="182" t="s">
        <v>256</v>
      </c>
      <c r="F191" s="183" t="s">
        <v>257</v>
      </c>
      <c r="G191" s="184" t="s">
        <v>187</v>
      </c>
      <c r="H191" s="185">
        <v>3.3809999999999998</v>
      </c>
      <c r="I191" s="186"/>
      <c r="J191" s="187">
        <f>ROUND(I191*H191,2)</f>
        <v>0</v>
      </c>
      <c r="K191" s="183" t="s">
        <v>188</v>
      </c>
      <c r="L191" s="42"/>
      <c r="M191" s="188" t="s">
        <v>19</v>
      </c>
      <c r="N191" s="189" t="s">
        <v>42</v>
      </c>
      <c r="O191" s="67"/>
      <c r="P191" s="190">
        <f>O191*H191</f>
        <v>0</v>
      </c>
      <c r="Q191" s="190">
        <v>1.3999999999999999E-4</v>
      </c>
      <c r="R191" s="190">
        <f>Q191*H191</f>
        <v>4.7333999999999994E-4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189</v>
      </c>
      <c r="AT191" s="192" t="s">
        <v>184</v>
      </c>
      <c r="AU191" s="192" t="s">
        <v>83</v>
      </c>
      <c r="AY191" s="20" t="s">
        <v>181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83</v>
      </c>
      <c r="BK191" s="193">
        <f>ROUND(I191*H191,2)</f>
        <v>0</v>
      </c>
      <c r="BL191" s="20" t="s">
        <v>189</v>
      </c>
      <c r="BM191" s="192" t="s">
        <v>258</v>
      </c>
    </row>
    <row r="192" spans="1:65" s="2" customFormat="1" ht="11.25">
      <c r="A192" s="37"/>
      <c r="B192" s="38"/>
      <c r="C192" s="39"/>
      <c r="D192" s="194" t="s">
        <v>191</v>
      </c>
      <c r="E192" s="39"/>
      <c r="F192" s="195" t="s">
        <v>259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191</v>
      </c>
      <c r="AU192" s="20" t="s">
        <v>83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220</v>
      </c>
      <c r="G193" s="200"/>
      <c r="H193" s="204">
        <v>0.76100000000000001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220</v>
      </c>
      <c r="G194" s="200"/>
      <c r="H194" s="204">
        <v>0.76100000000000001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221</v>
      </c>
      <c r="G195" s="200"/>
      <c r="H195" s="204">
        <v>0.75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222</v>
      </c>
      <c r="G196" s="200"/>
      <c r="H196" s="204">
        <v>0.34799999999999998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220</v>
      </c>
      <c r="G197" s="200"/>
      <c r="H197" s="204">
        <v>0.76100000000000001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4" customFormat="1" ht="11.25">
      <c r="B198" s="211"/>
      <c r="C198" s="212"/>
      <c r="D198" s="201" t="s">
        <v>193</v>
      </c>
      <c r="E198" s="213" t="s">
        <v>19</v>
      </c>
      <c r="F198" s="214" t="s">
        <v>197</v>
      </c>
      <c r="G198" s="212"/>
      <c r="H198" s="215">
        <v>3.3810000000000002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193</v>
      </c>
      <c r="AU198" s="221" t="s">
        <v>83</v>
      </c>
      <c r="AV198" s="14" t="s">
        <v>189</v>
      </c>
      <c r="AW198" s="14" t="s">
        <v>32</v>
      </c>
      <c r="AX198" s="14" t="s">
        <v>77</v>
      </c>
      <c r="AY198" s="221" t="s">
        <v>181</v>
      </c>
    </row>
    <row r="199" spans="1:65" s="2" customFormat="1" ht="24.2" customHeight="1">
      <c r="A199" s="37"/>
      <c r="B199" s="38"/>
      <c r="C199" s="181" t="s">
        <v>260</v>
      </c>
      <c r="D199" s="181" t="s">
        <v>184</v>
      </c>
      <c r="E199" s="182" t="s">
        <v>261</v>
      </c>
      <c r="F199" s="183" t="s">
        <v>262</v>
      </c>
      <c r="G199" s="184" t="s">
        <v>187</v>
      </c>
      <c r="H199" s="185">
        <v>3.3809999999999998</v>
      </c>
      <c r="I199" s="186"/>
      <c r="J199" s="187">
        <f>ROUND(I199*H199,2)</f>
        <v>0</v>
      </c>
      <c r="K199" s="183" t="s">
        <v>188</v>
      </c>
      <c r="L199" s="42"/>
      <c r="M199" s="188" t="s">
        <v>19</v>
      </c>
      <c r="N199" s="189" t="s">
        <v>42</v>
      </c>
      <c r="O199" s="67"/>
      <c r="P199" s="190">
        <f>O199*H199</f>
        <v>0</v>
      </c>
      <c r="Q199" s="190">
        <v>3.3E-3</v>
      </c>
      <c r="R199" s="190">
        <f>Q199*H199</f>
        <v>1.1157299999999998E-2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189</v>
      </c>
      <c r="AT199" s="192" t="s">
        <v>184</v>
      </c>
      <c r="AU199" s="192" t="s">
        <v>83</v>
      </c>
      <c r="AY199" s="20" t="s">
        <v>181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83</v>
      </c>
      <c r="BK199" s="193">
        <f>ROUND(I199*H199,2)</f>
        <v>0</v>
      </c>
      <c r="BL199" s="20" t="s">
        <v>189</v>
      </c>
      <c r="BM199" s="192" t="s">
        <v>263</v>
      </c>
    </row>
    <row r="200" spans="1:65" s="2" customFormat="1" ht="11.25">
      <c r="A200" s="37"/>
      <c r="B200" s="38"/>
      <c r="C200" s="39"/>
      <c r="D200" s="194" t="s">
        <v>191</v>
      </c>
      <c r="E200" s="39"/>
      <c r="F200" s="195" t="s">
        <v>264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191</v>
      </c>
      <c r="AU200" s="20" t="s">
        <v>83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220</v>
      </c>
      <c r="G201" s="200"/>
      <c r="H201" s="204">
        <v>0.76100000000000001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220</v>
      </c>
      <c r="G202" s="200"/>
      <c r="H202" s="204">
        <v>0.76100000000000001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221</v>
      </c>
      <c r="G203" s="200"/>
      <c r="H203" s="204">
        <v>0.75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222</v>
      </c>
      <c r="G204" s="200"/>
      <c r="H204" s="204">
        <v>0.34799999999999998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3" customFormat="1" ht="11.25">
      <c r="B205" s="199"/>
      <c r="C205" s="200"/>
      <c r="D205" s="201" t="s">
        <v>193</v>
      </c>
      <c r="E205" s="202" t="s">
        <v>19</v>
      </c>
      <c r="F205" s="203" t="s">
        <v>220</v>
      </c>
      <c r="G205" s="200"/>
      <c r="H205" s="204">
        <v>0.76100000000000001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193</v>
      </c>
      <c r="AU205" s="210" t="s">
        <v>83</v>
      </c>
      <c r="AV205" s="13" t="s">
        <v>83</v>
      </c>
      <c r="AW205" s="13" t="s">
        <v>32</v>
      </c>
      <c r="AX205" s="13" t="s">
        <v>70</v>
      </c>
      <c r="AY205" s="210" t="s">
        <v>181</v>
      </c>
    </row>
    <row r="206" spans="1:65" s="14" customFormat="1" ht="11.25">
      <c r="B206" s="211"/>
      <c r="C206" s="212"/>
      <c r="D206" s="201" t="s">
        <v>193</v>
      </c>
      <c r="E206" s="213" t="s">
        <v>19</v>
      </c>
      <c r="F206" s="214" t="s">
        <v>197</v>
      </c>
      <c r="G206" s="212"/>
      <c r="H206" s="215">
        <v>3.3810000000000002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193</v>
      </c>
      <c r="AU206" s="221" t="s">
        <v>83</v>
      </c>
      <c r="AV206" s="14" t="s">
        <v>189</v>
      </c>
      <c r="AW206" s="14" t="s">
        <v>32</v>
      </c>
      <c r="AX206" s="14" t="s">
        <v>77</v>
      </c>
      <c r="AY206" s="221" t="s">
        <v>181</v>
      </c>
    </row>
    <row r="207" spans="1:65" s="12" customFormat="1" ht="22.9" customHeight="1">
      <c r="B207" s="165"/>
      <c r="C207" s="166"/>
      <c r="D207" s="167" t="s">
        <v>69</v>
      </c>
      <c r="E207" s="179" t="s">
        <v>242</v>
      </c>
      <c r="F207" s="179" t="s">
        <v>265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SUM(P208:P256)</f>
        <v>0</v>
      </c>
      <c r="Q207" s="173"/>
      <c r="R207" s="174">
        <f>SUM(R208:R256)</f>
        <v>1.5444E-3</v>
      </c>
      <c r="S207" s="173"/>
      <c r="T207" s="175">
        <f>SUM(T208:T256)</f>
        <v>1.046548</v>
      </c>
      <c r="AR207" s="176" t="s">
        <v>77</v>
      </c>
      <c r="AT207" s="177" t="s">
        <v>69</v>
      </c>
      <c r="AU207" s="177" t="s">
        <v>77</v>
      </c>
      <c r="AY207" s="176" t="s">
        <v>181</v>
      </c>
      <c r="BK207" s="178">
        <f>SUM(BK208:BK256)</f>
        <v>0</v>
      </c>
    </row>
    <row r="208" spans="1:65" s="2" customFormat="1" ht="24.2" customHeight="1">
      <c r="A208" s="37"/>
      <c r="B208" s="38"/>
      <c r="C208" s="181" t="s">
        <v>266</v>
      </c>
      <c r="D208" s="181" t="s">
        <v>184</v>
      </c>
      <c r="E208" s="182" t="s">
        <v>267</v>
      </c>
      <c r="F208" s="183" t="s">
        <v>268</v>
      </c>
      <c r="G208" s="184" t="s">
        <v>187</v>
      </c>
      <c r="H208" s="185">
        <v>11.88</v>
      </c>
      <c r="I208" s="186"/>
      <c r="J208" s="187">
        <f>ROUND(I208*H208,2)</f>
        <v>0</v>
      </c>
      <c r="K208" s="183" t="s">
        <v>188</v>
      </c>
      <c r="L208" s="42"/>
      <c r="M208" s="188" t="s">
        <v>19</v>
      </c>
      <c r="N208" s="189" t="s">
        <v>42</v>
      </c>
      <c r="O208" s="67"/>
      <c r="P208" s="190">
        <f>O208*H208</f>
        <v>0</v>
      </c>
      <c r="Q208" s="190">
        <v>1.2999999999999999E-4</v>
      </c>
      <c r="R208" s="190">
        <f>Q208*H208</f>
        <v>1.5444E-3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189</v>
      </c>
      <c r="AT208" s="192" t="s">
        <v>184</v>
      </c>
      <c r="AU208" s="192" t="s">
        <v>83</v>
      </c>
      <c r="AY208" s="20" t="s">
        <v>181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83</v>
      </c>
      <c r="BK208" s="193">
        <f>ROUND(I208*H208,2)</f>
        <v>0</v>
      </c>
      <c r="BL208" s="20" t="s">
        <v>189</v>
      </c>
      <c r="BM208" s="192" t="s">
        <v>269</v>
      </c>
    </row>
    <row r="209" spans="1:65" s="2" customFormat="1" ht="11.25">
      <c r="A209" s="37"/>
      <c r="B209" s="38"/>
      <c r="C209" s="39"/>
      <c r="D209" s="194" t="s">
        <v>191</v>
      </c>
      <c r="E209" s="39"/>
      <c r="F209" s="195" t="s">
        <v>270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191</v>
      </c>
      <c r="AU209" s="20" t="s">
        <v>83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271</v>
      </c>
      <c r="G211" s="200"/>
      <c r="H211" s="204">
        <v>3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272</v>
      </c>
      <c r="G212" s="200"/>
      <c r="H212" s="204">
        <v>1.44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272</v>
      </c>
      <c r="G213" s="200"/>
      <c r="H213" s="204">
        <v>1.44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271</v>
      </c>
      <c r="G214" s="200"/>
      <c r="H214" s="204">
        <v>3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11.879999999999999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1.75" customHeight="1">
      <c r="A216" s="37"/>
      <c r="B216" s="38"/>
      <c r="C216" s="181" t="s">
        <v>273</v>
      </c>
      <c r="D216" s="181" t="s">
        <v>184</v>
      </c>
      <c r="E216" s="182" t="s">
        <v>274</v>
      </c>
      <c r="F216" s="183" t="s">
        <v>275</v>
      </c>
      <c r="G216" s="184" t="s">
        <v>187</v>
      </c>
      <c r="H216" s="185">
        <v>0.60099999999999998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7.2999999999999995E-2</v>
      </c>
      <c r="T216" s="191">
        <f>S216*H216</f>
        <v>4.3872999999999995E-2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276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277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214</v>
      </c>
      <c r="G218" s="200"/>
      <c r="H218" s="204">
        <v>0.60099999999999998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0.60099999999999998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279</v>
      </c>
      <c r="F220" s="183" t="s">
        <v>280</v>
      </c>
      <c r="G220" s="184" t="s">
        <v>187</v>
      </c>
      <c r="H220" s="185">
        <v>1.7969999999999999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5.8999999999999997E-2</v>
      </c>
      <c r="T220" s="191">
        <f>S220*H220</f>
        <v>0.10602299999999999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281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282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6" customFormat="1" ht="11.25">
      <c r="B222" s="243"/>
      <c r="C222" s="244"/>
      <c r="D222" s="201" t="s">
        <v>193</v>
      </c>
      <c r="E222" s="245" t="s">
        <v>19</v>
      </c>
      <c r="F222" s="246" t="s">
        <v>283</v>
      </c>
      <c r="G222" s="244"/>
      <c r="H222" s="245" t="s">
        <v>19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193</v>
      </c>
      <c r="AU222" s="252" t="s">
        <v>83</v>
      </c>
      <c r="AV222" s="16" t="s">
        <v>77</v>
      </c>
      <c r="AW222" s="16" t="s">
        <v>32</v>
      </c>
      <c r="AX222" s="16" t="s">
        <v>70</v>
      </c>
      <c r="AY222" s="252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213</v>
      </c>
      <c r="G223" s="200"/>
      <c r="H223" s="204">
        <v>1.7969999999999999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4" customFormat="1" ht="11.25">
      <c r="B224" s="211"/>
      <c r="C224" s="212"/>
      <c r="D224" s="201" t="s">
        <v>193</v>
      </c>
      <c r="E224" s="213" t="s">
        <v>19</v>
      </c>
      <c r="F224" s="214" t="s">
        <v>197</v>
      </c>
      <c r="G224" s="212"/>
      <c r="H224" s="215">
        <v>1.7969999999999999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193</v>
      </c>
      <c r="AU224" s="221" t="s">
        <v>83</v>
      </c>
      <c r="AV224" s="14" t="s">
        <v>189</v>
      </c>
      <c r="AW224" s="14" t="s">
        <v>32</v>
      </c>
      <c r="AX224" s="14" t="s">
        <v>77</v>
      </c>
      <c r="AY224" s="221" t="s">
        <v>181</v>
      </c>
    </row>
    <row r="225" spans="1:65" s="2" customFormat="1" ht="21.75" customHeight="1">
      <c r="A225" s="37"/>
      <c r="B225" s="38"/>
      <c r="C225" s="181" t="s">
        <v>284</v>
      </c>
      <c r="D225" s="181" t="s">
        <v>184</v>
      </c>
      <c r="E225" s="182" t="s">
        <v>285</v>
      </c>
      <c r="F225" s="183" t="s">
        <v>286</v>
      </c>
      <c r="G225" s="184" t="s">
        <v>187</v>
      </c>
      <c r="H225" s="185">
        <v>9.3420000000000005</v>
      </c>
      <c r="I225" s="186"/>
      <c r="J225" s="187">
        <f>ROUND(I225*H225,2)</f>
        <v>0</v>
      </c>
      <c r="K225" s="183" t="s">
        <v>188</v>
      </c>
      <c r="L225" s="42"/>
      <c r="M225" s="188" t="s">
        <v>19</v>
      </c>
      <c r="N225" s="189" t="s">
        <v>42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5.0999999999999997E-2</v>
      </c>
      <c r="T225" s="191">
        <f>S225*H225</f>
        <v>0.47644199999999998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189</v>
      </c>
      <c r="AT225" s="192" t="s">
        <v>184</v>
      </c>
      <c r="AU225" s="192" t="s">
        <v>83</v>
      </c>
      <c r="AY225" s="20" t="s">
        <v>181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83</v>
      </c>
      <c r="BK225" s="193">
        <f>ROUND(I225*H225,2)</f>
        <v>0</v>
      </c>
      <c r="BL225" s="20" t="s">
        <v>189</v>
      </c>
      <c r="BM225" s="192" t="s">
        <v>287</v>
      </c>
    </row>
    <row r="226" spans="1:65" s="2" customFormat="1" ht="11.25">
      <c r="A226" s="37"/>
      <c r="B226" s="38"/>
      <c r="C226" s="39"/>
      <c r="D226" s="194" t="s">
        <v>191</v>
      </c>
      <c r="E226" s="39"/>
      <c r="F226" s="195" t="s">
        <v>288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191</v>
      </c>
      <c r="AU226" s="20" t="s">
        <v>83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212</v>
      </c>
      <c r="G227" s="200"/>
      <c r="H227" s="204">
        <v>3.1139999999999999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212</v>
      </c>
      <c r="G228" s="200"/>
      <c r="H228" s="204">
        <v>3.1139999999999999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212</v>
      </c>
      <c r="G229" s="200"/>
      <c r="H229" s="204">
        <v>3.1139999999999999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9.3419999999999987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24.2" customHeight="1">
      <c r="A231" s="37"/>
      <c r="B231" s="38"/>
      <c r="C231" s="181" t="s">
        <v>289</v>
      </c>
      <c r="D231" s="181" t="s">
        <v>184</v>
      </c>
      <c r="E231" s="182" t="s">
        <v>290</v>
      </c>
      <c r="F231" s="183" t="s">
        <v>291</v>
      </c>
      <c r="G231" s="184" t="s">
        <v>187</v>
      </c>
      <c r="H231" s="185">
        <v>9.1349999999999998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4.5999999999999999E-2</v>
      </c>
      <c r="T231" s="191">
        <f>S231*H231</f>
        <v>0.42020999999999997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292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293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194</v>
      </c>
      <c r="G233" s="200"/>
      <c r="H233" s="204">
        <v>2.1480000000000001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194</v>
      </c>
      <c r="G234" s="200"/>
      <c r="H234" s="204">
        <v>2.1480000000000001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195</v>
      </c>
      <c r="G235" s="200"/>
      <c r="H235" s="204">
        <v>1.7609999999999999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196</v>
      </c>
      <c r="G236" s="200"/>
      <c r="H236" s="204">
        <v>0.93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194</v>
      </c>
      <c r="G237" s="200"/>
      <c r="H237" s="204">
        <v>2.1480000000000001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9.1349999999999998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2" customFormat="1" ht="16.5" customHeight="1">
      <c r="A239" s="37"/>
      <c r="B239" s="38"/>
      <c r="C239" s="181" t="s">
        <v>294</v>
      </c>
      <c r="D239" s="181" t="s">
        <v>184</v>
      </c>
      <c r="E239" s="182" t="s">
        <v>295</v>
      </c>
      <c r="F239" s="183" t="s">
        <v>296</v>
      </c>
      <c r="G239" s="184" t="s">
        <v>187</v>
      </c>
      <c r="H239" s="185">
        <v>3.3809999999999998</v>
      </c>
      <c r="I239" s="186"/>
      <c r="J239" s="187">
        <f>ROUND(I239*H239,2)</f>
        <v>0</v>
      </c>
      <c r="K239" s="183" t="s">
        <v>188</v>
      </c>
      <c r="L239" s="42"/>
      <c r="M239" s="188" t="s">
        <v>19</v>
      </c>
      <c r="N239" s="189" t="s">
        <v>42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189</v>
      </c>
      <c r="AT239" s="192" t="s">
        <v>184</v>
      </c>
      <c r="AU239" s="192" t="s">
        <v>83</v>
      </c>
      <c r="AY239" s="20" t="s">
        <v>181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83</v>
      </c>
      <c r="BK239" s="193">
        <f>ROUND(I239*H239,2)</f>
        <v>0</v>
      </c>
      <c r="BL239" s="20" t="s">
        <v>189</v>
      </c>
      <c r="BM239" s="192" t="s">
        <v>297</v>
      </c>
    </row>
    <row r="240" spans="1:65" s="2" customFormat="1" ht="11.25">
      <c r="A240" s="37"/>
      <c r="B240" s="38"/>
      <c r="C240" s="39"/>
      <c r="D240" s="194" t="s">
        <v>191</v>
      </c>
      <c r="E240" s="39"/>
      <c r="F240" s="195" t="s">
        <v>298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191</v>
      </c>
      <c r="AU240" s="20" t="s">
        <v>83</v>
      </c>
    </row>
    <row r="241" spans="1:65" s="16" customFormat="1" ht="11.25">
      <c r="B241" s="243"/>
      <c r="C241" s="244"/>
      <c r="D241" s="201" t="s">
        <v>193</v>
      </c>
      <c r="E241" s="245" t="s">
        <v>19</v>
      </c>
      <c r="F241" s="246" t="s">
        <v>299</v>
      </c>
      <c r="G241" s="244"/>
      <c r="H241" s="245" t="s">
        <v>19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193</v>
      </c>
      <c r="AU241" s="252" t="s">
        <v>83</v>
      </c>
      <c r="AV241" s="16" t="s">
        <v>77</v>
      </c>
      <c r="AW241" s="16" t="s">
        <v>32</v>
      </c>
      <c r="AX241" s="16" t="s">
        <v>70</v>
      </c>
      <c r="AY241" s="252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220</v>
      </c>
      <c r="G242" s="200"/>
      <c r="H242" s="204">
        <v>0.76100000000000001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3" customFormat="1" ht="11.25">
      <c r="B243" s="199"/>
      <c r="C243" s="200"/>
      <c r="D243" s="201" t="s">
        <v>193</v>
      </c>
      <c r="E243" s="202" t="s">
        <v>19</v>
      </c>
      <c r="F243" s="203" t="s">
        <v>220</v>
      </c>
      <c r="G243" s="200"/>
      <c r="H243" s="204">
        <v>0.76100000000000001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193</v>
      </c>
      <c r="AU243" s="210" t="s">
        <v>83</v>
      </c>
      <c r="AV243" s="13" t="s">
        <v>83</v>
      </c>
      <c r="AW243" s="13" t="s">
        <v>32</v>
      </c>
      <c r="AX243" s="13" t="s">
        <v>70</v>
      </c>
      <c r="AY243" s="210" t="s">
        <v>181</v>
      </c>
    </row>
    <row r="244" spans="1:65" s="13" customFormat="1" ht="11.25">
      <c r="B244" s="199"/>
      <c r="C244" s="200"/>
      <c r="D244" s="201" t="s">
        <v>193</v>
      </c>
      <c r="E244" s="202" t="s">
        <v>19</v>
      </c>
      <c r="F244" s="203" t="s">
        <v>221</v>
      </c>
      <c r="G244" s="200"/>
      <c r="H244" s="204">
        <v>0.75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193</v>
      </c>
      <c r="AU244" s="210" t="s">
        <v>83</v>
      </c>
      <c r="AV244" s="13" t="s">
        <v>83</v>
      </c>
      <c r="AW244" s="13" t="s">
        <v>32</v>
      </c>
      <c r="AX244" s="13" t="s">
        <v>70</v>
      </c>
      <c r="AY244" s="210" t="s">
        <v>181</v>
      </c>
    </row>
    <row r="245" spans="1:65" s="13" customFormat="1" ht="11.25">
      <c r="B245" s="199"/>
      <c r="C245" s="200"/>
      <c r="D245" s="201" t="s">
        <v>193</v>
      </c>
      <c r="E245" s="202" t="s">
        <v>19</v>
      </c>
      <c r="F245" s="203" t="s">
        <v>222</v>
      </c>
      <c r="G245" s="200"/>
      <c r="H245" s="204">
        <v>0.34799999999999998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193</v>
      </c>
      <c r="AU245" s="210" t="s">
        <v>83</v>
      </c>
      <c r="AV245" s="13" t="s">
        <v>83</v>
      </c>
      <c r="AW245" s="13" t="s">
        <v>32</v>
      </c>
      <c r="AX245" s="13" t="s">
        <v>70</v>
      </c>
      <c r="AY245" s="210" t="s">
        <v>181</v>
      </c>
    </row>
    <row r="246" spans="1:65" s="13" customFormat="1" ht="11.25">
      <c r="B246" s="199"/>
      <c r="C246" s="200"/>
      <c r="D246" s="201" t="s">
        <v>193</v>
      </c>
      <c r="E246" s="202" t="s">
        <v>19</v>
      </c>
      <c r="F246" s="203" t="s">
        <v>220</v>
      </c>
      <c r="G246" s="200"/>
      <c r="H246" s="204">
        <v>0.76100000000000001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193</v>
      </c>
      <c r="AU246" s="210" t="s">
        <v>83</v>
      </c>
      <c r="AV246" s="13" t="s">
        <v>83</v>
      </c>
      <c r="AW246" s="13" t="s">
        <v>32</v>
      </c>
      <c r="AX246" s="13" t="s">
        <v>70</v>
      </c>
      <c r="AY246" s="210" t="s">
        <v>181</v>
      </c>
    </row>
    <row r="247" spans="1:65" s="14" customFormat="1" ht="11.25">
      <c r="B247" s="211"/>
      <c r="C247" s="212"/>
      <c r="D247" s="201" t="s">
        <v>193</v>
      </c>
      <c r="E247" s="213" t="s">
        <v>19</v>
      </c>
      <c r="F247" s="214" t="s">
        <v>197</v>
      </c>
      <c r="G247" s="212"/>
      <c r="H247" s="215">
        <v>3.3810000000000002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193</v>
      </c>
      <c r="AU247" s="221" t="s">
        <v>83</v>
      </c>
      <c r="AV247" s="14" t="s">
        <v>189</v>
      </c>
      <c r="AW247" s="14" t="s">
        <v>32</v>
      </c>
      <c r="AX247" s="14" t="s">
        <v>77</v>
      </c>
      <c r="AY247" s="221" t="s">
        <v>181</v>
      </c>
    </row>
    <row r="248" spans="1:65" s="2" customFormat="1" ht="16.5" customHeight="1">
      <c r="A248" s="37"/>
      <c r="B248" s="38"/>
      <c r="C248" s="181" t="s">
        <v>300</v>
      </c>
      <c r="D248" s="181" t="s">
        <v>184</v>
      </c>
      <c r="E248" s="182" t="s">
        <v>301</v>
      </c>
      <c r="F248" s="183" t="s">
        <v>302</v>
      </c>
      <c r="G248" s="184" t="s">
        <v>187</v>
      </c>
      <c r="H248" s="185">
        <v>3.3809999999999998</v>
      </c>
      <c r="I248" s="186"/>
      <c r="J248" s="187">
        <f>ROUND(I248*H248,2)</f>
        <v>0</v>
      </c>
      <c r="K248" s="183" t="s">
        <v>188</v>
      </c>
      <c r="L248" s="42"/>
      <c r="M248" s="188" t="s">
        <v>19</v>
      </c>
      <c r="N248" s="189" t="s">
        <v>42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189</v>
      </c>
      <c r="AT248" s="192" t="s">
        <v>184</v>
      </c>
      <c r="AU248" s="192" t="s">
        <v>83</v>
      </c>
      <c r="AY248" s="20" t="s">
        <v>181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83</v>
      </c>
      <c r="BK248" s="193">
        <f>ROUND(I248*H248,2)</f>
        <v>0</v>
      </c>
      <c r="BL248" s="20" t="s">
        <v>189</v>
      </c>
      <c r="BM248" s="192" t="s">
        <v>303</v>
      </c>
    </row>
    <row r="249" spans="1:65" s="2" customFormat="1" ht="11.25">
      <c r="A249" s="37"/>
      <c r="B249" s="38"/>
      <c r="C249" s="39"/>
      <c r="D249" s="194" t="s">
        <v>191</v>
      </c>
      <c r="E249" s="39"/>
      <c r="F249" s="195" t="s">
        <v>304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191</v>
      </c>
      <c r="AU249" s="20" t="s">
        <v>83</v>
      </c>
    </row>
    <row r="250" spans="1:65" s="16" customFormat="1" ht="11.25">
      <c r="B250" s="243"/>
      <c r="C250" s="244"/>
      <c r="D250" s="201" t="s">
        <v>193</v>
      </c>
      <c r="E250" s="245" t="s">
        <v>19</v>
      </c>
      <c r="F250" s="246" t="s">
        <v>299</v>
      </c>
      <c r="G250" s="244"/>
      <c r="H250" s="245" t="s">
        <v>19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193</v>
      </c>
      <c r="AU250" s="252" t="s">
        <v>83</v>
      </c>
      <c r="AV250" s="16" t="s">
        <v>77</v>
      </c>
      <c r="AW250" s="16" t="s">
        <v>32</v>
      </c>
      <c r="AX250" s="16" t="s">
        <v>70</v>
      </c>
      <c r="AY250" s="252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220</v>
      </c>
      <c r="G251" s="200"/>
      <c r="H251" s="204">
        <v>0.76100000000000001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3" customFormat="1" ht="11.25">
      <c r="B252" s="199"/>
      <c r="C252" s="200"/>
      <c r="D252" s="201" t="s">
        <v>193</v>
      </c>
      <c r="E252" s="202" t="s">
        <v>19</v>
      </c>
      <c r="F252" s="203" t="s">
        <v>220</v>
      </c>
      <c r="G252" s="200"/>
      <c r="H252" s="204">
        <v>0.76100000000000001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193</v>
      </c>
      <c r="AU252" s="210" t="s">
        <v>83</v>
      </c>
      <c r="AV252" s="13" t="s">
        <v>83</v>
      </c>
      <c r="AW252" s="13" t="s">
        <v>32</v>
      </c>
      <c r="AX252" s="13" t="s">
        <v>70</v>
      </c>
      <c r="AY252" s="210" t="s">
        <v>181</v>
      </c>
    </row>
    <row r="253" spans="1:65" s="13" customFormat="1" ht="11.25">
      <c r="B253" s="199"/>
      <c r="C253" s="200"/>
      <c r="D253" s="201" t="s">
        <v>193</v>
      </c>
      <c r="E253" s="202" t="s">
        <v>19</v>
      </c>
      <c r="F253" s="203" t="s">
        <v>221</v>
      </c>
      <c r="G253" s="200"/>
      <c r="H253" s="204">
        <v>0.75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193</v>
      </c>
      <c r="AU253" s="210" t="s">
        <v>83</v>
      </c>
      <c r="AV253" s="13" t="s">
        <v>83</v>
      </c>
      <c r="AW253" s="13" t="s">
        <v>32</v>
      </c>
      <c r="AX253" s="13" t="s">
        <v>70</v>
      </c>
      <c r="AY253" s="210" t="s">
        <v>181</v>
      </c>
    </row>
    <row r="254" spans="1:65" s="13" customFormat="1" ht="11.25">
      <c r="B254" s="199"/>
      <c r="C254" s="200"/>
      <c r="D254" s="201" t="s">
        <v>193</v>
      </c>
      <c r="E254" s="202" t="s">
        <v>19</v>
      </c>
      <c r="F254" s="203" t="s">
        <v>222</v>
      </c>
      <c r="G254" s="200"/>
      <c r="H254" s="204">
        <v>0.34799999999999998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193</v>
      </c>
      <c r="AU254" s="210" t="s">
        <v>83</v>
      </c>
      <c r="AV254" s="13" t="s">
        <v>83</v>
      </c>
      <c r="AW254" s="13" t="s">
        <v>32</v>
      </c>
      <c r="AX254" s="13" t="s">
        <v>70</v>
      </c>
      <c r="AY254" s="210" t="s">
        <v>181</v>
      </c>
    </row>
    <row r="255" spans="1:65" s="13" customFormat="1" ht="11.25">
      <c r="B255" s="199"/>
      <c r="C255" s="200"/>
      <c r="D255" s="201" t="s">
        <v>193</v>
      </c>
      <c r="E255" s="202" t="s">
        <v>19</v>
      </c>
      <c r="F255" s="203" t="s">
        <v>220</v>
      </c>
      <c r="G255" s="200"/>
      <c r="H255" s="204">
        <v>0.76100000000000001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193</v>
      </c>
      <c r="AU255" s="210" t="s">
        <v>83</v>
      </c>
      <c r="AV255" s="13" t="s">
        <v>83</v>
      </c>
      <c r="AW255" s="13" t="s">
        <v>32</v>
      </c>
      <c r="AX255" s="13" t="s">
        <v>70</v>
      </c>
      <c r="AY255" s="210" t="s">
        <v>181</v>
      </c>
    </row>
    <row r="256" spans="1:65" s="14" customFormat="1" ht="11.25">
      <c r="B256" s="211"/>
      <c r="C256" s="212"/>
      <c r="D256" s="201" t="s">
        <v>193</v>
      </c>
      <c r="E256" s="213" t="s">
        <v>19</v>
      </c>
      <c r="F256" s="214" t="s">
        <v>197</v>
      </c>
      <c r="G256" s="212"/>
      <c r="H256" s="215">
        <v>3.3810000000000002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193</v>
      </c>
      <c r="AU256" s="221" t="s">
        <v>83</v>
      </c>
      <c r="AV256" s="14" t="s">
        <v>189</v>
      </c>
      <c r="AW256" s="14" t="s">
        <v>32</v>
      </c>
      <c r="AX256" s="14" t="s">
        <v>77</v>
      </c>
      <c r="AY256" s="221" t="s">
        <v>181</v>
      </c>
    </row>
    <row r="257" spans="1:65" s="12" customFormat="1" ht="22.9" customHeight="1">
      <c r="B257" s="165"/>
      <c r="C257" s="166"/>
      <c r="D257" s="167" t="s">
        <v>69</v>
      </c>
      <c r="E257" s="179" t="s">
        <v>305</v>
      </c>
      <c r="F257" s="179" t="s">
        <v>306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SUM(P258:P268)</f>
        <v>0</v>
      </c>
      <c r="Q257" s="173"/>
      <c r="R257" s="174">
        <f>SUM(R258:R268)</f>
        <v>0</v>
      </c>
      <c r="S257" s="173"/>
      <c r="T257" s="175">
        <f>SUM(T258:T268)</f>
        <v>0</v>
      </c>
      <c r="AR257" s="176" t="s">
        <v>77</v>
      </c>
      <c r="AT257" s="177" t="s">
        <v>69</v>
      </c>
      <c r="AU257" s="177" t="s">
        <v>77</v>
      </c>
      <c r="AY257" s="176" t="s">
        <v>181</v>
      </c>
      <c r="BK257" s="178">
        <f>SUM(BK258:BK268)</f>
        <v>0</v>
      </c>
    </row>
    <row r="258" spans="1:65" s="2" customFormat="1" ht="24.2" customHeight="1">
      <c r="A258" s="37"/>
      <c r="B258" s="38"/>
      <c r="C258" s="181" t="s">
        <v>7</v>
      </c>
      <c r="D258" s="181" t="s">
        <v>184</v>
      </c>
      <c r="E258" s="182" t="s">
        <v>307</v>
      </c>
      <c r="F258" s="183" t="s">
        <v>308</v>
      </c>
      <c r="G258" s="184" t="s">
        <v>309</v>
      </c>
      <c r="H258" s="185">
        <v>1.083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310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311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2" customFormat="1" ht="21.75" customHeight="1">
      <c r="A260" s="37"/>
      <c r="B260" s="38"/>
      <c r="C260" s="181" t="s">
        <v>312</v>
      </c>
      <c r="D260" s="181" t="s">
        <v>184</v>
      </c>
      <c r="E260" s="182" t="s">
        <v>313</v>
      </c>
      <c r="F260" s="183" t="s">
        <v>314</v>
      </c>
      <c r="G260" s="184" t="s">
        <v>309</v>
      </c>
      <c r="H260" s="185">
        <v>1.083</v>
      </c>
      <c r="I260" s="186"/>
      <c r="J260" s="187">
        <f>ROUND(I260*H260,2)</f>
        <v>0</v>
      </c>
      <c r="K260" s="183" t="s">
        <v>188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189</v>
      </c>
      <c r="AT260" s="192" t="s">
        <v>184</v>
      </c>
      <c r="AU260" s="192" t="s">
        <v>83</v>
      </c>
      <c r="AY260" s="20" t="s">
        <v>181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83</v>
      </c>
      <c r="BK260" s="193">
        <f>ROUND(I260*H260,2)</f>
        <v>0</v>
      </c>
      <c r="BL260" s="20" t="s">
        <v>189</v>
      </c>
      <c r="BM260" s="192" t="s">
        <v>315</v>
      </c>
    </row>
    <row r="261" spans="1:65" s="2" customFormat="1" ht="11.25">
      <c r="A261" s="37"/>
      <c r="B261" s="38"/>
      <c r="C261" s="39"/>
      <c r="D261" s="194" t="s">
        <v>191</v>
      </c>
      <c r="E261" s="39"/>
      <c r="F261" s="195" t="s">
        <v>316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191</v>
      </c>
      <c r="AU261" s="20" t="s">
        <v>83</v>
      </c>
    </row>
    <row r="262" spans="1:65" s="2" customFormat="1" ht="24.2" customHeight="1">
      <c r="A262" s="37"/>
      <c r="B262" s="38"/>
      <c r="C262" s="181" t="s">
        <v>317</v>
      </c>
      <c r="D262" s="181" t="s">
        <v>184</v>
      </c>
      <c r="E262" s="182" t="s">
        <v>318</v>
      </c>
      <c r="F262" s="183" t="s">
        <v>319</v>
      </c>
      <c r="G262" s="184" t="s">
        <v>309</v>
      </c>
      <c r="H262" s="185">
        <v>9.7469999999999999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189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189</v>
      </c>
      <c r="BM262" s="192" t="s">
        <v>320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321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6" customFormat="1" ht="11.25">
      <c r="B264" s="243"/>
      <c r="C264" s="244"/>
      <c r="D264" s="201" t="s">
        <v>193</v>
      </c>
      <c r="E264" s="245" t="s">
        <v>19</v>
      </c>
      <c r="F264" s="246" t="s">
        <v>322</v>
      </c>
      <c r="G264" s="244"/>
      <c r="H264" s="245" t="s">
        <v>19</v>
      </c>
      <c r="I264" s="247"/>
      <c r="J264" s="244"/>
      <c r="K264" s="244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193</v>
      </c>
      <c r="AU264" s="252" t="s">
        <v>83</v>
      </c>
      <c r="AV264" s="16" t="s">
        <v>77</v>
      </c>
      <c r="AW264" s="16" t="s">
        <v>32</v>
      </c>
      <c r="AX264" s="16" t="s">
        <v>70</v>
      </c>
      <c r="AY264" s="252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323</v>
      </c>
      <c r="G265" s="200"/>
      <c r="H265" s="204">
        <v>9.7469999999999999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4" customFormat="1" ht="11.25">
      <c r="B266" s="211"/>
      <c r="C266" s="212"/>
      <c r="D266" s="201" t="s">
        <v>193</v>
      </c>
      <c r="E266" s="213" t="s">
        <v>19</v>
      </c>
      <c r="F266" s="214" t="s">
        <v>197</v>
      </c>
      <c r="G266" s="212"/>
      <c r="H266" s="215">
        <v>9.7469999999999999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193</v>
      </c>
      <c r="AU266" s="221" t="s">
        <v>83</v>
      </c>
      <c r="AV266" s="14" t="s">
        <v>189</v>
      </c>
      <c r="AW266" s="14" t="s">
        <v>32</v>
      </c>
      <c r="AX266" s="14" t="s">
        <v>77</v>
      </c>
      <c r="AY266" s="221" t="s">
        <v>181</v>
      </c>
    </row>
    <row r="267" spans="1:65" s="2" customFormat="1" ht="24.2" customHeight="1">
      <c r="A267" s="37"/>
      <c r="B267" s="38"/>
      <c r="C267" s="181" t="s">
        <v>324</v>
      </c>
      <c r="D267" s="181" t="s">
        <v>184</v>
      </c>
      <c r="E267" s="182" t="s">
        <v>325</v>
      </c>
      <c r="F267" s="183" t="s">
        <v>326</v>
      </c>
      <c r="G267" s="184" t="s">
        <v>309</v>
      </c>
      <c r="H267" s="185">
        <v>1.083</v>
      </c>
      <c r="I267" s="186"/>
      <c r="J267" s="187">
        <f>ROUND(I267*H267,2)</f>
        <v>0</v>
      </c>
      <c r="K267" s="183" t="s">
        <v>188</v>
      </c>
      <c r="L267" s="42"/>
      <c r="M267" s="188" t="s">
        <v>19</v>
      </c>
      <c r="N267" s="189" t="s">
        <v>42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189</v>
      </c>
      <c r="AT267" s="192" t="s">
        <v>184</v>
      </c>
      <c r="AU267" s="192" t="s">
        <v>83</v>
      </c>
      <c r="AY267" s="20" t="s">
        <v>181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83</v>
      </c>
      <c r="BK267" s="193">
        <f>ROUND(I267*H267,2)</f>
        <v>0</v>
      </c>
      <c r="BL267" s="20" t="s">
        <v>189</v>
      </c>
      <c r="BM267" s="192" t="s">
        <v>327</v>
      </c>
    </row>
    <row r="268" spans="1:65" s="2" customFormat="1" ht="11.25">
      <c r="A268" s="37"/>
      <c r="B268" s="38"/>
      <c r="C268" s="39"/>
      <c r="D268" s="194" t="s">
        <v>191</v>
      </c>
      <c r="E268" s="39"/>
      <c r="F268" s="195" t="s">
        <v>328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191</v>
      </c>
      <c r="AU268" s="20" t="s">
        <v>83</v>
      </c>
    </row>
    <row r="269" spans="1:65" s="12" customFormat="1" ht="22.9" customHeight="1">
      <c r="B269" s="165"/>
      <c r="C269" s="166"/>
      <c r="D269" s="167" t="s">
        <v>69</v>
      </c>
      <c r="E269" s="179" t="s">
        <v>329</v>
      </c>
      <c r="F269" s="179" t="s">
        <v>330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SUM(P270:P271)</f>
        <v>0</v>
      </c>
      <c r="Q269" s="173"/>
      <c r="R269" s="174">
        <f>SUM(R270:R271)</f>
        <v>0</v>
      </c>
      <c r="S269" s="173"/>
      <c r="T269" s="175">
        <f>SUM(T270:T271)</f>
        <v>0</v>
      </c>
      <c r="AR269" s="176" t="s">
        <v>77</v>
      </c>
      <c r="AT269" s="177" t="s">
        <v>69</v>
      </c>
      <c r="AU269" s="177" t="s">
        <v>77</v>
      </c>
      <c r="AY269" s="176" t="s">
        <v>181</v>
      </c>
      <c r="BK269" s="178">
        <f>SUM(BK270:BK271)</f>
        <v>0</v>
      </c>
    </row>
    <row r="270" spans="1:65" s="2" customFormat="1" ht="33" customHeight="1">
      <c r="A270" s="37"/>
      <c r="B270" s="38"/>
      <c r="C270" s="181" t="s">
        <v>331</v>
      </c>
      <c r="D270" s="181" t="s">
        <v>184</v>
      </c>
      <c r="E270" s="182" t="s">
        <v>332</v>
      </c>
      <c r="F270" s="183" t="s">
        <v>333</v>
      </c>
      <c r="G270" s="184" t="s">
        <v>309</v>
      </c>
      <c r="H270" s="185">
        <v>0.39300000000000002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189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189</v>
      </c>
      <c r="BM270" s="192" t="s">
        <v>334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335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2" customFormat="1" ht="25.9" customHeight="1">
      <c r="B272" s="165"/>
      <c r="C272" s="166"/>
      <c r="D272" s="167" t="s">
        <v>69</v>
      </c>
      <c r="E272" s="168" t="s">
        <v>336</v>
      </c>
      <c r="F272" s="168" t="s">
        <v>337</v>
      </c>
      <c r="G272" s="166"/>
      <c r="H272" s="166"/>
      <c r="I272" s="169"/>
      <c r="J272" s="170">
        <f>BK272</f>
        <v>0</v>
      </c>
      <c r="K272" s="166"/>
      <c r="L272" s="171"/>
      <c r="M272" s="172"/>
      <c r="N272" s="173"/>
      <c r="O272" s="173"/>
      <c r="P272" s="174">
        <f>P273+P296+P344+P371+P385</f>
        <v>0</v>
      </c>
      <c r="Q272" s="173"/>
      <c r="R272" s="174">
        <f>R273+R296+R344+R371+R385</f>
        <v>0.50604511000000008</v>
      </c>
      <c r="S272" s="173"/>
      <c r="T272" s="175">
        <f>T273+T296+T344+T371+T385</f>
        <v>2.96101E-2</v>
      </c>
      <c r="AR272" s="176" t="s">
        <v>83</v>
      </c>
      <c r="AT272" s="177" t="s">
        <v>69</v>
      </c>
      <c r="AU272" s="177" t="s">
        <v>70</v>
      </c>
      <c r="AY272" s="176" t="s">
        <v>181</v>
      </c>
      <c r="BK272" s="178">
        <f>BK273+BK296+BK344+BK371+BK385</f>
        <v>0</v>
      </c>
    </row>
    <row r="273" spans="1:65" s="12" customFormat="1" ht="22.9" customHeight="1">
      <c r="B273" s="165"/>
      <c r="C273" s="166"/>
      <c r="D273" s="167" t="s">
        <v>69</v>
      </c>
      <c r="E273" s="179" t="s">
        <v>338</v>
      </c>
      <c r="F273" s="179" t="s">
        <v>339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SUM(P274:P295)</f>
        <v>0</v>
      </c>
      <c r="Q273" s="173"/>
      <c r="R273" s="174">
        <f>SUM(R274:R295)</f>
        <v>8.3562500000000026E-3</v>
      </c>
      <c r="S273" s="173"/>
      <c r="T273" s="175">
        <f>SUM(T274:T295)</f>
        <v>1.3410099999999999E-2</v>
      </c>
      <c r="AR273" s="176" t="s">
        <v>83</v>
      </c>
      <c r="AT273" s="177" t="s">
        <v>69</v>
      </c>
      <c r="AU273" s="177" t="s">
        <v>77</v>
      </c>
      <c r="AY273" s="176" t="s">
        <v>181</v>
      </c>
      <c r="BK273" s="178">
        <f>SUM(BK274:BK295)</f>
        <v>0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341</v>
      </c>
      <c r="F274" s="183" t="s">
        <v>342</v>
      </c>
      <c r="G274" s="184" t="s">
        <v>230</v>
      </c>
      <c r="H274" s="185">
        <v>8.0299999999999994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1.67E-3</v>
      </c>
      <c r="T274" s="191">
        <f>S274*H274</f>
        <v>1.3410099999999999E-2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343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344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345</v>
      </c>
      <c r="G276" s="200"/>
      <c r="H276" s="204">
        <v>2.54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3" customFormat="1" ht="11.25">
      <c r="B277" s="199"/>
      <c r="C277" s="200"/>
      <c r="D277" s="201" t="s">
        <v>193</v>
      </c>
      <c r="E277" s="202" t="s">
        <v>19</v>
      </c>
      <c r="F277" s="203" t="s">
        <v>346</v>
      </c>
      <c r="G277" s="200"/>
      <c r="H277" s="204">
        <v>2.13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193</v>
      </c>
      <c r="AU277" s="210" t="s">
        <v>83</v>
      </c>
      <c r="AV277" s="13" t="s">
        <v>83</v>
      </c>
      <c r="AW277" s="13" t="s">
        <v>32</v>
      </c>
      <c r="AX277" s="13" t="s">
        <v>70</v>
      </c>
      <c r="AY277" s="210" t="s">
        <v>181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347</v>
      </c>
      <c r="G278" s="200"/>
      <c r="H278" s="204">
        <v>0.82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345</v>
      </c>
      <c r="G279" s="200"/>
      <c r="H279" s="204">
        <v>2.54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8.0300000000000011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181" t="s">
        <v>348</v>
      </c>
      <c r="D281" s="181" t="s">
        <v>184</v>
      </c>
      <c r="E281" s="182" t="s">
        <v>349</v>
      </c>
      <c r="F281" s="183" t="s">
        <v>350</v>
      </c>
      <c r="G281" s="184" t="s">
        <v>230</v>
      </c>
      <c r="H281" s="185">
        <v>8.0299999999999994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4.0000000000000003E-5</v>
      </c>
      <c r="R281" s="190">
        <f>Q281*H281</f>
        <v>3.212E-4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351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352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345</v>
      </c>
      <c r="G283" s="200"/>
      <c r="H283" s="204">
        <v>2.54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3" customFormat="1" ht="11.25">
      <c r="B284" s="199"/>
      <c r="C284" s="200"/>
      <c r="D284" s="201" t="s">
        <v>193</v>
      </c>
      <c r="E284" s="202" t="s">
        <v>19</v>
      </c>
      <c r="F284" s="203" t="s">
        <v>346</v>
      </c>
      <c r="G284" s="200"/>
      <c r="H284" s="204">
        <v>2.13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193</v>
      </c>
      <c r="AU284" s="210" t="s">
        <v>83</v>
      </c>
      <c r="AV284" s="13" t="s">
        <v>83</v>
      </c>
      <c r="AW284" s="13" t="s">
        <v>32</v>
      </c>
      <c r="AX284" s="13" t="s">
        <v>70</v>
      </c>
      <c r="AY284" s="210" t="s">
        <v>181</v>
      </c>
    </row>
    <row r="285" spans="1:65" s="13" customFormat="1" ht="11.25">
      <c r="B285" s="199"/>
      <c r="C285" s="200"/>
      <c r="D285" s="201" t="s">
        <v>193</v>
      </c>
      <c r="E285" s="202" t="s">
        <v>19</v>
      </c>
      <c r="F285" s="203" t="s">
        <v>347</v>
      </c>
      <c r="G285" s="200"/>
      <c r="H285" s="204">
        <v>0.82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193</v>
      </c>
      <c r="AU285" s="210" t="s">
        <v>83</v>
      </c>
      <c r="AV285" s="13" t="s">
        <v>83</v>
      </c>
      <c r="AW285" s="13" t="s">
        <v>32</v>
      </c>
      <c r="AX285" s="13" t="s">
        <v>70</v>
      </c>
      <c r="AY285" s="210" t="s">
        <v>181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345</v>
      </c>
      <c r="G286" s="200"/>
      <c r="H286" s="204">
        <v>2.54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8.0300000000000011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353</v>
      </c>
      <c r="D288" s="222" t="s">
        <v>237</v>
      </c>
      <c r="E288" s="223" t="s">
        <v>354</v>
      </c>
      <c r="F288" s="224" t="s">
        <v>355</v>
      </c>
      <c r="G288" s="225" t="s">
        <v>187</v>
      </c>
      <c r="H288" s="226">
        <v>2.0550000000000002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3.9100000000000003E-3</v>
      </c>
      <c r="R288" s="190">
        <f>Q288*H288</f>
        <v>8.0350500000000019E-3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357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358</v>
      </c>
      <c r="G289" s="200"/>
      <c r="H289" s="204">
        <v>0.76200000000000001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359</v>
      </c>
      <c r="G290" s="200"/>
      <c r="H290" s="204">
        <v>0.38300000000000001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3" customFormat="1" ht="11.25">
      <c r="B291" s="199"/>
      <c r="C291" s="200"/>
      <c r="D291" s="201" t="s">
        <v>193</v>
      </c>
      <c r="E291" s="202" t="s">
        <v>19</v>
      </c>
      <c r="F291" s="203" t="s">
        <v>360</v>
      </c>
      <c r="G291" s="200"/>
      <c r="H291" s="204">
        <v>0.14799999999999999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193</v>
      </c>
      <c r="AU291" s="210" t="s">
        <v>83</v>
      </c>
      <c r="AV291" s="13" t="s">
        <v>83</v>
      </c>
      <c r="AW291" s="13" t="s">
        <v>32</v>
      </c>
      <c r="AX291" s="13" t="s">
        <v>70</v>
      </c>
      <c r="AY291" s="210" t="s">
        <v>181</v>
      </c>
    </row>
    <row r="292" spans="1:65" s="13" customFormat="1" ht="11.25">
      <c r="B292" s="199"/>
      <c r="C292" s="200"/>
      <c r="D292" s="201" t="s">
        <v>193</v>
      </c>
      <c r="E292" s="202" t="s">
        <v>19</v>
      </c>
      <c r="F292" s="203" t="s">
        <v>358</v>
      </c>
      <c r="G292" s="200"/>
      <c r="H292" s="204">
        <v>0.76200000000000001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193</v>
      </c>
      <c r="AU292" s="210" t="s">
        <v>83</v>
      </c>
      <c r="AV292" s="13" t="s">
        <v>83</v>
      </c>
      <c r="AW292" s="13" t="s">
        <v>32</v>
      </c>
      <c r="AX292" s="13" t="s">
        <v>70</v>
      </c>
      <c r="AY292" s="210" t="s">
        <v>181</v>
      </c>
    </row>
    <row r="293" spans="1:65" s="14" customFormat="1" ht="11.25">
      <c r="B293" s="211"/>
      <c r="C293" s="212"/>
      <c r="D293" s="201" t="s">
        <v>193</v>
      </c>
      <c r="E293" s="213" t="s">
        <v>19</v>
      </c>
      <c r="F293" s="214" t="s">
        <v>197</v>
      </c>
      <c r="G293" s="212"/>
      <c r="H293" s="215">
        <v>2.0549999999999997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193</v>
      </c>
      <c r="AU293" s="221" t="s">
        <v>83</v>
      </c>
      <c r="AV293" s="14" t="s">
        <v>189</v>
      </c>
      <c r="AW293" s="14" t="s">
        <v>32</v>
      </c>
      <c r="AX293" s="14" t="s">
        <v>77</v>
      </c>
      <c r="AY293" s="221" t="s">
        <v>181</v>
      </c>
    </row>
    <row r="294" spans="1:65" s="2" customFormat="1" ht="24.2" customHeight="1">
      <c r="A294" s="37"/>
      <c r="B294" s="38"/>
      <c r="C294" s="181" t="s">
        <v>361</v>
      </c>
      <c r="D294" s="181" t="s">
        <v>184</v>
      </c>
      <c r="E294" s="182" t="s">
        <v>362</v>
      </c>
      <c r="F294" s="183" t="s">
        <v>363</v>
      </c>
      <c r="G294" s="184" t="s">
        <v>309</v>
      </c>
      <c r="H294" s="185">
        <v>8.0000000000000002E-3</v>
      </c>
      <c r="I294" s="186"/>
      <c r="J294" s="187">
        <f>ROUND(I294*H294,2)</f>
        <v>0</v>
      </c>
      <c r="K294" s="183" t="s">
        <v>188</v>
      </c>
      <c r="L294" s="42"/>
      <c r="M294" s="188" t="s">
        <v>19</v>
      </c>
      <c r="N294" s="189" t="s">
        <v>42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278</v>
      </c>
      <c r="AT294" s="192" t="s">
        <v>184</v>
      </c>
      <c r="AU294" s="192" t="s">
        <v>83</v>
      </c>
      <c r="AY294" s="20" t="s">
        <v>181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83</v>
      </c>
      <c r="BK294" s="193">
        <f>ROUND(I294*H294,2)</f>
        <v>0</v>
      </c>
      <c r="BL294" s="20" t="s">
        <v>278</v>
      </c>
      <c r="BM294" s="192" t="s">
        <v>364</v>
      </c>
    </row>
    <row r="295" spans="1:65" s="2" customFormat="1" ht="11.25">
      <c r="A295" s="37"/>
      <c r="B295" s="38"/>
      <c r="C295" s="39"/>
      <c r="D295" s="194" t="s">
        <v>191</v>
      </c>
      <c r="E295" s="39"/>
      <c r="F295" s="195" t="s">
        <v>365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191</v>
      </c>
      <c r="AU295" s="20" t="s">
        <v>83</v>
      </c>
    </row>
    <row r="296" spans="1:65" s="12" customFormat="1" ht="22.9" customHeight="1">
      <c r="B296" s="165"/>
      <c r="C296" s="166"/>
      <c r="D296" s="167" t="s">
        <v>69</v>
      </c>
      <c r="E296" s="179" t="s">
        <v>366</v>
      </c>
      <c r="F296" s="179" t="s">
        <v>367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SUM(P297:P343)</f>
        <v>0</v>
      </c>
      <c r="Q296" s="173"/>
      <c r="R296" s="174">
        <f>SUM(R297:R343)</f>
        <v>0.45228052000000002</v>
      </c>
      <c r="S296" s="173"/>
      <c r="T296" s="175">
        <f>SUM(T297:T343)</f>
        <v>1.6199999999999999E-2</v>
      </c>
      <c r="AR296" s="176" t="s">
        <v>83</v>
      </c>
      <c r="AT296" s="177" t="s">
        <v>69</v>
      </c>
      <c r="AU296" s="177" t="s">
        <v>77</v>
      </c>
      <c r="AY296" s="176" t="s">
        <v>181</v>
      </c>
      <c r="BK296" s="178">
        <f>SUM(BK297:BK343)</f>
        <v>0</v>
      </c>
    </row>
    <row r="297" spans="1:65" s="2" customFormat="1" ht="21.75" customHeight="1">
      <c r="A297" s="37"/>
      <c r="B297" s="38"/>
      <c r="C297" s="181" t="s">
        <v>368</v>
      </c>
      <c r="D297" s="181" t="s">
        <v>184</v>
      </c>
      <c r="E297" s="182" t="s">
        <v>369</v>
      </c>
      <c r="F297" s="183" t="s">
        <v>370</v>
      </c>
      <c r="G297" s="184" t="s">
        <v>187</v>
      </c>
      <c r="H297" s="185">
        <v>9.3420000000000005</v>
      </c>
      <c r="I297" s="186"/>
      <c r="J297" s="187">
        <f>ROUND(I297*H297,2)</f>
        <v>0</v>
      </c>
      <c r="K297" s="183" t="s">
        <v>188</v>
      </c>
      <c r="L297" s="42"/>
      <c r="M297" s="188" t="s">
        <v>19</v>
      </c>
      <c r="N297" s="189" t="s">
        <v>42</v>
      </c>
      <c r="O297" s="67"/>
      <c r="P297" s="190">
        <f>O297*H297</f>
        <v>0</v>
      </c>
      <c r="Q297" s="190">
        <v>2.7E-4</v>
      </c>
      <c r="R297" s="190">
        <f>Q297*H297</f>
        <v>2.5223400000000001E-3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278</v>
      </c>
      <c r="AT297" s="192" t="s">
        <v>184</v>
      </c>
      <c r="AU297" s="192" t="s">
        <v>83</v>
      </c>
      <c r="AY297" s="20" t="s">
        <v>181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83</v>
      </c>
      <c r="BK297" s="193">
        <f>ROUND(I297*H297,2)</f>
        <v>0</v>
      </c>
      <c r="BL297" s="20" t="s">
        <v>278</v>
      </c>
      <c r="BM297" s="192" t="s">
        <v>371</v>
      </c>
    </row>
    <row r="298" spans="1:65" s="2" customFormat="1" ht="11.25">
      <c r="A298" s="37"/>
      <c r="B298" s="38"/>
      <c r="C298" s="39"/>
      <c r="D298" s="194" t="s">
        <v>191</v>
      </c>
      <c r="E298" s="39"/>
      <c r="F298" s="195" t="s">
        <v>372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191</v>
      </c>
      <c r="AU298" s="20" t="s">
        <v>83</v>
      </c>
    </row>
    <row r="299" spans="1:65" s="13" customFormat="1" ht="11.25">
      <c r="B299" s="199"/>
      <c r="C299" s="200"/>
      <c r="D299" s="201" t="s">
        <v>193</v>
      </c>
      <c r="E299" s="202" t="s">
        <v>19</v>
      </c>
      <c r="F299" s="203" t="s">
        <v>212</v>
      </c>
      <c r="G299" s="200"/>
      <c r="H299" s="204">
        <v>3.1139999999999999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193</v>
      </c>
      <c r="AU299" s="210" t="s">
        <v>83</v>
      </c>
      <c r="AV299" s="13" t="s">
        <v>83</v>
      </c>
      <c r="AW299" s="13" t="s">
        <v>32</v>
      </c>
      <c r="AX299" s="13" t="s">
        <v>70</v>
      </c>
      <c r="AY299" s="210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212</v>
      </c>
      <c r="G300" s="200"/>
      <c r="H300" s="204">
        <v>3.1139999999999999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212</v>
      </c>
      <c r="G301" s="200"/>
      <c r="H301" s="204">
        <v>3.1139999999999999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4" customFormat="1" ht="11.25">
      <c r="B302" s="211"/>
      <c r="C302" s="212"/>
      <c r="D302" s="201" t="s">
        <v>193</v>
      </c>
      <c r="E302" s="213" t="s">
        <v>19</v>
      </c>
      <c r="F302" s="214" t="s">
        <v>197</v>
      </c>
      <c r="G302" s="212"/>
      <c r="H302" s="215">
        <v>9.3419999999999987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193</v>
      </c>
      <c r="AU302" s="221" t="s">
        <v>83</v>
      </c>
      <c r="AV302" s="14" t="s">
        <v>189</v>
      </c>
      <c r="AW302" s="14" t="s">
        <v>32</v>
      </c>
      <c r="AX302" s="14" t="s">
        <v>77</v>
      </c>
      <c r="AY302" s="221" t="s">
        <v>181</v>
      </c>
    </row>
    <row r="303" spans="1:65" s="2" customFormat="1" ht="16.5" customHeight="1">
      <c r="A303" s="37"/>
      <c r="B303" s="38"/>
      <c r="C303" s="222" t="s">
        <v>373</v>
      </c>
      <c r="D303" s="222" t="s">
        <v>237</v>
      </c>
      <c r="E303" s="223" t="s">
        <v>374</v>
      </c>
      <c r="F303" s="224" t="s">
        <v>375</v>
      </c>
      <c r="G303" s="225" t="s">
        <v>187</v>
      </c>
      <c r="H303" s="226">
        <v>9.3420000000000005</v>
      </c>
      <c r="I303" s="227"/>
      <c r="J303" s="228">
        <f>ROUND(I303*H303,2)</f>
        <v>0</v>
      </c>
      <c r="K303" s="224" t="s">
        <v>188</v>
      </c>
      <c r="L303" s="229"/>
      <c r="M303" s="230" t="s">
        <v>19</v>
      </c>
      <c r="N303" s="231" t="s">
        <v>42</v>
      </c>
      <c r="O303" s="67"/>
      <c r="P303" s="190">
        <f>O303*H303</f>
        <v>0</v>
      </c>
      <c r="Q303" s="190">
        <v>3.6810000000000002E-2</v>
      </c>
      <c r="R303" s="190">
        <f>Q303*H303</f>
        <v>0.34387902000000004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356</v>
      </c>
      <c r="AT303" s="192" t="s">
        <v>237</v>
      </c>
      <c r="AU303" s="192" t="s">
        <v>83</v>
      </c>
      <c r="AY303" s="20" t="s">
        <v>181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83</v>
      </c>
      <c r="BK303" s="193">
        <f>ROUND(I303*H303,2)</f>
        <v>0</v>
      </c>
      <c r="BL303" s="20" t="s">
        <v>278</v>
      </c>
      <c r="BM303" s="192" t="s">
        <v>376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212</v>
      </c>
      <c r="G304" s="200"/>
      <c r="H304" s="204">
        <v>3.1139999999999999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212</v>
      </c>
      <c r="G305" s="200"/>
      <c r="H305" s="204">
        <v>3.1139999999999999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3" customFormat="1" ht="11.25">
      <c r="B306" s="199"/>
      <c r="C306" s="200"/>
      <c r="D306" s="201" t="s">
        <v>193</v>
      </c>
      <c r="E306" s="202" t="s">
        <v>19</v>
      </c>
      <c r="F306" s="203" t="s">
        <v>212</v>
      </c>
      <c r="G306" s="200"/>
      <c r="H306" s="204">
        <v>3.1139999999999999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193</v>
      </c>
      <c r="AU306" s="210" t="s">
        <v>83</v>
      </c>
      <c r="AV306" s="13" t="s">
        <v>83</v>
      </c>
      <c r="AW306" s="13" t="s">
        <v>32</v>
      </c>
      <c r="AX306" s="13" t="s">
        <v>70</v>
      </c>
      <c r="AY306" s="210" t="s">
        <v>181</v>
      </c>
    </row>
    <row r="307" spans="1:65" s="14" customFormat="1" ht="11.25">
      <c r="B307" s="211"/>
      <c r="C307" s="212"/>
      <c r="D307" s="201" t="s">
        <v>193</v>
      </c>
      <c r="E307" s="213" t="s">
        <v>19</v>
      </c>
      <c r="F307" s="214" t="s">
        <v>197</v>
      </c>
      <c r="G307" s="212"/>
      <c r="H307" s="215">
        <v>9.3419999999999987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193</v>
      </c>
      <c r="AU307" s="221" t="s">
        <v>83</v>
      </c>
      <c r="AV307" s="14" t="s">
        <v>189</v>
      </c>
      <c r="AW307" s="14" t="s">
        <v>32</v>
      </c>
      <c r="AX307" s="14" t="s">
        <v>77</v>
      </c>
      <c r="AY307" s="221" t="s">
        <v>181</v>
      </c>
    </row>
    <row r="308" spans="1:65" s="2" customFormat="1" ht="16.5" customHeight="1">
      <c r="A308" s="37"/>
      <c r="B308" s="38"/>
      <c r="C308" s="181" t="s">
        <v>356</v>
      </c>
      <c r="D308" s="181" t="s">
        <v>184</v>
      </c>
      <c r="E308" s="182" t="s">
        <v>377</v>
      </c>
      <c r="F308" s="183" t="s">
        <v>378</v>
      </c>
      <c r="G308" s="184" t="s">
        <v>379</v>
      </c>
      <c r="H308" s="185">
        <v>1</v>
      </c>
      <c r="I308" s="186"/>
      <c r="J308" s="187">
        <f>ROUND(I308*H308,2)</f>
        <v>0</v>
      </c>
      <c r="K308" s="183" t="s">
        <v>188</v>
      </c>
      <c r="L308" s="42"/>
      <c r="M308" s="188" t="s">
        <v>19</v>
      </c>
      <c r="N308" s="189" t="s">
        <v>42</v>
      </c>
      <c r="O308" s="67"/>
      <c r="P308" s="190">
        <f>O308*H308</f>
        <v>0</v>
      </c>
      <c r="Q308" s="190">
        <v>2.7E-4</v>
      </c>
      <c r="R308" s="190">
        <f>Q308*H308</f>
        <v>2.7E-4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278</v>
      </c>
      <c r="AT308" s="192" t="s">
        <v>184</v>
      </c>
      <c r="AU308" s="192" t="s">
        <v>83</v>
      </c>
      <c r="AY308" s="20" t="s">
        <v>181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83</v>
      </c>
      <c r="BK308" s="193">
        <f>ROUND(I308*H308,2)</f>
        <v>0</v>
      </c>
      <c r="BL308" s="20" t="s">
        <v>278</v>
      </c>
      <c r="BM308" s="192" t="s">
        <v>380</v>
      </c>
    </row>
    <row r="309" spans="1:65" s="2" customFormat="1" ht="11.25">
      <c r="A309" s="37"/>
      <c r="B309" s="38"/>
      <c r="C309" s="39"/>
      <c r="D309" s="194" t="s">
        <v>191</v>
      </c>
      <c r="E309" s="39"/>
      <c r="F309" s="195" t="s">
        <v>381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191</v>
      </c>
      <c r="AU309" s="20" t="s">
        <v>83</v>
      </c>
    </row>
    <row r="310" spans="1:65" s="13" customFormat="1" ht="11.25">
      <c r="B310" s="199"/>
      <c r="C310" s="200"/>
      <c r="D310" s="201" t="s">
        <v>193</v>
      </c>
      <c r="E310" s="202" t="s">
        <v>19</v>
      </c>
      <c r="F310" s="203" t="s">
        <v>77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193</v>
      </c>
      <c r="AU310" s="210" t="s">
        <v>83</v>
      </c>
      <c r="AV310" s="13" t="s">
        <v>83</v>
      </c>
      <c r="AW310" s="13" t="s">
        <v>32</v>
      </c>
      <c r="AX310" s="13" t="s">
        <v>70</v>
      </c>
      <c r="AY310" s="210" t="s">
        <v>181</v>
      </c>
    </row>
    <row r="311" spans="1:65" s="14" customFormat="1" ht="11.25">
      <c r="B311" s="211"/>
      <c r="C311" s="212"/>
      <c r="D311" s="201" t="s">
        <v>193</v>
      </c>
      <c r="E311" s="213" t="s">
        <v>19</v>
      </c>
      <c r="F311" s="214" t="s">
        <v>197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193</v>
      </c>
      <c r="AU311" s="221" t="s">
        <v>83</v>
      </c>
      <c r="AV311" s="14" t="s">
        <v>189</v>
      </c>
      <c r="AW311" s="14" t="s">
        <v>32</v>
      </c>
      <c r="AX311" s="14" t="s">
        <v>77</v>
      </c>
      <c r="AY311" s="221" t="s">
        <v>181</v>
      </c>
    </row>
    <row r="312" spans="1:65" s="2" customFormat="1" ht="16.5" customHeight="1">
      <c r="A312" s="37"/>
      <c r="B312" s="38"/>
      <c r="C312" s="222" t="s">
        <v>382</v>
      </c>
      <c r="D312" s="222" t="s">
        <v>237</v>
      </c>
      <c r="E312" s="223" t="s">
        <v>383</v>
      </c>
      <c r="F312" s="224" t="s">
        <v>384</v>
      </c>
      <c r="G312" s="225" t="s">
        <v>187</v>
      </c>
      <c r="H312" s="226">
        <v>0.60099999999999998</v>
      </c>
      <c r="I312" s="227"/>
      <c r="J312" s="228">
        <f>ROUND(I312*H312,2)</f>
        <v>0</v>
      </c>
      <c r="K312" s="224" t="s">
        <v>188</v>
      </c>
      <c r="L312" s="229"/>
      <c r="M312" s="230" t="s">
        <v>19</v>
      </c>
      <c r="N312" s="231" t="s">
        <v>42</v>
      </c>
      <c r="O312" s="67"/>
      <c r="P312" s="190">
        <f>O312*H312</f>
        <v>0</v>
      </c>
      <c r="Q312" s="190">
        <v>4.0280000000000003E-2</v>
      </c>
      <c r="R312" s="190">
        <f>Q312*H312</f>
        <v>2.4208280000000002E-2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356</v>
      </c>
      <c r="AT312" s="192" t="s">
        <v>237</v>
      </c>
      <c r="AU312" s="192" t="s">
        <v>83</v>
      </c>
      <c r="AY312" s="20" t="s">
        <v>181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83</v>
      </c>
      <c r="BK312" s="193">
        <f>ROUND(I312*H312,2)</f>
        <v>0</v>
      </c>
      <c r="BL312" s="20" t="s">
        <v>278</v>
      </c>
      <c r="BM312" s="192" t="s">
        <v>385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214</v>
      </c>
      <c r="G313" s="200"/>
      <c r="H313" s="204">
        <v>0.60099999999999998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4" customFormat="1" ht="11.25">
      <c r="B314" s="211"/>
      <c r="C314" s="212"/>
      <c r="D314" s="201" t="s">
        <v>193</v>
      </c>
      <c r="E314" s="213" t="s">
        <v>19</v>
      </c>
      <c r="F314" s="214" t="s">
        <v>197</v>
      </c>
      <c r="G314" s="212"/>
      <c r="H314" s="215">
        <v>0.60099999999999998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193</v>
      </c>
      <c r="AU314" s="221" t="s">
        <v>83</v>
      </c>
      <c r="AV314" s="14" t="s">
        <v>189</v>
      </c>
      <c r="AW314" s="14" t="s">
        <v>32</v>
      </c>
      <c r="AX314" s="14" t="s">
        <v>77</v>
      </c>
      <c r="AY314" s="221" t="s">
        <v>181</v>
      </c>
    </row>
    <row r="315" spans="1:65" s="2" customFormat="1" ht="24.2" customHeight="1">
      <c r="A315" s="37"/>
      <c r="B315" s="38"/>
      <c r="C315" s="181" t="s">
        <v>386</v>
      </c>
      <c r="D315" s="181" t="s">
        <v>184</v>
      </c>
      <c r="E315" s="182" t="s">
        <v>387</v>
      </c>
      <c r="F315" s="183" t="s">
        <v>388</v>
      </c>
      <c r="G315" s="184" t="s">
        <v>379</v>
      </c>
      <c r="H315" s="185">
        <v>1</v>
      </c>
      <c r="I315" s="186"/>
      <c r="J315" s="187">
        <f>ROUND(I315*H315,2)</f>
        <v>0</v>
      </c>
      <c r="K315" s="183" t="s">
        <v>188</v>
      </c>
      <c r="L315" s="42"/>
      <c r="M315" s="188" t="s">
        <v>19</v>
      </c>
      <c r="N315" s="189" t="s">
        <v>42</v>
      </c>
      <c r="O315" s="67"/>
      <c r="P315" s="190">
        <f>O315*H315</f>
        <v>0</v>
      </c>
      <c r="Q315" s="190">
        <v>2.5999999999999998E-4</v>
      </c>
      <c r="R315" s="190">
        <f>Q315*H315</f>
        <v>2.5999999999999998E-4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278</v>
      </c>
      <c r="AT315" s="192" t="s">
        <v>184</v>
      </c>
      <c r="AU315" s="192" t="s">
        <v>83</v>
      </c>
      <c r="AY315" s="20" t="s">
        <v>181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83</v>
      </c>
      <c r="BK315" s="193">
        <f>ROUND(I315*H315,2)</f>
        <v>0</v>
      </c>
      <c r="BL315" s="20" t="s">
        <v>278</v>
      </c>
      <c r="BM315" s="192" t="s">
        <v>389</v>
      </c>
    </row>
    <row r="316" spans="1:65" s="2" customFormat="1" ht="11.25">
      <c r="A316" s="37"/>
      <c r="B316" s="38"/>
      <c r="C316" s="39"/>
      <c r="D316" s="194" t="s">
        <v>191</v>
      </c>
      <c r="E316" s="39"/>
      <c r="F316" s="195" t="s">
        <v>390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191</v>
      </c>
      <c r="AU316" s="20" t="s">
        <v>83</v>
      </c>
    </row>
    <row r="317" spans="1:65" s="13" customFormat="1" ht="11.25">
      <c r="B317" s="199"/>
      <c r="C317" s="200"/>
      <c r="D317" s="201" t="s">
        <v>193</v>
      </c>
      <c r="E317" s="202" t="s">
        <v>19</v>
      </c>
      <c r="F317" s="203" t="s">
        <v>77</v>
      </c>
      <c r="G317" s="200"/>
      <c r="H317" s="204">
        <v>1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193</v>
      </c>
      <c r="AU317" s="210" t="s">
        <v>83</v>
      </c>
      <c r="AV317" s="13" t="s">
        <v>83</v>
      </c>
      <c r="AW317" s="13" t="s">
        <v>32</v>
      </c>
      <c r="AX317" s="13" t="s">
        <v>70</v>
      </c>
      <c r="AY317" s="210" t="s">
        <v>181</v>
      </c>
    </row>
    <row r="318" spans="1:65" s="14" customFormat="1" ht="11.25">
      <c r="B318" s="211"/>
      <c r="C318" s="212"/>
      <c r="D318" s="201" t="s">
        <v>193</v>
      </c>
      <c r="E318" s="213" t="s">
        <v>19</v>
      </c>
      <c r="F318" s="214" t="s">
        <v>197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193</v>
      </c>
      <c r="AU318" s="221" t="s">
        <v>83</v>
      </c>
      <c r="AV318" s="14" t="s">
        <v>189</v>
      </c>
      <c r="AW318" s="14" t="s">
        <v>32</v>
      </c>
      <c r="AX318" s="14" t="s">
        <v>77</v>
      </c>
      <c r="AY318" s="221" t="s">
        <v>181</v>
      </c>
    </row>
    <row r="319" spans="1:65" s="2" customFormat="1" ht="16.5" customHeight="1">
      <c r="A319" s="37"/>
      <c r="B319" s="38"/>
      <c r="C319" s="222" t="s">
        <v>391</v>
      </c>
      <c r="D319" s="222" t="s">
        <v>237</v>
      </c>
      <c r="E319" s="223" t="s">
        <v>392</v>
      </c>
      <c r="F319" s="224" t="s">
        <v>393</v>
      </c>
      <c r="G319" s="225" t="s">
        <v>187</v>
      </c>
      <c r="H319" s="226">
        <v>1.7969999999999999</v>
      </c>
      <c r="I319" s="227"/>
      <c r="J319" s="228">
        <f>ROUND(I319*H319,2)</f>
        <v>0</v>
      </c>
      <c r="K319" s="224" t="s">
        <v>188</v>
      </c>
      <c r="L319" s="229"/>
      <c r="M319" s="230" t="s">
        <v>19</v>
      </c>
      <c r="N319" s="231" t="s">
        <v>42</v>
      </c>
      <c r="O319" s="67"/>
      <c r="P319" s="190">
        <f>O319*H319</f>
        <v>0</v>
      </c>
      <c r="Q319" s="190">
        <v>3.7039999999999997E-2</v>
      </c>
      <c r="R319" s="190">
        <f>Q319*H319</f>
        <v>6.6560879999999989E-2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356</v>
      </c>
      <c r="AT319" s="192" t="s">
        <v>237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394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213</v>
      </c>
      <c r="G320" s="200"/>
      <c r="H320" s="204">
        <v>1.7969999999999999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1.7969999999999999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16.5" customHeight="1">
      <c r="A322" s="37"/>
      <c r="B322" s="38"/>
      <c r="C322" s="181" t="s">
        <v>395</v>
      </c>
      <c r="D322" s="181" t="s">
        <v>184</v>
      </c>
      <c r="E322" s="182" t="s">
        <v>396</v>
      </c>
      <c r="F322" s="183" t="s">
        <v>397</v>
      </c>
      <c r="G322" s="184" t="s">
        <v>230</v>
      </c>
      <c r="H322" s="185">
        <v>8.1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2E-3</v>
      </c>
      <c r="T322" s="191">
        <f>S322*H322</f>
        <v>1.6199999999999999E-2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398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399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400</v>
      </c>
      <c r="G324" s="200"/>
      <c r="H324" s="204">
        <v>2.25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400</v>
      </c>
      <c r="G325" s="200"/>
      <c r="H325" s="204">
        <v>2.25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3" customFormat="1" ht="11.25">
      <c r="B326" s="199"/>
      <c r="C326" s="200"/>
      <c r="D326" s="201" t="s">
        <v>193</v>
      </c>
      <c r="E326" s="202" t="s">
        <v>19</v>
      </c>
      <c r="F326" s="203" t="s">
        <v>401</v>
      </c>
      <c r="G326" s="200"/>
      <c r="H326" s="204">
        <v>0.94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193</v>
      </c>
      <c r="AU326" s="210" t="s">
        <v>83</v>
      </c>
      <c r="AV326" s="13" t="s">
        <v>83</v>
      </c>
      <c r="AW326" s="13" t="s">
        <v>32</v>
      </c>
      <c r="AX326" s="13" t="s">
        <v>70</v>
      </c>
      <c r="AY326" s="210" t="s">
        <v>181</v>
      </c>
    </row>
    <row r="327" spans="1:65" s="13" customFormat="1" ht="11.25">
      <c r="B327" s="199"/>
      <c r="C327" s="200"/>
      <c r="D327" s="201" t="s">
        <v>193</v>
      </c>
      <c r="E327" s="202" t="s">
        <v>19</v>
      </c>
      <c r="F327" s="203" t="s">
        <v>402</v>
      </c>
      <c r="G327" s="200"/>
      <c r="H327" s="204">
        <v>2.66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193</v>
      </c>
      <c r="AU327" s="210" t="s">
        <v>83</v>
      </c>
      <c r="AV327" s="13" t="s">
        <v>83</v>
      </c>
      <c r="AW327" s="13" t="s">
        <v>32</v>
      </c>
      <c r="AX327" s="13" t="s">
        <v>70</v>
      </c>
      <c r="AY327" s="210" t="s">
        <v>181</v>
      </c>
    </row>
    <row r="328" spans="1:65" s="14" customFormat="1" ht="11.25">
      <c r="B328" s="211"/>
      <c r="C328" s="212"/>
      <c r="D328" s="201" t="s">
        <v>193</v>
      </c>
      <c r="E328" s="213" t="s">
        <v>19</v>
      </c>
      <c r="F328" s="214" t="s">
        <v>197</v>
      </c>
      <c r="G328" s="212"/>
      <c r="H328" s="215">
        <v>8.1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193</v>
      </c>
      <c r="AU328" s="221" t="s">
        <v>83</v>
      </c>
      <c r="AV328" s="14" t="s">
        <v>189</v>
      </c>
      <c r="AW328" s="14" t="s">
        <v>32</v>
      </c>
      <c r="AX328" s="14" t="s">
        <v>77</v>
      </c>
      <c r="AY328" s="221" t="s">
        <v>181</v>
      </c>
    </row>
    <row r="329" spans="1:65" s="2" customFormat="1" ht="21.75" customHeight="1">
      <c r="A329" s="37"/>
      <c r="B329" s="38"/>
      <c r="C329" s="181" t="s">
        <v>403</v>
      </c>
      <c r="D329" s="181" t="s">
        <v>184</v>
      </c>
      <c r="E329" s="182" t="s">
        <v>404</v>
      </c>
      <c r="F329" s="183" t="s">
        <v>405</v>
      </c>
      <c r="G329" s="184" t="s">
        <v>230</v>
      </c>
      <c r="H329" s="185">
        <v>8.1</v>
      </c>
      <c r="I329" s="186"/>
      <c r="J329" s="187">
        <f>ROUND(I329*H329,2)</f>
        <v>0</v>
      </c>
      <c r="K329" s="183" t="s">
        <v>188</v>
      </c>
      <c r="L329" s="42"/>
      <c r="M329" s="188" t="s">
        <v>19</v>
      </c>
      <c r="N329" s="189" t="s">
        <v>42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278</v>
      </c>
      <c r="AT329" s="192" t="s">
        <v>184</v>
      </c>
      <c r="AU329" s="192" t="s">
        <v>83</v>
      </c>
      <c r="AY329" s="20" t="s">
        <v>181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83</v>
      </c>
      <c r="BK329" s="193">
        <f>ROUND(I329*H329,2)</f>
        <v>0</v>
      </c>
      <c r="BL329" s="20" t="s">
        <v>278</v>
      </c>
      <c r="BM329" s="192" t="s">
        <v>406</v>
      </c>
    </row>
    <row r="330" spans="1:65" s="2" customFormat="1" ht="11.25">
      <c r="A330" s="37"/>
      <c r="B330" s="38"/>
      <c r="C330" s="39"/>
      <c r="D330" s="194" t="s">
        <v>191</v>
      </c>
      <c r="E330" s="39"/>
      <c r="F330" s="195" t="s">
        <v>407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191</v>
      </c>
      <c r="AU330" s="20" t="s">
        <v>83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400</v>
      </c>
      <c r="G331" s="200"/>
      <c r="H331" s="204">
        <v>2.25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3" customFormat="1" ht="11.25">
      <c r="B332" s="199"/>
      <c r="C332" s="200"/>
      <c r="D332" s="201" t="s">
        <v>193</v>
      </c>
      <c r="E332" s="202" t="s">
        <v>19</v>
      </c>
      <c r="F332" s="203" t="s">
        <v>400</v>
      </c>
      <c r="G332" s="200"/>
      <c r="H332" s="204">
        <v>2.25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193</v>
      </c>
      <c r="AU332" s="210" t="s">
        <v>83</v>
      </c>
      <c r="AV332" s="13" t="s">
        <v>83</v>
      </c>
      <c r="AW332" s="13" t="s">
        <v>32</v>
      </c>
      <c r="AX332" s="13" t="s">
        <v>70</v>
      </c>
      <c r="AY332" s="210" t="s">
        <v>181</v>
      </c>
    </row>
    <row r="333" spans="1:65" s="13" customFormat="1" ht="11.25">
      <c r="B333" s="199"/>
      <c r="C333" s="200"/>
      <c r="D333" s="201" t="s">
        <v>193</v>
      </c>
      <c r="E333" s="202" t="s">
        <v>19</v>
      </c>
      <c r="F333" s="203" t="s">
        <v>401</v>
      </c>
      <c r="G333" s="200"/>
      <c r="H333" s="204">
        <v>0.94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193</v>
      </c>
      <c r="AU333" s="210" t="s">
        <v>83</v>
      </c>
      <c r="AV333" s="13" t="s">
        <v>83</v>
      </c>
      <c r="AW333" s="13" t="s">
        <v>32</v>
      </c>
      <c r="AX333" s="13" t="s">
        <v>70</v>
      </c>
      <c r="AY333" s="210" t="s">
        <v>181</v>
      </c>
    </row>
    <row r="334" spans="1:65" s="13" customFormat="1" ht="11.25">
      <c r="B334" s="199"/>
      <c r="C334" s="200"/>
      <c r="D334" s="201" t="s">
        <v>193</v>
      </c>
      <c r="E334" s="202" t="s">
        <v>19</v>
      </c>
      <c r="F334" s="203" t="s">
        <v>402</v>
      </c>
      <c r="G334" s="200"/>
      <c r="H334" s="204">
        <v>2.66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193</v>
      </c>
      <c r="AU334" s="210" t="s">
        <v>83</v>
      </c>
      <c r="AV334" s="13" t="s">
        <v>83</v>
      </c>
      <c r="AW334" s="13" t="s">
        <v>32</v>
      </c>
      <c r="AX334" s="13" t="s">
        <v>70</v>
      </c>
      <c r="AY334" s="210" t="s">
        <v>181</v>
      </c>
    </row>
    <row r="335" spans="1:65" s="14" customFormat="1" ht="11.25">
      <c r="B335" s="211"/>
      <c r="C335" s="212"/>
      <c r="D335" s="201" t="s">
        <v>193</v>
      </c>
      <c r="E335" s="213" t="s">
        <v>19</v>
      </c>
      <c r="F335" s="214" t="s">
        <v>197</v>
      </c>
      <c r="G335" s="212"/>
      <c r="H335" s="215">
        <v>8.1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193</v>
      </c>
      <c r="AU335" s="221" t="s">
        <v>83</v>
      </c>
      <c r="AV335" s="14" t="s">
        <v>189</v>
      </c>
      <c r="AW335" s="14" t="s">
        <v>32</v>
      </c>
      <c r="AX335" s="14" t="s">
        <v>77</v>
      </c>
      <c r="AY335" s="221" t="s">
        <v>181</v>
      </c>
    </row>
    <row r="336" spans="1:65" s="2" customFormat="1" ht="16.5" customHeight="1">
      <c r="A336" s="37"/>
      <c r="B336" s="38"/>
      <c r="C336" s="222" t="s">
        <v>408</v>
      </c>
      <c r="D336" s="222" t="s">
        <v>237</v>
      </c>
      <c r="E336" s="223" t="s">
        <v>409</v>
      </c>
      <c r="F336" s="224" t="s">
        <v>410</v>
      </c>
      <c r="G336" s="225" t="s">
        <v>230</v>
      </c>
      <c r="H336" s="226">
        <v>8.1</v>
      </c>
      <c r="I336" s="227"/>
      <c r="J336" s="228">
        <f>ROUND(I336*H336,2)</f>
        <v>0</v>
      </c>
      <c r="K336" s="224" t="s">
        <v>188</v>
      </c>
      <c r="L336" s="229"/>
      <c r="M336" s="230" t="s">
        <v>19</v>
      </c>
      <c r="N336" s="231" t="s">
        <v>42</v>
      </c>
      <c r="O336" s="67"/>
      <c r="P336" s="190">
        <f>O336*H336</f>
        <v>0</v>
      </c>
      <c r="Q336" s="190">
        <v>1.8E-3</v>
      </c>
      <c r="R336" s="190">
        <f>Q336*H336</f>
        <v>1.4579999999999999E-2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356</v>
      </c>
      <c r="AT336" s="192" t="s">
        <v>237</v>
      </c>
      <c r="AU336" s="192" t="s">
        <v>83</v>
      </c>
      <c r="AY336" s="20" t="s">
        <v>181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83</v>
      </c>
      <c r="BK336" s="193">
        <f>ROUND(I336*H336,2)</f>
        <v>0</v>
      </c>
      <c r="BL336" s="20" t="s">
        <v>278</v>
      </c>
      <c r="BM336" s="192" t="s">
        <v>411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400</v>
      </c>
      <c r="G337" s="200"/>
      <c r="H337" s="204">
        <v>2.25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400</v>
      </c>
      <c r="G338" s="200"/>
      <c r="H338" s="204">
        <v>2.25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401</v>
      </c>
      <c r="G339" s="200"/>
      <c r="H339" s="204">
        <v>0.94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402</v>
      </c>
      <c r="G340" s="200"/>
      <c r="H340" s="204">
        <v>2.66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8.1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412</v>
      </c>
      <c r="D342" s="181" t="s">
        <v>184</v>
      </c>
      <c r="E342" s="182" t="s">
        <v>413</v>
      </c>
      <c r="F342" s="183" t="s">
        <v>414</v>
      </c>
      <c r="G342" s="184" t="s">
        <v>309</v>
      </c>
      <c r="H342" s="185">
        <v>0.45200000000000001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415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416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2" customFormat="1" ht="22.9" customHeight="1">
      <c r="B344" s="165"/>
      <c r="C344" s="166"/>
      <c r="D344" s="167" t="s">
        <v>69</v>
      </c>
      <c r="E344" s="179" t="s">
        <v>417</v>
      </c>
      <c r="F344" s="179" t="s">
        <v>418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SUM(P345:P370)</f>
        <v>0</v>
      </c>
      <c r="Q344" s="173"/>
      <c r="R344" s="174">
        <f>SUM(R345:R370)</f>
        <v>1.2789E-2</v>
      </c>
      <c r="S344" s="173"/>
      <c r="T344" s="175">
        <f>SUM(T345:T370)</f>
        <v>0</v>
      </c>
      <c r="AR344" s="176" t="s">
        <v>83</v>
      </c>
      <c r="AT344" s="177" t="s">
        <v>69</v>
      </c>
      <c r="AU344" s="177" t="s">
        <v>77</v>
      </c>
      <c r="AY344" s="176" t="s">
        <v>181</v>
      </c>
      <c r="BK344" s="178">
        <f>SUM(BK345:BK370)</f>
        <v>0</v>
      </c>
    </row>
    <row r="345" spans="1:65" s="2" customFormat="1" ht="24.2" customHeight="1">
      <c r="A345" s="37"/>
      <c r="B345" s="38"/>
      <c r="C345" s="181" t="s">
        <v>419</v>
      </c>
      <c r="D345" s="181" t="s">
        <v>184</v>
      </c>
      <c r="E345" s="182" t="s">
        <v>420</v>
      </c>
      <c r="F345" s="183" t="s">
        <v>421</v>
      </c>
      <c r="G345" s="184" t="s">
        <v>230</v>
      </c>
      <c r="H345" s="185">
        <v>30.45</v>
      </c>
      <c r="I345" s="186"/>
      <c r="J345" s="187">
        <f>ROUND(I345*H345,2)</f>
        <v>0</v>
      </c>
      <c r="K345" s="183" t="s">
        <v>188</v>
      </c>
      <c r="L345" s="42"/>
      <c r="M345" s="188" t="s">
        <v>19</v>
      </c>
      <c r="N345" s="189" t="s">
        <v>42</v>
      </c>
      <c r="O345" s="67"/>
      <c r="P345" s="190">
        <f>O345*H345</f>
        <v>0</v>
      </c>
      <c r="Q345" s="190">
        <v>6.0000000000000002E-5</v>
      </c>
      <c r="R345" s="190">
        <f>Q345*H345</f>
        <v>1.8270000000000001E-3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278</v>
      </c>
      <c r="AT345" s="192" t="s">
        <v>184</v>
      </c>
      <c r="AU345" s="192" t="s">
        <v>83</v>
      </c>
      <c r="AY345" s="20" t="s">
        <v>181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83</v>
      </c>
      <c r="BK345" s="193">
        <f>ROUND(I345*H345,2)</f>
        <v>0</v>
      </c>
      <c r="BL345" s="20" t="s">
        <v>278</v>
      </c>
      <c r="BM345" s="192" t="s">
        <v>422</v>
      </c>
    </row>
    <row r="346" spans="1:65" s="2" customFormat="1" ht="11.25">
      <c r="A346" s="37"/>
      <c r="B346" s="38"/>
      <c r="C346" s="39"/>
      <c r="D346" s="194" t="s">
        <v>191</v>
      </c>
      <c r="E346" s="39"/>
      <c r="F346" s="195" t="s">
        <v>423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191</v>
      </c>
      <c r="AU346" s="20" t="s">
        <v>83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424</v>
      </c>
      <c r="G347" s="200"/>
      <c r="H347" s="204">
        <v>7.16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424</v>
      </c>
      <c r="G348" s="200"/>
      <c r="H348" s="204">
        <v>7.16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425</v>
      </c>
      <c r="G349" s="200"/>
      <c r="H349" s="204">
        <v>5.87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426</v>
      </c>
      <c r="G350" s="200"/>
      <c r="H350" s="204">
        <v>3.1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424</v>
      </c>
      <c r="G351" s="200"/>
      <c r="H351" s="204">
        <v>7.16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4" customFormat="1" ht="11.25">
      <c r="B352" s="211"/>
      <c r="C352" s="212"/>
      <c r="D352" s="201" t="s">
        <v>193</v>
      </c>
      <c r="E352" s="213" t="s">
        <v>19</v>
      </c>
      <c r="F352" s="214" t="s">
        <v>197</v>
      </c>
      <c r="G352" s="212"/>
      <c r="H352" s="215">
        <v>30.450000000000003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193</v>
      </c>
      <c r="AU352" s="221" t="s">
        <v>83</v>
      </c>
      <c r="AV352" s="14" t="s">
        <v>189</v>
      </c>
      <c r="AW352" s="14" t="s">
        <v>32</v>
      </c>
      <c r="AX352" s="14" t="s">
        <v>77</v>
      </c>
      <c r="AY352" s="221" t="s">
        <v>181</v>
      </c>
    </row>
    <row r="353" spans="1:65" s="2" customFormat="1" ht="24.2" customHeight="1">
      <c r="A353" s="37"/>
      <c r="B353" s="38"/>
      <c r="C353" s="181" t="s">
        <v>427</v>
      </c>
      <c r="D353" s="181" t="s">
        <v>184</v>
      </c>
      <c r="E353" s="182" t="s">
        <v>428</v>
      </c>
      <c r="F353" s="183" t="s">
        <v>429</v>
      </c>
      <c r="G353" s="184" t="s">
        <v>230</v>
      </c>
      <c r="H353" s="185">
        <v>30.45</v>
      </c>
      <c r="I353" s="186"/>
      <c r="J353" s="187">
        <f>ROUND(I353*H353,2)</f>
        <v>0</v>
      </c>
      <c r="K353" s="183" t="s">
        <v>188</v>
      </c>
      <c r="L353" s="42"/>
      <c r="M353" s="188" t="s">
        <v>19</v>
      </c>
      <c r="N353" s="189" t="s">
        <v>42</v>
      </c>
      <c r="O353" s="67"/>
      <c r="P353" s="190">
        <f>O353*H353</f>
        <v>0</v>
      </c>
      <c r="Q353" s="190">
        <v>6.9999999999999994E-5</v>
      </c>
      <c r="R353" s="190">
        <f>Q353*H353</f>
        <v>2.1314999999999997E-3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278</v>
      </c>
      <c r="AT353" s="192" t="s">
        <v>184</v>
      </c>
      <c r="AU353" s="192" t="s">
        <v>83</v>
      </c>
      <c r="AY353" s="20" t="s">
        <v>181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83</v>
      </c>
      <c r="BK353" s="193">
        <f>ROUND(I353*H353,2)</f>
        <v>0</v>
      </c>
      <c r="BL353" s="20" t="s">
        <v>278</v>
      </c>
      <c r="BM353" s="192" t="s">
        <v>430</v>
      </c>
    </row>
    <row r="354" spans="1:65" s="2" customFormat="1" ht="11.25">
      <c r="A354" s="37"/>
      <c r="B354" s="38"/>
      <c r="C354" s="39"/>
      <c r="D354" s="194" t="s">
        <v>191</v>
      </c>
      <c r="E354" s="39"/>
      <c r="F354" s="195" t="s">
        <v>431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191</v>
      </c>
      <c r="AU354" s="20" t="s">
        <v>83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424</v>
      </c>
      <c r="G355" s="200"/>
      <c r="H355" s="204">
        <v>7.16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424</v>
      </c>
      <c r="G356" s="200"/>
      <c r="H356" s="204">
        <v>7.16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425</v>
      </c>
      <c r="G357" s="200"/>
      <c r="H357" s="204">
        <v>5.87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426</v>
      </c>
      <c r="G358" s="200"/>
      <c r="H358" s="204">
        <v>3.1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424</v>
      </c>
      <c r="G359" s="200"/>
      <c r="H359" s="204">
        <v>7.16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30.450000000000003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24.2" customHeight="1">
      <c r="A361" s="37"/>
      <c r="B361" s="38"/>
      <c r="C361" s="181" t="s">
        <v>432</v>
      </c>
      <c r="D361" s="181" t="s">
        <v>184</v>
      </c>
      <c r="E361" s="182" t="s">
        <v>433</v>
      </c>
      <c r="F361" s="183" t="s">
        <v>434</v>
      </c>
      <c r="G361" s="184" t="s">
        <v>230</v>
      </c>
      <c r="H361" s="185">
        <v>30.45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2.9E-4</v>
      </c>
      <c r="R361" s="190">
        <f>Q361*H361</f>
        <v>8.8304999999999998E-3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435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436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424</v>
      </c>
      <c r="G363" s="200"/>
      <c r="H363" s="204">
        <v>7.16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424</v>
      </c>
      <c r="G364" s="200"/>
      <c r="H364" s="204">
        <v>7.16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425</v>
      </c>
      <c r="G365" s="200"/>
      <c r="H365" s="204">
        <v>5.87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426</v>
      </c>
      <c r="G366" s="200"/>
      <c r="H366" s="204">
        <v>3.1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424</v>
      </c>
      <c r="G367" s="200"/>
      <c r="H367" s="204">
        <v>7.16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4" customFormat="1" ht="11.25">
      <c r="B368" s="211"/>
      <c r="C368" s="212"/>
      <c r="D368" s="201" t="s">
        <v>193</v>
      </c>
      <c r="E368" s="213" t="s">
        <v>19</v>
      </c>
      <c r="F368" s="214" t="s">
        <v>197</v>
      </c>
      <c r="G368" s="212"/>
      <c r="H368" s="215">
        <v>30.450000000000003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193</v>
      </c>
      <c r="AU368" s="221" t="s">
        <v>83</v>
      </c>
      <c r="AV368" s="14" t="s">
        <v>189</v>
      </c>
      <c r="AW368" s="14" t="s">
        <v>32</v>
      </c>
      <c r="AX368" s="14" t="s">
        <v>77</v>
      </c>
      <c r="AY368" s="221" t="s">
        <v>181</v>
      </c>
    </row>
    <row r="369" spans="1:65" s="2" customFormat="1" ht="33" customHeight="1">
      <c r="A369" s="37"/>
      <c r="B369" s="38"/>
      <c r="C369" s="181" t="s">
        <v>437</v>
      </c>
      <c r="D369" s="181" t="s">
        <v>184</v>
      </c>
      <c r="E369" s="182" t="s">
        <v>438</v>
      </c>
      <c r="F369" s="183" t="s">
        <v>439</v>
      </c>
      <c r="G369" s="184" t="s">
        <v>309</v>
      </c>
      <c r="H369" s="185">
        <v>1.2999999999999999E-2</v>
      </c>
      <c r="I369" s="186"/>
      <c r="J369" s="187">
        <f>ROUND(I369*H369,2)</f>
        <v>0</v>
      </c>
      <c r="K369" s="183" t="s">
        <v>188</v>
      </c>
      <c r="L369" s="42"/>
      <c r="M369" s="188" t="s">
        <v>19</v>
      </c>
      <c r="N369" s="189" t="s">
        <v>42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278</v>
      </c>
      <c r="AT369" s="192" t="s">
        <v>184</v>
      </c>
      <c r="AU369" s="192" t="s">
        <v>83</v>
      </c>
      <c r="AY369" s="20" t="s">
        <v>181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83</v>
      </c>
      <c r="BK369" s="193">
        <f>ROUND(I369*H369,2)</f>
        <v>0</v>
      </c>
      <c r="BL369" s="20" t="s">
        <v>278</v>
      </c>
      <c r="BM369" s="192" t="s">
        <v>440</v>
      </c>
    </row>
    <row r="370" spans="1:65" s="2" customFormat="1" ht="11.25">
      <c r="A370" s="37"/>
      <c r="B370" s="38"/>
      <c r="C370" s="39"/>
      <c r="D370" s="194" t="s">
        <v>191</v>
      </c>
      <c r="E370" s="39"/>
      <c r="F370" s="195" t="s">
        <v>441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191</v>
      </c>
      <c r="AU370" s="20" t="s">
        <v>83</v>
      </c>
    </row>
    <row r="371" spans="1:65" s="12" customFormat="1" ht="22.9" customHeight="1">
      <c r="B371" s="165"/>
      <c r="C371" s="166"/>
      <c r="D371" s="167" t="s">
        <v>69</v>
      </c>
      <c r="E371" s="179" t="s">
        <v>442</v>
      </c>
      <c r="F371" s="179" t="s">
        <v>443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SUM(P372:P384)</f>
        <v>0</v>
      </c>
      <c r="Q371" s="173"/>
      <c r="R371" s="174">
        <f>SUM(R372:R384)</f>
        <v>1.7357339999999999E-2</v>
      </c>
      <c r="S371" s="173"/>
      <c r="T371" s="175">
        <f>SUM(T372:T384)</f>
        <v>0</v>
      </c>
      <c r="AR371" s="176" t="s">
        <v>83</v>
      </c>
      <c r="AT371" s="177" t="s">
        <v>69</v>
      </c>
      <c r="AU371" s="177" t="s">
        <v>77</v>
      </c>
      <c r="AY371" s="176" t="s">
        <v>181</v>
      </c>
      <c r="BK371" s="178">
        <f>SUM(BK372:BK384)</f>
        <v>0</v>
      </c>
    </row>
    <row r="372" spans="1:65" s="2" customFormat="1" ht="24.2" customHeight="1">
      <c r="A372" s="37"/>
      <c r="B372" s="38"/>
      <c r="C372" s="181" t="s">
        <v>444</v>
      </c>
      <c r="D372" s="181" t="s">
        <v>184</v>
      </c>
      <c r="E372" s="182" t="s">
        <v>445</v>
      </c>
      <c r="F372" s="183" t="s">
        <v>446</v>
      </c>
      <c r="G372" s="184" t="s">
        <v>187</v>
      </c>
      <c r="H372" s="185">
        <v>66.759</v>
      </c>
      <c r="I372" s="186"/>
      <c r="J372" s="187">
        <f>ROUND(I372*H372,2)</f>
        <v>0</v>
      </c>
      <c r="K372" s="183" t="s">
        <v>188</v>
      </c>
      <c r="L372" s="42"/>
      <c r="M372" s="188" t="s">
        <v>19</v>
      </c>
      <c r="N372" s="189" t="s">
        <v>42</v>
      </c>
      <c r="O372" s="67"/>
      <c r="P372" s="190">
        <f>O372*H372</f>
        <v>0</v>
      </c>
      <c r="Q372" s="190">
        <v>2.5999999999999998E-4</v>
      </c>
      <c r="R372" s="190">
        <f>Q372*H372</f>
        <v>1.7357339999999999E-2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278</v>
      </c>
      <c r="AT372" s="192" t="s">
        <v>184</v>
      </c>
      <c r="AU372" s="192" t="s">
        <v>83</v>
      </c>
      <c r="AY372" s="20" t="s">
        <v>181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83</v>
      </c>
      <c r="BK372" s="193">
        <f>ROUND(I372*H372,2)</f>
        <v>0</v>
      </c>
      <c r="BL372" s="20" t="s">
        <v>278</v>
      </c>
      <c r="BM372" s="192" t="s">
        <v>447</v>
      </c>
    </row>
    <row r="373" spans="1:65" s="2" customFormat="1" ht="11.25">
      <c r="A373" s="37"/>
      <c r="B373" s="38"/>
      <c r="C373" s="39"/>
      <c r="D373" s="194" t="s">
        <v>191</v>
      </c>
      <c r="E373" s="39"/>
      <c r="F373" s="195" t="s">
        <v>448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191</v>
      </c>
      <c r="AU373" s="20" t="s">
        <v>83</v>
      </c>
    </row>
    <row r="374" spans="1:65" s="13" customFormat="1" ht="11.25">
      <c r="B374" s="199"/>
      <c r="C374" s="200"/>
      <c r="D374" s="201" t="s">
        <v>193</v>
      </c>
      <c r="E374" s="202" t="s">
        <v>19</v>
      </c>
      <c r="F374" s="203" t="s">
        <v>8</v>
      </c>
      <c r="G374" s="200"/>
      <c r="H374" s="204">
        <v>12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193</v>
      </c>
      <c r="AU374" s="210" t="s">
        <v>83</v>
      </c>
      <c r="AV374" s="13" t="s">
        <v>83</v>
      </c>
      <c r="AW374" s="13" t="s">
        <v>32</v>
      </c>
      <c r="AX374" s="13" t="s">
        <v>70</v>
      </c>
      <c r="AY374" s="210" t="s">
        <v>181</v>
      </c>
    </row>
    <row r="375" spans="1:65" s="13" customFormat="1" ht="11.25">
      <c r="B375" s="199"/>
      <c r="C375" s="200"/>
      <c r="D375" s="201" t="s">
        <v>193</v>
      </c>
      <c r="E375" s="202" t="s">
        <v>19</v>
      </c>
      <c r="F375" s="203" t="s">
        <v>449</v>
      </c>
      <c r="G375" s="200"/>
      <c r="H375" s="204">
        <v>1.5209999999999999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193</v>
      </c>
      <c r="AU375" s="210" t="s">
        <v>83</v>
      </c>
      <c r="AV375" s="13" t="s">
        <v>83</v>
      </c>
      <c r="AW375" s="13" t="s">
        <v>32</v>
      </c>
      <c r="AX375" s="13" t="s">
        <v>70</v>
      </c>
      <c r="AY375" s="210" t="s">
        <v>181</v>
      </c>
    </row>
    <row r="376" spans="1:65" s="13" customFormat="1" ht="11.25">
      <c r="B376" s="199"/>
      <c r="C376" s="200"/>
      <c r="D376" s="201" t="s">
        <v>193</v>
      </c>
      <c r="E376" s="202" t="s">
        <v>19</v>
      </c>
      <c r="F376" s="203" t="s">
        <v>8</v>
      </c>
      <c r="G376" s="200"/>
      <c r="H376" s="204">
        <v>12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193</v>
      </c>
      <c r="AU376" s="210" t="s">
        <v>83</v>
      </c>
      <c r="AV376" s="13" t="s">
        <v>83</v>
      </c>
      <c r="AW376" s="13" t="s">
        <v>32</v>
      </c>
      <c r="AX376" s="13" t="s">
        <v>70</v>
      </c>
      <c r="AY376" s="210" t="s">
        <v>181</v>
      </c>
    </row>
    <row r="377" spans="1:65" s="13" customFormat="1" ht="11.25">
      <c r="B377" s="199"/>
      <c r="C377" s="200"/>
      <c r="D377" s="201" t="s">
        <v>193</v>
      </c>
      <c r="E377" s="202" t="s">
        <v>19</v>
      </c>
      <c r="F377" s="203" t="s">
        <v>449</v>
      </c>
      <c r="G377" s="200"/>
      <c r="H377" s="204">
        <v>1.5209999999999999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193</v>
      </c>
      <c r="AU377" s="210" t="s">
        <v>83</v>
      </c>
      <c r="AV377" s="13" t="s">
        <v>83</v>
      </c>
      <c r="AW377" s="13" t="s">
        <v>32</v>
      </c>
      <c r="AX377" s="13" t="s">
        <v>70</v>
      </c>
      <c r="AY377" s="210" t="s">
        <v>181</v>
      </c>
    </row>
    <row r="378" spans="1:65" s="13" customFormat="1" ht="11.25">
      <c r="B378" s="199"/>
      <c r="C378" s="200"/>
      <c r="D378" s="201" t="s">
        <v>193</v>
      </c>
      <c r="E378" s="202" t="s">
        <v>19</v>
      </c>
      <c r="F378" s="203" t="s">
        <v>8</v>
      </c>
      <c r="G378" s="200"/>
      <c r="H378" s="204">
        <v>12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193</v>
      </c>
      <c r="AU378" s="210" t="s">
        <v>83</v>
      </c>
      <c r="AV378" s="13" t="s">
        <v>83</v>
      </c>
      <c r="AW378" s="13" t="s">
        <v>32</v>
      </c>
      <c r="AX378" s="13" t="s">
        <v>70</v>
      </c>
      <c r="AY378" s="210" t="s">
        <v>181</v>
      </c>
    </row>
    <row r="379" spans="1:65" s="13" customFormat="1" ht="11.25">
      <c r="B379" s="199"/>
      <c r="C379" s="200"/>
      <c r="D379" s="201" t="s">
        <v>193</v>
      </c>
      <c r="E379" s="202" t="s">
        <v>19</v>
      </c>
      <c r="F379" s="203" t="s">
        <v>450</v>
      </c>
      <c r="G379" s="200"/>
      <c r="H379" s="204">
        <v>1.5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193</v>
      </c>
      <c r="AU379" s="210" t="s">
        <v>83</v>
      </c>
      <c r="AV379" s="13" t="s">
        <v>83</v>
      </c>
      <c r="AW379" s="13" t="s">
        <v>32</v>
      </c>
      <c r="AX379" s="13" t="s">
        <v>70</v>
      </c>
      <c r="AY379" s="210" t="s">
        <v>181</v>
      </c>
    </row>
    <row r="380" spans="1:65" s="13" customFormat="1" ht="11.25">
      <c r="B380" s="199"/>
      <c r="C380" s="200"/>
      <c r="D380" s="201" t="s">
        <v>193</v>
      </c>
      <c r="E380" s="202" t="s">
        <v>19</v>
      </c>
      <c r="F380" s="203" t="s">
        <v>8</v>
      </c>
      <c r="G380" s="200"/>
      <c r="H380" s="204">
        <v>12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193</v>
      </c>
      <c r="AU380" s="210" t="s">
        <v>83</v>
      </c>
      <c r="AV380" s="13" t="s">
        <v>83</v>
      </c>
      <c r="AW380" s="13" t="s">
        <v>32</v>
      </c>
      <c r="AX380" s="13" t="s">
        <v>70</v>
      </c>
      <c r="AY380" s="210" t="s">
        <v>181</v>
      </c>
    </row>
    <row r="381" spans="1:65" s="13" customFormat="1" ht="11.25">
      <c r="B381" s="199"/>
      <c r="C381" s="200"/>
      <c r="D381" s="201" t="s">
        <v>193</v>
      </c>
      <c r="E381" s="202" t="s">
        <v>19</v>
      </c>
      <c r="F381" s="203" t="s">
        <v>451</v>
      </c>
      <c r="G381" s="200"/>
      <c r="H381" s="204">
        <v>0.69599999999999995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193</v>
      </c>
      <c r="AU381" s="210" t="s">
        <v>83</v>
      </c>
      <c r="AV381" s="13" t="s">
        <v>83</v>
      </c>
      <c r="AW381" s="13" t="s">
        <v>32</v>
      </c>
      <c r="AX381" s="13" t="s">
        <v>70</v>
      </c>
      <c r="AY381" s="210" t="s">
        <v>181</v>
      </c>
    </row>
    <row r="382" spans="1:65" s="13" customFormat="1" ht="11.25">
      <c r="B382" s="199"/>
      <c r="C382" s="200"/>
      <c r="D382" s="201" t="s">
        <v>193</v>
      </c>
      <c r="E382" s="202" t="s">
        <v>19</v>
      </c>
      <c r="F382" s="203" t="s">
        <v>8</v>
      </c>
      <c r="G382" s="200"/>
      <c r="H382" s="204">
        <v>12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193</v>
      </c>
      <c r="AU382" s="210" t="s">
        <v>83</v>
      </c>
      <c r="AV382" s="13" t="s">
        <v>83</v>
      </c>
      <c r="AW382" s="13" t="s">
        <v>32</v>
      </c>
      <c r="AX382" s="13" t="s">
        <v>70</v>
      </c>
      <c r="AY382" s="210" t="s">
        <v>181</v>
      </c>
    </row>
    <row r="383" spans="1:65" s="13" customFormat="1" ht="11.25">
      <c r="B383" s="199"/>
      <c r="C383" s="200"/>
      <c r="D383" s="201" t="s">
        <v>193</v>
      </c>
      <c r="E383" s="202" t="s">
        <v>19</v>
      </c>
      <c r="F383" s="203" t="s">
        <v>449</v>
      </c>
      <c r="G383" s="200"/>
      <c r="H383" s="204">
        <v>1.5209999999999999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193</v>
      </c>
      <c r="AU383" s="210" t="s">
        <v>83</v>
      </c>
      <c r="AV383" s="13" t="s">
        <v>83</v>
      </c>
      <c r="AW383" s="13" t="s">
        <v>32</v>
      </c>
      <c r="AX383" s="13" t="s">
        <v>70</v>
      </c>
      <c r="AY383" s="210" t="s">
        <v>181</v>
      </c>
    </row>
    <row r="384" spans="1:65" s="14" customFormat="1" ht="11.25">
      <c r="B384" s="211"/>
      <c r="C384" s="212"/>
      <c r="D384" s="201" t="s">
        <v>193</v>
      </c>
      <c r="E384" s="213" t="s">
        <v>19</v>
      </c>
      <c r="F384" s="214" t="s">
        <v>197</v>
      </c>
      <c r="G384" s="212"/>
      <c r="H384" s="215">
        <v>66.759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193</v>
      </c>
      <c r="AU384" s="221" t="s">
        <v>83</v>
      </c>
      <c r="AV384" s="14" t="s">
        <v>189</v>
      </c>
      <c r="AW384" s="14" t="s">
        <v>32</v>
      </c>
      <c r="AX384" s="14" t="s">
        <v>77</v>
      </c>
      <c r="AY384" s="221" t="s">
        <v>181</v>
      </c>
    </row>
    <row r="385" spans="1:65" s="12" customFormat="1" ht="22.9" customHeight="1">
      <c r="B385" s="165"/>
      <c r="C385" s="166"/>
      <c r="D385" s="167" t="s">
        <v>69</v>
      </c>
      <c r="E385" s="179" t="s">
        <v>452</v>
      </c>
      <c r="F385" s="179" t="s">
        <v>453</v>
      </c>
      <c r="G385" s="166"/>
      <c r="H385" s="166"/>
      <c r="I385" s="169"/>
      <c r="J385" s="180">
        <f>BK385</f>
        <v>0</v>
      </c>
      <c r="K385" s="166"/>
      <c r="L385" s="171"/>
      <c r="M385" s="172"/>
      <c r="N385" s="173"/>
      <c r="O385" s="173"/>
      <c r="P385" s="174">
        <f>SUM(P386:P401)</f>
        <v>0</v>
      </c>
      <c r="Q385" s="173"/>
      <c r="R385" s="174">
        <f>SUM(R386:R401)</f>
        <v>1.5262E-2</v>
      </c>
      <c r="S385" s="173"/>
      <c r="T385" s="175">
        <f>SUM(T386:T401)</f>
        <v>0</v>
      </c>
      <c r="AR385" s="176" t="s">
        <v>83</v>
      </c>
      <c r="AT385" s="177" t="s">
        <v>69</v>
      </c>
      <c r="AU385" s="177" t="s">
        <v>77</v>
      </c>
      <c r="AY385" s="176" t="s">
        <v>181</v>
      </c>
      <c r="BK385" s="178">
        <f>SUM(BK386:BK401)</f>
        <v>0</v>
      </c>
    </row>
    <row r="386" spans="1:65" s="2" customFormat="1" ht="16.5" customHeight="1">
      <c r="A386" s="37"/>
      <c r="B386" s="38"/>
      <c r="C386" s="181" t="s">
        <v>454</v>
      </c>
      <c r="D386" s="181" t="s">
        <v>184</v>
      </c>
      <c r="E386" s="182" t="s">
        <v>455</v>
      </c>
      <c r="F386" s="183" t="s">
        <v>456</v>
      </c>
      <c r="G386" s="184" t="s">
        <v>187</v>
      </c>
      <c r="H386" s="185">
        <v>11.74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42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278</v>
      </c>
      <c r="AT386" s="192" t="s">
        <v>184</v>
      </c>
      <c r="AU386" s="192" t="s">
        <v>83</v>
      </c>
      <c r="AY386" s="20" t="s">
        <v>181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83</v>
      </c>
      <c r="BK386" s="193">
        <f>ROUND(I386*H386,2)</f>
        <v>0</v>
      </c>
      <c r="BL386" s="20" t="s">
        <v>278</v>
      </c>
      <c r="BM386" s="192" t="s">
        <v>457</v>
      </c>
    </row>
    <row r="387" spans="1:65" s="13" customFormat="1" ht="11.25">
      <c r="B387" s="199"/>
      <c r="C387" s="200"/>
      <c r="D387" s="201" t="s">
        <v>193</v>
      </c>
      <c r="E387" s="202" t="s">
        <v>19</v>
      </c>
      <c r="F387" s="203" t="s">
        <v>458</v>
      </c>
      <c r="G387" s="200"/>
      <c r="H387" s="204">
        <v>3.1139999999999999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193</v>
      </c>
      <c r="AU387" s="210" t="s">
        <v>83</v>
      </c>
      <c r="AV387" s="13" t="s">
        <v>83</v>
      </c>
      <c r="AW387" s="13" t="s">
        <v>32</v>
      </c>
      <c r="AX387" s="13" t="s">
        <v>70</v>
      </c>
      <c r="AY387" s="210" t="s">
        <v>181</v>
      </c>
    </row>
    <row r="388" spans="1:65" s="13" customFormat="1" ht="11.25">
      <c r="B388" s="199"/>
      <c r="C388" s="200"/>
      <c r="D388" s="201" t="s">
        <v>193</v>
      </c>
      <c r="E388" s="202" t="s">
        <v>19</v>
      </c>
      <c r="F388" s="203" t="s">
        <v>458</v>
      </c>
      <c r="G388" s="200"/>
      <c r="H388" s="204">
        <v>3.1139999999999999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193</v>
      </c>
      <c r="AU388" s="210" t="s">
        <v>83</v>
      </c>
      <c r="AV388" s="13" t="s">
        <v>83</v>
      </c>
      <c r="AW388" s="13" t="s">
        <v>32</v>
      </c>
      <c r="AX388" s="13" t="s">
        <v>70</v>
      </c>
      <c r="AY388" s="210" t="s">
        <v>181</v>
      </c>
    </row>
    <row r="389" spans="1:65" s="13" customFormat="1" ht="11.25">
      <c r="B389" s="199"/>
      <c r="C389" s="200"/>
      <c r="D389" s="201" t="s">
        <v>193</v>
      </c>
      <c r="E389" s="202" t="s">
        <v>19</v>
      </c>
      <c r="F389" s="203" t="s">
        <v>213</v>
      </c>
      <c r="G389" s="200"/>
      <c r="H389" s="204">
        <v>1.7969999999999999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193</v>
      </c>
      <c r="AU389" s="210" t="s">
        <v>83</v>
      </c>
      <c r="AV389" s="13" t="s">
        <v>83</v>
      </c>
      <c r="AW389" s="13" t="s">
        <v>32</v>
      </c>
      <c r="AX389" s="13" t="s">
        <v>70</v>
      </c>
      <c r="AY389" s="210" t="s">
        <v>181</v>
      </c>
    </row>
    <row r="390" spans="1:65" s="13" customFormat="1" ht="11.25">
      <c r="B390" s="199"/>
      <c r="C390" s="200"/>
      <c r="D390" s="201" t="s">
        <v>193</v>
      </c>
      <c r="E390" s="202" t="s">
        <v>19</v>
      </c>
      <c r="F390" s="203" t="s">
        <v>214</v>
      </c>
      <c r="G390" s="200"/>
      <c r="H390" s="204">
        <v>0.60099999999999998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193</v>
      </c>
      <c r="AU390" s="210" t="s">
        <v>83</v>
      </c>
      <c r="AV390" s="13" t="s">
        <v>83</v>
      </c>
      <c r="AW390" s="13" t="s">
        <v>32</v>
      </c>
      <c r="AX390" s="13" t="s">
        <v>70</v>
      </c>
      <c r="AY390" s="210" t="s">
        <v>181</v>
      </c>
    </row>
    <row r="391" spans="1:65" s="13" customFormat="1" ht="11.25">
      <c r="B391" s="199"/>
      <c r="C391" s="200"/>
      <c r="D391" s="201" t="s">
        <v>193</v>
      </c>
      <c r="E391" s="202" t="s">
        <v>19</v>
      </c>
      <c r="F391" s="203" t="s">
        <v>458</v>
      </c>
      <c r="G391" s="200"/>
      <c r="H391" s="204">
        <v>3.1139999999999999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193</v>
      </c>
      <c r="AU391" s="210" t="s">
        <v>83</v>
      </c>
      <c r="AV391" s="13" t="s">
        <v>83</v>
      </c>
      <c r="AW391" s="13" t="s">
        <v>32</v>
      </c>
      <c r="AX391" s="13" t="s">
        <v>70</v>
      </c>
      <c r="AY391" s="210" t="s">
        <v>181</v>
      </c>
    </row>
    <row r="392" spans="1:65" s="14" customFormat="1" ht="11.25">
      <c r="B392" s="211"/>
      <c r="C392" s="212"/>
      <c r="D392" s="201" t="s">
        <v>193</v>
      </c>
      <c r="E392" s="213" t="s">
        <v>19</v>
      </c>
      <c r="F392" s="214" t="s">
        <v>197</v>
      </c>
      <c r="G392" s="212"/>
      <c r="H392" s="215">
        <v>11.740000000000002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193</v>
      </c>
      <c r="AU392" s="221" t="s">
        <v>83</v>
      </c>
      <c r="AV392" s="14" t="s">
        <v>189</v>
      </c>
      <c r="AW392" s="14" t="s">
        <v>32</v>
      </c>
      <c r="AX392" s="14" t="s">
        <v>77</v>
      </c>
      <c r="AY392" s="221" t="s">
        <v>181</v>
      </c>
    </row>
    <row r="393" spans="1:65" s="2" customFormat="1" ht="16.5" customHeight="1">
      <c r="A393" s="37"/>
      <c r="B393" s="38"/>
      <c r="C393" s="222" t="s">
        <v>459</v>
      </c>
      <c r="D393" s="222" t="s">
        <v>237</v>
      </c>
      <c r="E393" s="223" t="s">
        <v>460</v>
      </c>
      <c r="F393" s="224" t="s">
        <v>461</v>
      </c>
      <c r="G393" s="225" t="s">
        <v>187</v>
      </c>
      <c r="H393" s="226">
        <v>11.74</v>
      </c>
      <c r="I393" s="227"/>
      <c r="J393" s="228">
        <f>ROUND(I393*H393,2)</f>
        <v>0</v>
      </c>
      <c r="K393" s="224" t="s">
        <v>188</v>
      </c>
      <c r="L393" s="229"/>
      <c r="M393" s="230" t="s">
        <v>19</v>
      </c>
      <c r="N393" s="231" t="s">
        <v>42</v>
      </c>
      <c r="O393" s="67"/>
      <c r="P393" s="190">
        <f>O393*H393</f>
        <v>0</v>
      </c>
      <c r="Q393" s="190">
        <v>1.2999999999999999E-3</v>
      </c>
      <c r="R393" s="190">
        <f>Q393*H393</f>
        <v>1.5262E-2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356</v>
      </c>
      <c r="AT393" s="192" t="s">
        <v>237</v>
      </c>
      <c r="AU393" s="192" t="s">
        <v>83</v>
      </c>
      <c r="AY393" s="20" t="s">
        <v>181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83</v>
      </c>
      <c r="BK393" s="193">
        <f>ROUND(I393*H393,2)</f>
        <v>0</v>
      </c>
      <c r="BL393" s="20" t="s">
        <v>278</v>
      </c>
      <c r="BM393" s="192" t="s">
        <v>462</v>
      </c>
    </row>
    <row r="394" spans="1:65" s="13" customFormat="1" ht="11.25">
      <c r="B394" s="199"/>
      <c r="C394" s="200"/>
      <c r="D394" s="201" t="s">
        <v>193</v>
      </c>
      <c r="E394" s="202" t="s">
        <v>19</v>
      </c>
      <c r="F394" s="203" t="s">
        <v>458</v>
      </c>
      <c r="G394" s="200"/>
      <c r="H394" s="204">
        <v>3.1139999999999999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193</v>
      </c>
      <c r="AU394" s="210" t="s">
        <v>83</v>
      </c>
      <c r="AV394" s="13" t="s">
        <v>83</v>
      </c>
      <c r="AW394" s="13" t="s">
        <v>32</v>
      </c>
      <c r="AX394" s="13" t="s">
        <v>70</v>
      </c>
      <c r="AY394" s="210" t="s">
        <v>181</v>
      </c>
    </row>
    <row r="395" spans="1:65" s="13" customFormat="1" ht="11.25">
      <c r="B395" s="199"/>
      <c r="C395" s="200"/>
      <c r="D395" s="201" t="s">
        <v>193</v>
      </c>
      <c r="E395" s="202" t="s">
        <v>19</v>
      </c>
      <c r="F395" s="203" t="s">
        <v>458</v>
      </c>
      <c r="G395" s="200"/>
      <c r="H395" s="204">
        <v>3.1139999999999999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193</v>
      </c>
      <c r="AU395" s="210" t="s">
        <v>83</v>
      </c>
      <c r="AV395" s="13" t="s">
        <v>83</v>
      </c>
      <c r="AW395" s="13" t="s">
        <v>32</v>
      </c>
      <c r="AX395" s="13" t="s">
        <v>70</v>
      </c>
      <c r="AY395" s="210" t="s">
        <v>181</v>
      </c>
    </row>
    <row r="396" spans="1:65" s="13" customFormat="1" ht="11.25">
      <c r="B396" s="199"/>
      <c r="C396" s="200"/>
      <c r="D396" s="201" t="s">
        <v>193</v>
      </c>
      <c r="E396" s="202" t="s">
        <v>19</v>
      </c>
      <c r="F396" s="203" t="s">
        <v>213</v>
      </c>
      <c r="G396" s="200"/>
      <c r="H396" s="204">
        <v>1.7969999999999999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193</v>
      </c>
      <c r="AU396" s="210" t="s">
        <v>83</v>
      </c>
      <c r="AV396" s="13" t="s">
        <v>83</v>
      </c>
      <c r="AW396" s="13" t="s">
        <v>32</v>
      </c>
      <c r="AX396" s="13" t="s">
        <v>70</v>
      </c>
      <c r="AY396" s="210" t="s">
        <v>181</v>
      </c>
    </row>
    <row r="397" spans="1:65" s="13" customFormat="1" ht="11.25">
      <c r="B397" s="199"/>
      <c r="C397" s="200"/>
      <c r="D397" s="201" t="s">
        <v>193</v>
      </c>
      <c r="E397" s="202" t="s">
        <v>19</v>
      </c>
      <c r="F397" s="203" t="s">
        <v>214</v>
      </c>
      <c r="G397" s="200"/>
      <c r="H397" s="204">
        <v>0.60099999999999998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193</v>
      </c>
      <c r="AU397" s="210" t="s">
        <v>83</v>
      </c>
      <c r="AV397" s="13" t="s">
        <v>83</v>
      </c>
      <c r="AW397" s="13" t="s">
        <v>32</v>
      </c>
      <c r="AX397" s="13" t="s">
        <v>70</v>
      </c>
      <c r="AY397" s="210" t="s">
        <v>181</v>
      </c>
    </row>
    <row r="398" spans="1:65" s="13" customFormat="1" ht="11.25">
      <c r="B398" s="199"/>
      <c r="C398" s="200"/>
      <c r="D398" s="201" t="s">
        <v>193</v>
      </c>
      <c r="E398" s="202" t="s">
        <v>19</v>
      </c>
      <c r="F398" s="203" t="s">
        <v>458</v>
      </c>
      <c r="G398" s="200"/>
      <c r="H398" s="204">
        <v>3.1139999999999999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193</v>
      </c>
      <c r="AU398" s="210" t="s">
        <v>83</v>
      </c>
      <c r="AV398" s="13" t="s">
        <v>83</v>
      </c>
      <c r="AW398" s="13" t="s">
        <v>32</v>
      </c>
      <c r="AX398" s="13" t="s">
        <v>70</v>
      </c>
      <c r="AY398" s="210" t="s">
        <v>181</v>
      </c>
    </row>
    <row r="399" spans="1:65" s="14" customFormat="1" ht="11.25">
      <c r="B399" s="211"/>
      <c r="C399" s="212"/>
      <c r="D399" s="201" t="s">
        <v>193</v>
      </c>
      <c r="E399" s="213" t="s">
        <v>19</v>
      </c>
      <c r="F399" s="214" t="s">
        <v>197</v>
      </c>
      <c r="G399" s="212"/>
      <c r="H399" s="215">
        <v>11.740000000000002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193</v>
      </c>
      <c r="AU399" s="221" t="s">
        <v>83</v>
      </c>
      <c r="AV399" s="14" t="s">
        <v>189</v>
      </c>
      <c r="AW399" s="14" t="s">
        <v>32</v>
      </c>
      <c r="AX399" s="14" t="s">
        <v>77</v>
      </c>
      <c r="AY399" s="221" t="s">
        <v>181</v>
      </c>
    </row>
    <row r="400" spans="1:65" s="2" customFormat="1" ht="33" customHeight="1">
      <c r="A400" s="37"/>
      <c r="B400" s="38"/>
      <c r="C400" s="181" t="s">
        <v>463</v>
      </c>
      <c r="D400" s="181" t="s">
        <v>184</v>
      </c>
      <c r="E400" s="182" t="s">
        <v>464</v>
      </c>
      <c r="F400" s="183" t="s">
        <v>465</v>
      </c>
      <c r="G400" s="184" t="s">
        <v>309</v>
      </c>
      <c r="H400" s="185">
        <v>1.4999999999999999E-2</v>
      </c>
      <c r="I400" s="186"/>
      <c r="J400" s="187">
        <f>ROUND(I400*H400,2)</f>
        <v>0</v>
      </c>
      <c r="K400" s="183" t="s">
        <v>188</v>
      </c>
      <c r="L400" s="42"/>
      <c r="M400" s="188" t="s">
        <v>19</v>
      </c>
      <c r="N400" s="189" t="s">
        <v>42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278</v>
      </c>
      <c r="AT400" s="192" t="s">
        <v>184</v>
      </c>
      <c r="AU400" s="192" t="s">
        <v>83</v>
      </c>
      <c r="AY400" s="20" t="s">
        <v>181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83</v>
      </c>
      <c r="BK400" s="193">
        <f>ROUND(I400*H400,2)</f>
        <v>0</v>
      </c>
      <c r="BL400" s="20" t="s">
        <v>278</v>
      </c>
      <c r="BM400" s="192" t="s">
        <v>466</v>
      </c>
    </row>
    <row r="401" spans="1:65" s="2" customFormat="1" ht="11.25">
      <c r="A401" s="37"/>
      <c r="B401" s="38"/>
      <c r="C401" s="39"/>
      <c r="D401" s="194" t="s">
        <v>191</v>
      </c>
      <c r="E401" s="39"/>
      <c r="F401" s="195" t="s">
        <v>467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191</v>
      </c>
      <c r="AU401" s="20" t="s">
        <v>83</v>
      </c>
    </row>
    <row r="402" spans="1:65" s="12" customFormat="1" ht="25.9" customHeight="1">
      <c r="B402" s="165"/>
      <c r="C402" s="166"/>
      <c r="D402" s="167" t="s">
        <v>69</v>
      </c>
      <c r="E402" s="168" t="s">
        <v>468</v>
      </c>
      <c r="F402" s="168" t="s">
        <v>469</v>
      </c>
      <c r="G402" s="166"/>
      <c r="H402" s="166"/>
      <c r="I402" s="169"/>
      <c r="J402" s="170">
        <f>BK402</f>
        <v>0</v>
      </c>
      <c r="K402" s="166"/>
      <c r="L402" s="171"/>
      <c r="M402" s="172"/>
      <c r="N402" s="173"/>
      <c r="O402" s="173"/>
      <c r="P402" s="174">
        <f>SUM(P403:P410)</f>
        <v>0</v>
      </c>
      <c r="Q402" s="173"/>
      <c r="R402" s="174">
        <f>SUM(R403:R410)</f>
        <v>0</v>
      </c>
      <c r="S402" s="173"/>
      <c r="T402" s="175">
        <f>SUM(T403:T410)</f>
        <v>0</v>
      </c>
      <c r="AR402" s="176" t="s">
        <v>215</v>
      </c>
      <c r="AT402" s="177" t="s">
        <v>69</v>
      </c>
      <c r="AU402" s="177" t="s">
        <v>70</v>
      </c>
      <c r="AY402" s="176" t="s">
        <v>181</v>
      </c>
      <c r="BK402" s="178">
        <f>SUM(BK403:BK410)</f>
        <v>0</v>
      </c>
    </row>
    <row r="403" spans="1:65" s="2" customFormat="1" ht="16.5" customHeight="1">
      <c r="A403" s="37"/>
      <c r="B403" s="38"/>
      <c r="C403" s="181" t="s">
        <v>470</v>
      </c>
      <c r="D403" s="181" t="s">
        <v>184</v>
      </c>
      <c r="E403" s="182" t="s">
        <v>471</v>
      </c>
      <c r="F403" s="183" t="s">
        <v>472</v>
      </c>
      <c r="G403" s="184" t="s">
        <v>473</v>
      </c>
      <c r="H403" s="185">
        <v>1</v>
      </c>
      <c r="I403" s="186"/>
      <c r="J403" s="187">
        <f t="shared" ref="J403:J410" si="0">ROUND(I403*H403,2)</f>
        <v>0</v>
      </c>
      <c r="K403" s="183" t="s">
        <v>19</v>
      </c>
      <c r="L403" s="42"/>
      <c r="M403" s="188" t="s">
        <v>19</v>
      </c>
      <c r="N403" s="189" t="s">
        <v>42</v>
      </c>
      <c r="O403" s="67"/>
      <c r="P403" s="190">
        <f t="shared" ref="P403:P410" si="1">O403*H403</f>
        <v>0</v>
      </c>
      <c r="Q403" s="190">
        <v>0</v>
      </c>
      <c r="R403" s="190">
        <f t="shared" ref="R403:R410" si="2">Q403*H403</f>
        <v>0</v>
      </c>
      <c r="S403" s="190">
        <v>0</v>
      </c>
      <c r="T403" s="191">
        <f t="shared" ref="T403:T410" si="3"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189</v>
      </c>
      <c r="AT403" s="192" t="s">
        <v>184</v>
      </c>
      <c r="AU403" s="192" t="s">
        <v>77</v>
      </c>
      <c r="AY403" s="20" t="s">
        <v>181</v>
      </c>
      <c r="BE403" s="193">
        <f t="shared" ref="BE403:BE410" si="4">IF(N403="základní",J403,0)</f>
        <v>0</v>
      </c>
      <c r="BF403" s="193">
        <f t="shared" ref="BF403:BF410" si="5">IF(N403="snížená",J403,0)</f>
        <v>0</v>
      </c>
      <c r="BG403" s="193">
        <f t="shared" ref="BG403:BG410" si="6">IF(N403="zákl. přenesená",J403,0)</f>
        <v>0</v>
      </c>
      <c r="BH403" s="193">
        <f t="shared" ref="BH403:BH410" si="7">IF(N403="sníž. přenesená",J403,0)</f>
        <v>0</v>
      </c>
      <c r="BI403" s="193">
        <f t="shared" ref="BI403:BI410" si="8">IF(N403="nulová",J403,0)</f>
        <v>0</v>
      </c>
      <c r="BJ403" s="20" t="s">
        <v>83</v>
      </c>
      <c r="BK403" s="193">
        <f t="shared" ref="BK403:BK410" si="9">ROUND(I403*H403,2)</f>
        <v>0</v>
      </c>
      <c r="BL403" s="20" t="s">
        <v>189</v>
      </c>
      <c r="BM403" s="192" t="s">
        <v>474</v>
      </c>
    </row>
    <row r="404" spans="1:65" s="2" customFormat="1" ht="16.5" customHeight="1">
      <c r="A404" s="37"/>
      <c r="B404" s="38"/>
      <c r="C404" s="181" t="s">
        <v>475</v>
      </c>
      <c r="D404" s="181" t="s">
        <v>184</v>
      </c>
      <c r="E404" s="182" t="s">
        <v>476</v>
      </c>
      <c r="F404" s="183" t="s">
        <v>477</v>
      </c>
      <c r="G404" s="184" t="s">
        <v>473</v>
      </c>
      <c r="H404" s="185">
        <v>1</v>
      </c>
      <c r="I404" s="186"/>
      <c r="J404" s="187">
        <f t="shared" si="0"/>
        <v>0</v>
      </c>
      <c r="K404" s="183" t="s">
        <v>19</v>
      </c>
      <c r="L404" s="42"/>
      <c r="M404" s="188" t="s">
        <v>19</v>
      </c>
      <c r="N404" s="189" t="s">
        <v>42</v>
      </c>
      <c r="O404" s="67"/>
      <c r="P404" s="190">
        <f t="shared" si="1"/>
        <v>0</v>
      </c>
      <c r="Q404" s="190">
        <v>0</v>
      </c>
      <c r="R404" s="190">
        <f t="shared" si="2"/>
        <v>0</v>
      </c>
      <c r="S404" s="190">
        <v>0</v>
      </c>
      <c r="T404" s="191">
        <f t="shared" si="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189</v>
      </c>
      <c r="AT404" s="192" t="s">
        <v>184</v>
      </c>
      <c r="AU404" s="192" t="s">
        <v>77</v>
      </c>
      <c r="AY404" s="20" t="s">
        <v>181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20" t="s">
        <v>83</v>
      </c>
      <c r="BK404" s="193">
        <f t="shared" si="9"/>
        <v>0</v>
      </c>
      <c r="BL404" s="20" t="s">
        <v>189</v>
      </c>
      <c r="BM404" s="192" t="s">
        <v>478</v>
      </c>
    </row>
    <row r="405" spans="1:65" s="2" customFormat="1" ht="24.2" customHeight="1">
      <c r="A405" s="37"/>
      <c r="B405" s="38"/>
      <c r="C405" s="181" t="s">
        <v>479</v>
      </c>
      <c r="D405" s="181" t="s">
        <v>184</v>
      </c>
      <c r="E405" s="182" t="s">
        <v>480</v>
      </c>
      <c r="F405" s="183" t="s">
        <v>481</v>
      </c>
      <c r="G405" s="184" t="s">
        <v>473</v>
      </c>
      <c r="H405" s="185">
        <v>1</v>
      </c>
      <c r="I405" s="186"/>
      <c r="J405" s="187">
        <f t="shared" si="0"/>
        <v>0</v>
      </c>
      <c r="K405" s="183" t="s">
        <v>19</v>
      </c>
      <c r="L405" s="42"/>
      <c r="M405" s="188" t="s">
        <v>19</v>
      </c>
      <c r="N405" s="189" t="s">
        <v>42</v>
      </c>
      <c r="O405" s="67"/>
      <c r="P405" s="190">
        <f t="shared" si="1"/>
        <v>0</v>
      </c>
      <c r="Q405" s="190">
        <v>0</v>
      </c>
      <c r="R405" s="190">
        <f t="shared" si="2"/>
        <v>0</v>
      </c>
      <c r="S405" s="190">
        <v>0</v>
      </c>
      <c r="T405" s="191">
        <f t="shared" si="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189</v>
      </c>
      <c r="AT405" s="192" t="s">
        <v>184</v>
      </c>
      <c r="AU405" s="192" t="s">
        <v>77</v>
      </c>
      <c r="AY405" s="20" t="s">
        <v>181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20" t="s">
        <v>83</v>
      </c>
      <c r="BK405" s="193">
        <f t="shared" si="9"/>
        <v>0</v>
      </c>
      <c r="BL405" s="20" t="s">
        <v>189</v>
      </c>
      <c r="BM405" s="192" t="s">
        <v>482</v>
      </c>
    </row>
    <row r="406" spans="1:65" s="2" customFormat="1" ht="16.5" customHeight="1">
      <c r="A406" s="37"/>
      <c r="B406" s="38"/>
      <c r="C406" s="181" t="s">
        <v>483</v>
      </c>
      <c r="D406" s="181" t="s">
        <v>184</v>
      </c>
      <c r="E406" s="182" t="s">
        <v>484</v>
      </c>
      <c r="F406" s="183" t="s">
        <v>485</v>
      </c>
      <c r="G406" s="184" t="s">
        <v>473</v>
      </c>
      <c r="H406" s="185">
        <v>1</v>
      </c>
      <c r="I406" s="186"/>
      <c r="J406" s="187">
        <f t="shared" si="0"/>
        <v>0</v>
      </c>
      <c r="K406" s="183" t="s">
        <v>19</v>
      </c>
      <c r="L406" s="42"/>
      <c r="M406" s="188" t="s">
        <v>19</v>
      </c>
      <c r="N406" s="189" t="s">
        <v>42</v>
      </c>
      <c r="O406" s="67"/>
      <c r="P406" s="190">
        <f t="shared" si="1"/>
        <v>0</v>
      </c>
      <c r="Q406" s="190">
        <v>0</v>
      </c>
      <c r="R406" s="190">
        <f t="shared" si="2"/>
        <v>0</v>
      </c>
      <c r="S406" s="190">
        <v>0</v>
      </c>
      <c r="T406" s="191">
        <f t="shared" si="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189</v>
      </c>
      <c r="AT406" s="192" t="s">
        <v>184</v>
      </c>
      <c r="AU406" s="192" t="s">
        <v>77</v>
      </c>
      <c r="AY406" s="20" t="s">
        <v>181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20" t="s">
        <v>83</v>
      </c>
      <c r="BK406" s="193">
        <f t="shared" si="9"/>
        <v>0</v>
      </c>
      <c r="BL406" s="20" t="s">
        <v>189</v>
      </c>
      <c r="BM406" s="192" t="s">
        <v>486</v>
      </c>
    </row>
    <row r="407" spans="1:65" s="2" customFormat="1" ht="16.5" customHeight="1">
      <c r="A407" s="37"/>
      <c r="B407" s="38"/>
      <c r="C407" s="181" t="s">
        <v>487</v>
      </c>
      <c r="D407" s="181" t="s">
        <v>184</v>
      </c>
      <c r="E407" s="182" t="s">
        <v>488</v>
      </c>
      <c r="F407" s="183" t="s">
        <v>489</v>
      </c>
      <c r="G407" s="184" t="s">
        <v>473</v>
      </c>
      <c r="H407" s="185">
        <v>1</v>
      </c>
      <c r="I407" s="186"/>
      <c r="J407" s="187">
        <f t="shared" si="0"/>
        <v>0</v>
      </c>
      <c r="K407" s="183" t="s">
        <v>19</v>
      </c>
      <c r="L407" s="42"/>
      <c r="M407" s="188" t="s">
        <v>19</v>
      </c>
      <c r="N407" s="189" t="s">
        <v>42</v>
      </c>
      <c r="O407" s="67"/>
      <c r="P407" s="190">
        <f t="shared" si="1"/>
        <v>0</v>
      </c>
      <c r="Q407" s="190">
        <v>0</v>
      </c>
      <c r="R407" s="190">
        <f t="shared" si="2"/>
        <v>0</v>
      </c>
      <c r="S407" s="190">
        <v>0</v>
      </c>
      <c r="T407" s="191">
        <f t="shared" si="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189</v>
      </c>
      <c r="AT407" s="192" t="s">
        <v>184</v>
      </c>
      <c r="AU407" s="192" t="s">
        <v>77</v>
      </c>
      <c r="AY407" s="20" t="s">
        <v>181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20" t="s">
        <v>83</v>
      </c>
      <c r="BK407" s="193">
        <f t="shared" si="9"/>
        <v>0</v>
      </c>
      <c r="BL407" s="20" t="s">
        <v>189</v>
      </c>
      <c r="BM407" s="192" t="s">
        <v>490</v>
      </c>
    </row>
    <row r="408" spans="1:65" s="2" customFormat="1" ht="24.2" customHeight="1">
      <c r="A408" s="37"/>
      <c r="B408" s="38"/>
      <c r="C408" s="181" t="s">
        <v>491</v>
      </c>
      <c r="D408" s="181" t="s">
        <v>184</v>
      </c>
      <c r="E408" s="182" t="s">
        <v>492</v>
      </c>
      <c r="F408" s="183" t="s">
        <v>493</v>
      </c>
      <c r="G408" s="184" t="s">
        <v>473</v>
      </c>
      <c r="H408" s="185">
        <v>1</v>
      </c>
      <c r="I408" s="186"/>
      <c r="J408" s="187">
        <f t="shared" si="0"/>
        <v>0</v>
      </c>
      <c r="K408" s="183" t="s">
        <v>19</v>
      </c>
      <c r="L408" s="42"/>
      <c r="M408" s="188" t="s">
        <v>19</v>
      </c>
      <c r="N408" s="189" t="s">
        <v>42</v>
      </c>
      <c r="O408" s="67"/>
      <c r="P408" s="190">
        <f t="shared" si="1"/>
        <v>0</v>
      </c>
      <c r="Q408" s="190">
        <v>0</v>
      </c>
      <c r="R408" s="190">
        <f t="shared" si="2"/>
        <v>0</v>
      </c>
      <c r="S408" s="190">
        <v>0</v>
      </c>
      <c r="T408" s="191">
        <f t="shared" si="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189</v>
      </c>
      <c r="AT408" s="192" t="s">
        <v>184</v>
      </c>
      <c r="AU408" s="192" t="s">
        <v>77</v>
      </c>
      <c r="AY408" s="20" t="s">
        <v>181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20" t="s">
        <v>83</v>
      </c>
      <c r="BK408" s="193">
        <f t="shared" si="9"/>
        <v>0</v>
      </c>
      <c r="BL408" s="20" t="s">
        <v>189</v>
      </c>
      <c r="BM408" s="192" t="s">
        <v>494</v>
      </c>
    </row>
    <row r="409" spans="1:65" s="2" customFormat="1" ht="33" customHeight="1">
      <c r="A409" s="37"/>
      <c r="B409" s="38"/>
      <c r="C409" s="181" t="s">
        <v>495</v>
      </c>
      <c r="D409" s="181" t="s">
        <v>184</v>
      </c>
      <c r="E409" s="182" t="s">
        <v>496</v>
      </c>
      <c r="F409" s="183" t="s">
        <v>497</v>
      </c>
      <c r="G409" s="184" t="s">
        <v>473</v>
      </c>
      <c r="H409" s="185">
        <v>1</v>
      </c>
      <c r="I409" s="186"/>
      <c r="J409" s="187">
        <f t="shared" si="0"/>
        <v>0</v>
      </c>
      <c r="K409" s="183" t="s">
        <v>19</v>
      </c>
      <c r="L409" s="42"/>
      <c r="M409" s="188" t="s">
        <v>19</v>
      </c>
      <c r="N409" s="189" t="s">
        <v>42</v>
      </c>
      <c r="O409" s="67"/>
      <c r="P409" s="190">
        <f t="shared" si="1"/>
        <v>0</v>
      </c>
      <c r="Q409" s="190">
        <v>0</v>
      </c>
      <c r="R409" s="190">
        <f t="shared" si="2"/>
        <v>0</v>
      </c>
      <c r="S409" s="190">
        <v>0</v>
      </c>
      <c r="T409" s="191">
        <f t="shared" si="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189</v>
      </c>
      <c r="AT409" s="192" t="s">
        <v>184</v>
      </c>
      <c r="AU409" s="192" t="s">
        <v>77</v>
      </c>
      <c r="AY409" s="20" t="s">
        <v>181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20" t="s">
        <v>83</v>
      </c>
      <c r="BK409" s="193">
        <f t="shared" si="9"/>
        <v>0</v>
      </c>
      <c r="BL409" s="20" t="s">
        <v>189</v>
      </c>
      <c r="BM409" s="192" t="s">
        <v>498</v>
      </c>
    </row>
    <row r="410" spans="1:65" s="2" customFormat="1" ht="16.5" customHeight="1">
      <c r="A410" s="37"/>
      <c r="B410" s="38"/>
      <c r="C410" s="181" t="s">
        <v>499</v>
      </c>
      <c r="D410" s="181" t="s">
        <v>184</v>
      </c>
      <c r="E410" s="182" t="s">
        <v>500</v>
      </c>
      <c r="F410" s="183" t="s">
        <v>501</v>
      </c>
      <c r="G410" s="184" t="s">
        <v>473</v>
      </c>
      <c r="H410" s="185">
        <v>1</v>
      </c>
      <c r="I410" s="186"/>
      <c r="J410" s="187">
        <f t="shared" si="0"/>
        <v>0</v>
      </c>
      <c r="K410" s="183" t="s">
        <v>19</v>
      </c>
      <c r="L410" s="42"/>
      <c r="M410" s="253" t="s">
        <v>19</v>
      </c>
      <c r="N410" s="254" t="s">
        <v>42</v>
      </c>
      <c r="O410" s="255"/>
      <c r="P410" s="256">
        <f t="shared" si="1"/>
        <v>0</v>
      </c>
      <c r="Q410" s="256">
        <v>0</v>
      </c>
      <c r="R410" s="256">
        <f t="shared" si="2"/>
        <v>0</v>
      </c>
      <c r="S410" s="256">
        <v>0</v>
      </c>
      <c r="T410" s="257">
        <f t="shared" si="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189</v>
      </c>
      <c r="AT410" s="192" t="s">
        <v>184</v>
      </c>
      <c r="AU410" s="192" t="s">
        <v>77</v>
      </c>
      <c r="AY410" s="20" t="s">
        <v>181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20" t="s">
        <v>83</v>
      </c>
      <c r="BK410" s="193">
        <f t="shared" si="9"/>
        <v>0</v>
      </c>
      <c r="BL410" s="20" t="s">
        <v>189</v>
      </c>
      <c r="BM410" s="192" t="s">
        <v>502</v>
      </c>
    </row>
    <row r="411" spans="1:65" s="2" customFormat="1" ht="6.95" customHeight="1">
      <c r="A411" s="37"/>
      <c r="B411" s="50"/>
      <c r="C411" s="51"/>
      <c r="D411" s="51"/>
      <c r="E411" s="51"/>
      <c r="F411" s="51"/>
      <c r="G411" s="51"/>
      <c r="H411" s="51"/>
      <c r="I411" s="51"/>
      <c r="J411" s="51"/>
      <c r="K411" s="51"/>
      <c r="L411" s="42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</sheetData>
  <sheetProtection algorithmName="SHA-512" hashValue="8dAQ0luOhHViOhfjW1CH1Mj2eagucHyTAqqSIYiV2KzZrckUyHRyWjshOYSGS+LlMooYbsfpK0iI+E3eGRVgug==" saltValue="OJn4FtujNs5lsR9+V46SwU9ovop+DU5eGeXadMrn5BAadYl0AjhW89KQrbkGDvxUW++j7iW7S/h+3JT8cqkYJg==" spinCount="100000" sheet="1" objects="1" scenarios="1" formatColumns="0" formatRows="0" autoFilter="0"/>
  <autoFilter ref="C96:K41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9" r:id="rId2"/>
    <hyperlink ref="F117" r:id="rId3"/>
    <hyperlink ref="F121" r:id="rId4"/>
    <hyperlink ref="F129" r:id="rId5"/>
    <hyperlink ref="F137" r:id="rId6"/>
    <hyperlink ref="F145" r:id="rId7"/>
    <hyperlink ref="F161" r:id="rId8"/>
    <hyperlink ref="F192" r:id="rId9"/>
    <hyperlink ref="F200" r:id="rId10"/>
    <hyperlink ref="F209" r:id="rId11"/>
    <hyperlink ref="F217" r:id="rId12"/>
    <hyperlink ref="F221" r:id="rId13"/>
    <hyperlink ref="F226" r:id="rId14"/>
    <hyperlink ref="F232" r:id="rId15"/>
    <hyperlink ref="F240" r:id="rId16"/>
    <hyperlink ref="F249" r:id="rId17"/>
    <hyperlink ref="F259" r:id="rId18"/>
    <hyperlink ref="F261" r:id="rId19"/>
    <hyperlink ref="F263" r:id="rId20"/>
    <hyperlink ref="F268" r:id="rId21"/>
    <hyperlink ref="F271" r:id="rId22"/>
    <hyperlink ref="F275" r:id="rId23"/>
    <hyperlink ref="F282" r:id="rId24"/>
    <hyperlink ref="F295" r:id="rId25"/>
    <hyperlink ref="F298" r:id="rId26"/>
    <hyperlink ref="F309" r:id="rId27"/>
    <hyperlink ref="F316" r:id="rId28"/>
    <hyperlink ref="F323" r:id="rId29"/>
    <hyperlink ref="F330" r:id="rId30"/>
    <hyperlink ref="F343" r:id="rId31"/>
    <hyperlink ref="F346" r:id="rId32"/>
    <hyperlink ref="F354" r:id="rId33"/>
    <hyperlink ref="F362" r:id="rId34"/>
    <hyperlink ref="F370" r:id="rId35"/>
    <hyperlink ref="F373" r:id="rId36"/>
    <hyperlink ref="F401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147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503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ROUND((SUM(BE97:BE377)),  2)</f>
        <v>0</v>
      </c>
      <c r="G35" s="37"/>
      <c r="H35" s="37"/>
      <c r="I35" s="127">
        <v>0.21</v>
      </c>
      <c r="J35" s="126">
        <f>ROUND(((SUM(BE97:BE377))*I35),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ROUND((SUM(BF97:BF377)),  2)</f>
        <v>0</v>
      </c>
      <c r="G36" s="37"/>
      <c r="H36" s="37"/>
      <c r="I36" s="127">
        <v>0.12</v>
      </c>
      <c r="J36" s="126">
        <f>ROUND(((SUM(BF97:BF377))*I36),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ROUND((SUM(BG97:BG377)),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ROUND((SUM(BH97:BH377)),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ROUND((SUM(BI97:BI377)),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147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012 - Bytová jednotka 2, byt 1+1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J194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J239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J251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J254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J255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J275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J318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J342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J354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J369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147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012 - Bytová jednotka 2, byt 1+1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P98+P254+P369</f>
        <v>0</v>
      </c>
      <c r="Q97" s="75"/>
      <c r="R97" s="162">
        <f>R98+R254+R369</f>
        <v>0.67350401000000004</v>
      </c>
      <c r="S97" s="75"/>
      <c r="T97" s="163">
        <f>T98+T254+T369</f>
        <v>0.81429186000000009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BK98+BK254+BK369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P99+P194+P239+P251</f>
        <v>0</v>
      </c>
      <c r="Q98" s="173"/>
      <c r="R98" s="174">
        <f>R99+R194+R239+R251</f>
        <v>0.30136589999999996</v>
      </c>
      <c r="S98" s="173"/>
      <c r="T98" s="175">
        <f>T99+T194+T239+T251</f>
        <v>0.79424356000000007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BK99+BK194+BK239+BK251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SUM(P100:P193)</f>
        <v>0</v>
      </c>
      <c r="Q99" s="173"/>
      <c r="R99" s="174">
        <f>SUM(R100:R193)</f>
        <v>0.30021149999999996</v>
      </c>
      <c r="S99" s="173"/>
      <c r="T99" s="175">
        <f>SUM(T100:T193)</f>
        <v>5.3175600000000007E-3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SUM(BK100:BK193)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6.9870000000000001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3.0603060000000001E-2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6.9870000000000001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6.9870000000000001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0.23462346000000001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194</v>
      </c>
      <c r="G109" s="200"/>
      <c r="H109" s="204">
        <v>2.1480000000000001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195</v>
      </c>
      <c r="G111" s="200"/>
      <c r="H111" s="204">
        <v>1.7609999999999999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196</v>
      </c>
      <c r="G112" s="200"/>
      <c r="H112" s="204">
        <v>0.93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4" customFormat="1" ht="11.25">
      <c r="B113" s="211"/>
      <c r="C113" s="212"/>
      <c r="D113" s="201" t="s">
        <v>193</v>
      </c>
      <c r="E113" s="213" t="s">
        <v>19</v>
      </c>
      <c r="F113" s="214" t="s">
        <v>197</v>
      </c>
      <c r="G113" s="212"/>
      <c r="H113" s="215">
        <v>6.9870000000000001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193</v>
      </c>
      <c r="AU113" s="221" t="s">
        <v>83</v>
      </c>
      <c r="AV113" s="14" t="s">
        <v>189</v>
      </c>
      <c r="AW113" s="14" t="s">
        <v>32</v>
      </c>
      <c r="AX113" s="14" t="s">
        <v>77</v>
      </c>
      <c r="AY113" s="221" t="s">
        <v>181</v>
      </c>
    </row>
    <row r="114" spans="1:65" s="2" customFormat="1" ht="16.5" customHeight="1">
      <c r="A114" s="37"/>
      <c r="B114" s="38"/>
      <c r="C114" s="181" t="s">
        <v>202</v>
      </c>
      <c r="D114" s="181" t="s">
        <v>184</v>
      </c>
      <c r="E114" s="182" t="s">
        <v>203</v>
      </c>
      <c r="F114" s="183" t="s">
        <v>204</v>
      </c>
      <c r="G114" s="184" t="s">
        <v>187</v>
      </c>
      <c r="H114" s="185">
        <v>80</v>
      </c>
      <c r="I114" s="186"/>
      <c r="J114" s="187">
        <f>ROUND(I114*H114,2)</f>
        <v>0</v>
      </c>
      <c r="K114" s="183" t="s">
        <v>188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6.0000000000000002E-5</v>
      </c>
      <c r="R114" s="190">
        <f>Q114*H114</f>
        <v>4.8000000000000004E-3</v>
      </c>
      <c r="S114" s="190">
        <v>6.0000000000000002E-5</v>
      </c>
      <c r="T114" s="191">
        <f>S114*H114</f>
        <v>4.8000000000000004E-3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189</v>
      </c>
      <c r="AT114" s="192" t="s">
        <v>184</v>
      </c>
      <c r="AU114" s="192" t="s">
        <v>83</v>
      </c>
      <c r="AY114" s="20" t="s">
        <v>181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83</v>
      </c>
      <c r="BK114" s="193">
        <f>ROUND(I114*H114,2)</f>
        <v>0</v>
      </c>
      <c r="BL114" s="20" t="s">
        <v>189</v>
      </c>
      <c r="BM114" s="192" t="s">
        <v>205</v>
      </c>
    </row>
    <row r="115" spans="1:65" s="2" customFormat="1" ht="11.25">
      <c r="A115" s="37"/>
      <c r="B115" s="38"/>
      <c r="C115" s="39"/>
      <c r="D115" s="194" t="s">
        <v>191</v>
      </c>
      <c r="E115" s="39"/>
      <c r="F115" s="195" t="s">
        <v>206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191</v>
      </c>
      <c r="AU115" s="20" t="s">
        <v>83</v>
      </c>
    </row>
    <row r="116" spans="1:65" s="13" customFormat="1" ht="11.25">
      <c r="B116" s="199"/>
      <c r="C116" s="200"/>
      <c r="D116" s="201" t="s">
        <v>193</v>
      </c>
      <c r="E116" s="202" t="s">
        <v>19</v>
      </c>
      <c r="F116" s="203" t="s">
        <v>504</v>
      </c>
      <c r="G116" s="200"/>
      <c r="H116" s="204">
        <v>80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193</v>
      </c>
      <c r="AU116" s="210" t="s">
        <v>83</v>
      </c>
      <c r="AV116" s="13" t="s">
        <v>83</v>
      </c>
      <c r="AW116" s="13" t="s">
        <v>32</v>
      </c>
      <c r="AX116" s="13" t="s">
        <v>70</v>
      </c>
      <c r="AY116" s="210" t="s">
        <v>181</v>
      </c>
    </row>
    <row r="117" spans="1:65" s="14" customFormat="1" ht="11.25">
      <c r="B117" s="211"/>
      <c r="C117" s="212"/>
      <c r="D117" s="201" t="s">
        <v>193</v>
      </c>
      <c r="E117" s="213" t="s">
        <v>19</v>
      </c>
      <c r="F117" s="214" t="s">
        <v>197</v>
      </c>
      <c r="G117" s="212"/>
      <c r="H117" s="215">
        <v>80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193</v>
      </c>
      <c r="AU117" s="221" t="s">
        <v>83</v>
      </c>
      <c r="AV117" s="14" t="s">
        <v>189</v>
      </c>
      <c r="AW117" s="14" t="s">
        <v>32</v>
      </c>
      <c r="AX117" s="14" t="s">
        <v>77</v>
      </c>
      <c r="AY117" s="221" t="s">
        <v>181</v>
      </c>
    </row>
    <row r="118" spans="1:65" s="2" customFormat="1" ht="16.5" customHeight="1">
      <c r="A118" s="37"/>
      <c r="B118" s="38"/>
      <c r="C118" s="181" t="s">
        <v>189</v>
      </c>
      <c r="D118" s="181" t="s">
        <v>184</v>
      </c>
      <c r="E118" s="182" t="s">
        <v>208</v>
      </c>
      <c r="F118" s="183" t="s">
        <v>209</v>
      </c>
      <c r="G118" s="184" t="s">
        <v>187</v>
      </c>
      <c r="H118" s="185">
        <v>8.6259999999999994</v>
      </c>
      <c r="I118" s="186"/>
      <c r="J118" s="187">
        <f>ROUND(I118*H118,2)</f>
        <v>0</v>
      </c>
      <c r="K118" s="183" t="s">
        <v>188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1.1E-4</v>
      </c>
      <c r="R118" s="190">
        <f>Q118*H118</f>
        <v>9.4885999999999994E-4</v>
      </c>
      <c r="S118" s="190">
        <v>6.0000000000000002E-5</v>
      </c>
      <c r="T118" s="191">
        <f>S118*H118</f>
        <v>5.1756000000000003E-4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189</v>
      </c>
      <c r="AT118" s="192" t="s">
        <v>184</v>
      </c>
      <c r="AU118" s="192" t="s">
        <v>83</v>
      </c>
      <c r="AY118" s="20" t="s">
        <v>181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83</v>
      </c>
      <c r="BK118" s="193">
        <f>ROUND(I118*H118,2)</f>
        <v>0</v>
      </c>
      <c r="BL118" s="20" t="s">
        <v>189</v>
      </c>
      <c r="BM118" s="192" t="s">
        <v>210</v>
      </c>
    </row>
    <row r="119" spans="1:65" s="2" customFormat="1" ht="11.25">
      <c r="A119" s="37"/>
      <c r="B119" s="38"/>
      <c r="C119" s="39"/>
      <c r="D119" s="194" t="s">
        <v>191</v>
      </c>
      <c r="E119" s="39"/>
      <c r="F119" s="195" t="s">
        <v>211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191</v>
      </c>
      <c r="AU119" s="20" t="s">
        <v>83</v>
      </c>
    </row>
    <row r="120" spans="1:65" s="13" customFormat="1" ht="11.25">
      <c r="B120" s="199"/>
      <c r="C120" s="200"/>
      <c r="D120" s="201" t="s">
        <v>193</v>
      </c>
      <c r="E120" s="202" t="s">
        <v>19</v>
      </c>
      <c r="F120" s="203" t="s">
        <v>212</v>
      </c>
      <c r="G120" s="200"/>
      <c r="H120" s="204">
        <v>3.1139999999999999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193</v>
      </c>
      <c r="AU120" s="210" t="s">
        <v>83</v>
      </c>
      <c r="AV120" s="13" t="s">
        <v>83</v>
      </c>
      <c r="AW120" s="13" t="s">
        <v>32</v>
      </c>
      <c r="AX120" s="13" t="s">
        <v>70</v>
      </c>
      <c r="AY120" s="210" t="s">
        <v>181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212</v>
      </c>
      <c r="G121" s="200"/>
      <c r="H121" s="204">
        <v>3.1139999999999999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213</v>
      </c>
      <c r="G122" s="200"/>
      <c r="H122" s="204">
        <v>1.7969999999999999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214</v>
      </c>
      <c r="G123" s="200"/>
      <c r="H123" s="204">
        <v>0.60099999999999998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4" customFormat="1" ht="11.25">
      <c r="B124" s="211"/>
      <c r="C124" s="212"/>
      <c r="D124" s="201" t="s">
        <v>193</v>
      </c>
      <c r="E124" s="213" t="s">
        <v>19</v>
      </c>
      <c r="F124" s="214" t="s">
        <v>197</v>
      </c>
      <c r="G124" s="212"/>
      <c r="H124" s="215">
        <v>8.6260000000000012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193</v>
      </c>
      <c r="AU124" s="221" t="s">
        <v>83</v>
      </c>
      <c r="AV124" s="14" t="s">
        <v>189</v>
      </c>
      <c r="AW124" s="14" t="s">
        <v>32</v>
      </c>
      <c r="AX124" s="14" t="s">
        <v>77</v>
      </c>
      <c r="AY124" s="221" t="s">
        <v>181</v>
      </c>
    </row>
    <row r="125" spans="1:65" s="2" customFormat="1" ht="16.5" customHeight="1">
      <c r="A125" s="37"/>
      <c r="B125" s="38"/>
      <c r="C125" s="181" t="s">
        <v>215</v>
      </c>
      <c r="D125" s="181" t="s">
        <v>184</v>
      </c>
      <c r="E125" s="182" t="s">
        <v>216</v>
      </c>
      <c r="F125" s="183" t="s">
        <v>217</v>
      </c>
      <c r="G125" s="184" t="s">
        <v>187</v>
      </c>
      <c r="H125" s="185">
        <v>2.62</v>
      </c>
      <c r="I125" s="186"/>
      <c r="J125" s="187">
        <f>ROUND(I125*H125,2)</f>
        <v>0</v>
      </c>
      <c r="K125" s="183" t="s">
        <v>188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2.5999999999999998E-4</v>
      </c>
      <c r="R125" s="190">
        <f>Q125*H125</f>
        <v>6.8119999999999997E-4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189</v>
      </c>
      <c r="AT125" s="192" t="s">
        <v>184</v>
      </c>
      <c r="AU125" s="192" t="s">
        <v>83</v>
      </c>
      <c r="AY125" s="20" t="s">
        <v>181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83</v>
      </c>
      <c r="BK125" s="193">
        <f>ROUND(I125*H125,2)</f>
        <v>0</v>
      </c>
      <c r="BL125" s="20" t="s">
        <v>189</v>
      </c>
      <c r="BM125" s="192" t="s">
        <v>218</v>
      </c>
    </row>
    <row r="126" spans="1:65" s="2" customFormat="1" ht="11.25">
      <c r="A126" s="37"/>
      <c r="B126" s="38"/>
      <c r="C126" s="39"/>
      <c r="D126" s="194" t="s">
        <v>191</v>
      </c>
      <c r="E126" s="39"/>
      <c r="F126" s="195" t="s">
        <v>219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191</v>
      </c>
      <c r="AU126" s="20" t="s">
        <v>83</v>
      </c>
    </row>
    <row r="127" spans="1:65" s="13" customFormat="1" ht="11.25">
      <c r="B127" s="199"/>
      <c r="C127" s="200"/>
      <c r="D127" s="201" t="s">
        <v>193</v>
      </c>
      <c r="E127" s="202" t="s">
        <v>19</v>
      </c>
      <c r="F127" s="203" t="s">
        <v>220</v>
      </c>
      <c r="G127" s="200"/>
      <c r="H127" s="204">
        <v>0.76100000000000001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193</v>
      </c>
      <c r="AU127" s="210" t="s">
        <v>83</v>
      </c>
      <c r="AV127" s="13" t="s">
        <v>83</v>
      </c>
      <c r="AW127" s="13" t="s">
        <v>32</v>
      </c>
      <c r="AX127" s="13" t="s">
        <v>70</v>
      </c>
      <c r="AY127" s="210" t="s">
        <v>181</v>
      </c>
    </row>
    <row r="128" spans="1:65" s="13" customFormat="1" ht="11.25">
      <c r="B128" s="199"/>
      <c r="C128" s="200"/>
      <c r="D128" s="201" t="s">
        <v>193</v>
      </c>
      <c r="E128" s="202" t="s">
        <v>19</v>
      </c>
      <c r="F128" s="203" t="s">
        <v>220</v>
      </c>
      <c r="G128" s="200"/>
      <c r="H128" s="204">
        <v>0.76100000000000001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193</v>
      </c>
      <c r="AU128" s="210" t="s">
        <v>83</v>
      </c>
      <c r="AV128" s="13" t="s">
        <v>83</v>
      </c>
      <c r="AW128" s="13" t="s">
        <v>32</v>
      </c>
      <c r="AX128" s="13" t="s">
        <v>70</v>
      </c>
      <c r="AY128" s="210" t="s">
        <v>181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221</v>
      </c>
      <c r="G129" s="200"/>
      <c r="H129" s="204">
        <v>0.75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222</v>
      </c>
      <c r="G130" s="200"/>
      <c r="H130" s="204">
        <v>0.34799999999999998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4" customFormat="1" ht="11.25">
      <c r="B131" s="211"/>
      <c r="C131" s="212"/>
      <c r="D131" s="201" t="s">
        <v>193</v>
      </c>
      <c r="E131" s="213" t="s">
        <v>19</v>
      </c>
      <c r="F131" s="214" t="s">
        <v>197</v>
      </c>
      <c r="G131" s="212"/>
      <c r="H131" s="215">
        <v>2.62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193</v>
      </c>
      <c r="AU131" s="221" t="s">
        <v>83</v>
      </c>
      <c r="AV131" s="14" t="s">
        <v>189</v>
      </c>
      <c r="AW131" s="14" t="s">
        <v>32</v>
      </c>
      <c r="AX131" s="14" t="s">
        <v>77</v>
      </c>
      <c r="AY131" s="221" t="s">
        <v>181</v>
      </c>
    </row>
    <row r="132" spans="1:65" s="2" customFormat="1" ht="21.75" customHeight="1">
      <c r="A132" s="37"/>
      <c r="B132" s="38"/>
      <c r="C132" s="181" t="s">
        <v>182</v>
      </c>
      <c r="D132" s="181" t="s">
        <v>184</v>
      </c>
      <c r="E132" s="182" t="s">
        <v>223</v>
      </c>
      <c r="F132" s="183" t="s">
        <v>224</v>
      </c>
      <c r="G132" s="184" t="s">
        <v>187</v>
      </c>
      <c r="H132" s="185">
        <v>2.62</v>
      </c>
      <c r="I132" s="186"/>
      <c r="J132" s="187">
        <f>ROUND(I132*H132,2)</f>
        <v>0</v>
      </c>
      <c r="K132" s="183" t="s">
        <v>188</v>
      </c>
      <c r="L132" s="42"/>
      <c r="M132" s="188" t="s">
        <v>19</v>
      </c>
      <c r="N132" s="189" t="s">
        <v>42</v>
      </c>
      <c r="O132" s="67"/>
      <c r="P132" s="190">
        <f>O132*H132</f>
        <v>0</v>
      </c>
      <c r="Q132" s="190">
        <v>4.3800000000000002E-3</v>
      </c>
      <c r="R132" s="190">
        <f>Q132*H132</f>
        <v>1.1475600000000001E-2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189</v>
      </c>
      <c r="AT132" s="192" t="s">
        <v>184</v>
      </c>
      <c r="AU132" s="192" t="s">
        <v>83</v>
      </c>
      <c r="AY132" s="20" t="s">
        <v>181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83</v>
      </c>
      <c r="BK132" s="193">
        <f>ROUND(I132*H132,2)</f>
        <v>0</v>
      </c>
      <c r="BL132" s="20" t="s">
        <v>189</v>
      </c>
      <c r="BM132" s="192" t="s">
        <v>225</v>
      </c>
    </row>
    <row r="133" spans="1:65" s="2" customFormat="1" ht="11.25">
      <c r="A133" s="37"/>
      <c r="B133" s="38"/>
      <c r="C133" s="39"/>
      <c r="D133" s="194" t="s">
        <v>191</v>
      </c>
      <c r="E133" s="39"/>
      <c r="F133" s="195" t="s">
        <v>226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191</v>
      </c>
      <c r="AU133" s="20" t="s">
        <v>83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3" customFormat="1" ht="11.25">
      <c r="B135" s="199"/>
      <c r="C135" s="200"/>
      <c r="D135" s="201" t="s">
        <v>193</v>
      </c>
      <c r="E135" s="202" t="s">
        <v>19</v>
      </c>
      <c r="F135" s="203" t="s">
        <v>220</v>
      </c>
      <c r="G135" s="200"/>
      <c r="H135" s="204">
        <v>0.76100000000000001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193</v>
      </c>
      <c r="AU135" s="210" t="s">
        <v>83</v>
      </c>
      <c r="AV135" s="13" t="s">
        <v>83</v>
      </c>
      <c r="AW135" s="13" t="s">
        <v>32</v>
      </c>
      <c r="AX135" s="13" t="s">
        <v>70</v>
      </c>
      <c r="AY135" s="210" t="s">
        <v>181</v>
      </c>
    </row>
    <row r="136" spans="1:65" s="13" customFormat="1" ht="11.25">
      <c r="B136" s="199"/>
      <c r="C136" s="200"/>
      <c r="D136" s="201" t="s">
        <v>193</v>
      </c>
      <c r="E136" s="202" t="s">
        <v>19</v>
      </c>
      <c r="F136" s="203" t="s">
        <v>221</v>
      </c>
      <c r="G136" s="200"/>
      <c r="H136" s="204">
        <v>0.75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193</v>
      </c>
      <c r="AU136" s="210" t="s">
        <v>83</v>
      </c>
      <c r="AV136" s="13" t="s">
        <v>83</v>
      </c>
      <c r="AW136" s="13" t="s">
        <v>32</v>
      </c>
      <c r="AX136" s="13" t="s">
        <v>70</v>
      </c>
      <c r="AY136" s="210" t="s">
        <v>181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222</v>
      </c>
      <c r="G137" s="200"/>
      <c r="H137" s="204">
        <v>0.34799999999999998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4" customFormat="1" ht="11.25">
      <c r="B138" s="211"/>
      <c r="C138" s="212"/>
      <c r="D138" s="201" t="s">
        <v>193</v>
      </c>
      <c r="E138" s="213" t="s">
        <v>19</v>
      </c>
      <c r="F138" s="214" t="s">
        <v>197</v>
      </c>
      <c r="G138" s="212"/>
      <c r="H138" s="215">
        <v>2.62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193</v>
      </c>
      <c r="AU138" s="221" t="s">
        <v>83</v>
      </c>
      <c r="AV138" s="14" t="s">
        <v>189</v>
      </c>
      <c r="AW138" s="14" t="s">
        <v>32</v>
      </c>
      <c r="AX138" s="14" t="s">
        <v>77</v>
      </c>
      <c r="AY138" s="221" t="s">
        <v>181</v>
      </c>
    </row>
    <row r="139" spans="1:65" s="2" customFormat="1" ht="24.2" customHeight="1">
      <c r="A139" s="37"/>
      <c r="B139" s="38"/>
      <c r="C139" s="181" t="s">
        <v>227</v>
      </c>
      <c r="D139" s="181" t="s">
        <v>184</v>
      </c>
      <c r="E139" s="182" t="s">
        <v>228</v>
      </c>
      <c r="F139" s="183" t="s">
        <v>229</v>
      </c>
      <c r="G139" s="184" t="s">
        <v>230</v>
      </c>
      <c r="H139" s="185">
        <v>17.46</v>
      </c>
      <c r="I139" s="186"/>
      <c r="J139" s="187">
        <f>ROUND(I139*H139,2)</f>
        <v>0</v>
      </c>
      <c r="K139" s="183" t="s">
        <v>188</v>
      </c>
      <c r="L139" s="42"/>
      <c r="M139" s="188" t="s">
        <v>19</v>
      </c>
      <c r="N139" s="189" t="s">
        <v>42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189</v>
      </c>
      <c r="AT139" s="192" t="s">
        <v>184</v>
      </c>
      <c r="AU139" s="192" t="s">
        <v>83</v>
      </c>
      <c r="AY139" s="20" t="s">
        <v>181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83</v>
      </c>
      <c r="BK139" s="193">
        <f>ROUND(I139*H139,2)</f>
        <v>0</v>
      </c>
      <c r="BL139" s="20" t="s">
        <v>189</v>
      </c>
      <c r="BM139" s="192" t="s">
        <v>231</v>
      </c>
    </row>
    <row r="140" spans="1:65" s="2" customFormat="1" ht="11.25">
      <c r="A140" s="37"/>
      <c r="B140" s="38"/>
      <c r="C140" s="39"/>
      <c r="D140" s="194" t="s">
        <v>191</v>
      </c>
      <c r="E140" s="39"/>
      <c r="F140" s="195" t="s">
        <v>232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191</v>
      </c>
      <c r="AU140" s="20" t="s">
        <v>83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233</v>
      </c>
      <c r="G141" s="200"/>
      <c r="H141" s="204">
        <v>5.07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233</v>
      </c>
      <c r="G142" s="200"/>
      <c r="H142" s="204">
        <v>5.07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3" customFormat="1" ht="11.25">
      <c r="B143" s="199"/>
      <c r="C143" s="200"/>
      <c r="D143" s="201" t="s">
        <v>193</v>
      </c>
      <c r="E143" s="202" t="s">
        <v>19</v>
      </c>
      <c r="F143" s="203" t="s">
        <v>234</v>
      </c>
      <c r="G143" s="200"/>
      <c r="H143" s="204">
        <v>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193</v>
      </c>
      <c r="AU143" s="210" t="s">
        <v>83</v>
      </c>
      <c r="AV143" s="13" t="s">
        <v>83</v>
      </c>
      <c r="AW143" s="13" t="s">
        <v>32</v>
      </c>
      <c r="AX143" s="13" t="s">
        <v>70</v>
      </c>
      <c r="AY143" s="210" t="s">
        <v>181</v>
      </c>
    </row>
    <row r="144" spans="1:65" s="13" customFormat="1" ht="11.25">
      <c r="B144" s="199"/>
      <c r="C144" s="200"/>
      <c r="D144" s="201" t="s">
        <v>193</v>
      </c>
      <c r="E144" s="202" t="s">
        <v>19</v>
      </c>
      <c r="F144" s="203" t="s">
        <v>235</v>
      </c>
      <c r="G144" s="200"/>
      <c r="H144" s="204">
        <v>2.3199999999999998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193</v>
      </c>
      <c r="AU144" s="210" t="s">
        <v>83</v>
      </c>
      <c r="AV144" s="13" t="s">
        <v>83</v>
      </c>
      <c r="AW144" s="13" t="s">
        <v>32</v>
      </c>
      <c r="AX144" s="13" t="s">
        <v>70</v>
      </c>
      <c r="AY144" s="210" t="s">
        <v>181</v>
      </c>
    </row>
    <row r="145" spans="1:65" s="14" customFormat="1" ht="11.25">
      <c r="B145" s="211"/>
      <c r="C145" s="212"/>
      <c r="D145" s="201" t="s">
        <v>193</v>
      </c>
      <c r="E145" s="213" t="s">
        <v>19</v>
      </c>
      <c r="F145" s="214" t="s">
        <v>197</v>
      </c>
      <c r="G145" s="212"/>
      <c r="H145" s="215">
        <v>17.46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193</v>
      </c>
      <c r="AU145" s="221" t="s">
        <v>83</v>
      </c>
      <c r="AV145" s="14" t="s">
        <v>189</v>
      </c>
      <c r="AW145" s="14" t="s">
        <v>32</v>
      </c>
      <c r="AX145" s="14" t="s">
        <v>77</v>
      </c>
      <c r="AY145" s="221" t="s">
        <v>181</v>
      </c>
    </row>
    <row r="146" spans="1:65" s="2" customFormat="1" ht="16.5" customHeight="1">
      <c r="A146" s="37"/>
      <c r="B146" s="38"/>
      <c r="C146" s="222" t="s">
        <v>236</v>
      </c>
      <c r="D146" s="222" t="s">
        <v>237</v>
      </c>
      <c r="E146" s="223" t="s">
        <v>238</v>
      </c>
      <c r="F146" s="224" t="s">
        <v>239</v>
      </c>
      <c r="G146" s="225" t="s">
        <v>230</v>
      </c>
      <c r="H146" s="226">
        <v>18.332999999999998</v>
      </c>
      <c r="I146" s="227"/>
      <c r="J146" s="228">
        <f>ROUND(I146*H146,2)</f>
        <v>0</v>
      </c>
      <c r="K146" s="224" t="s">
        <v>188</v>
      </c>
      <c r="L146" s="229"/>
      <c r="M146" s="230" t="s">
        <v>19</v>
      </c>
      <c r="N146" s="231" t="s">
        <v>42</v>
      </c>
      <c r="O146" s="67"/>
      <c r="P146" s="190">
        <f>O146*H146</f>
        <v>0</v>
      </c>
      <c r="Q146" s="190">
        <v>1E-4</v>
      </c>
      <c r="R146" s="190">
        <f>Q146*H146</f>
        <v>1.8332999999999999E-3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236</v>
      </c>
      <c r="AT146" s="192" t="s">
        <v>237</v>
      </c>
      <c r="AU146" s="192" t="s">
        <v>83</v>
      </c>
      <c r="AY146" s="20" t="s">
        <v>181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83</v>
      </c>
      <c r="BK146" s="193">
        <f>ROUND(I146*H146,2)</f>
        <v>0</v>
      </c>
      <c r="BL146" s="20" t="s">
        <v>189</v>
      </c>
      <c r="BM146" s="192" t="s">
        <v>240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233</v>
      </c>
      <c r="G148" s="200"/>
      <c r="H148" s="204">
        <v>5.07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234</v>
      </c>
      <c r="G149" s="200"/>
      <c r="H149" s="204">
        <v>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235</v>
      </c>
      <c r="G150" s="200"/>
      <c r="H150" s="204">
        <v>2.3199999999999998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17.46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13" customFormat="1" ht="11.25">
      <c r="B152" s="199"/>
      <c r="C152" s="200"/>
      <c r="D152" s="201" t="s">
        <v>193</v>
      </c>
      <c r="E152" s="200"/>
      <c r="F152" s="203" t="s">
        <v>505</v>
      </c>
      <c r="G152" s="200"/>
      <c r="H152" s="204">
        <v>18.332999999999998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4</v>
      </c>
      <c r="AX152" s="13" t="s">
        <v>77</v>
      </c>
      <c r="AY152" s="210" t="s">
        <v>181</v>
      </c>
    </row>
    <row r="153" spans="1:65" s="2" customFormat="1" ht="33" customHeight="1">
      <c r="A153" s="37"/>
      <c r="B153" s="38"/>
      <c r="C153" s="181" t="s">
        <v>242</v>
      </c>
      <c r="D153" s="181" t="s">
        <v>184</v>
      </c>
      <c r="E153" s="182" t="s">
        <v>243</v>
      </c>
      <c r="F153" s="183" t="s">
        <v>244</v>
      </c>
      <c r="G153" s="184" t="s">
        <v>230</v>
      </c>
      <c r="H153" s="185">
        <v>34.92</v>
      </c>
      <c r="I153" s="186"/>
      <c r="J153" s="187">
        <f>ROUND(I153*H153,2)</f>
        <v>0</v>
      </c>
      <c r="K153" s="183" t="s">
        <v>188</v>
      </c>
      <c r="L153" s="42"/>
      <c r="M153" s="188" t="s">
        <v>19</v>
      </c>
      <c r="N153" s="189" t="s">
        <v>42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189</v>
      </c>
      <c r="AT153" s="192" t="s">
        <v>184</v>
      </c>
      <c r="AU153" s="192" t="s">
        <v>83</v>
      </c>
      <c r="AY153" s="20" t="s">
        <v>181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83</v>
      </c>
      <c r="BK153" s="193">
        <f>ROUND(I153*H153,2)</f>
        <v>0</v>
      </c>
      <c r="BL153" s="20" t="s">
        <v>189</v>
      </c>
      <c r="BM153" s="192" t="s">
        <v>245</v>
      </c>
    </row>
    <row r="154" spans="1:65" s="2" customFormat="1" ht="11.25">
      <c r="A154" s="37"/>
      <c r="B154" s="38"/>
      <c r="C154" s="39"/>
      <c r="D154" s="194" t="s">
        <v>191</v>
      </c>
      <c r="E154" s="39"/>
      <c r="F154" s="195" t="s">
        <v>246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191</v>
      </c>
      <c r="AU154" s="20" t="s">
        <v>83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233</v>
      </c>
      <c r="G155" s="200"/>
      <c r="H155" s="204">
        <v>5.07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233</v>
      </c>
      <c r="G156" s="200"/>
      <c r="H156" s="204">
        <v>5.07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234</v>
      </c>
      <c r="G157" s="200"/>
      <c r="H157" s="204">
        <v>5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3" customFormat="1" ht="11.25">
      <c r="B158" s="199"/>
      <c r="C158" s="200"/>
      <c r="D158" s="201" t="s">
        <v>193</v>
      </c>
      <c r="E158" s="202" t="s">
        <v>19</v>
      </c>
      <c r="F158" s="203" t="s">
        <v>235</v>
      </c>
      <c r="G158" s="200"/>
      <c r="H158" s="204">
        <v>2.3199999999999998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32</v>
      </c>
      <c r="AX158" s="13" t="s">
        <v>70</v>
      </c>
      <c r="AY158" s="210" t="s">
        <v>181</v>
      </c>
    </row>
    <row r="159" spans="1:65" s="15" customFormat="1" ht="11.25">
      <c r="B159" s="232"/>
      <c r="C159" s="233"/>
      <c r="D159" s="201" t="s">
        <v>193</v>
      </c>
      <c r="E159" s="234" t="s">
        <v>19</v>
      </c>
      <c r="F159" s="235" t="s">
        <v>247</v>
      </c>
      <c r="G159" s="233"/>
      <c r="H159" s="236">
        <v>17.46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193</v>
      </c>
      <c r="AU159" s="242" t="s">
        <v>83</v>
      </c>
      <c r="AV159" s="15" t="s">
        <v>202</v>
      </c>
      <c r="AW159" s="15" t="s">
        <v>32</v>
      </c>
      <c r="AX159" s="15" t="s">
        <v>70</v>
      </c>
      <c r="AY159" s="242" t="s">
        <v>181</v>
      </c>
    </row>
    <row r="160" spans="1:65" s="13" customFormat="1" ht="11.25">
      <c r="B160" s="199"/>
      <c r="C160" s="200"/>
      <c r="D160" s="201" t="s">
        <v>193</v>
      </c>
      <c r="E160" s="202" t="s">
        <v>19</v>
      </c>
      <c r="F160" s="203" t="s">
        <v>233</v>
      </c>
      <c r="G160" s="200"/>
      <c r="H160" s="204">
        <v>5.07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193</v>
      </c>
      <c r="AU160" s="210" t="s">
        <v>83</v>
      </c>
      <c r="AV160" s="13" t="s">
        <v>83</v>
      </c>
      <c r="AW160" s="13" t="s">
        <v>32</v>
      </c>
      <c r="AX160" s="13" t="s">
        <v>70</v>
      </c>
      <c r="AY160" s="210" t="s">
        <v>181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233</v>
      </c>
      <c r="G161" s="200"/>
      <c r="H161" s="204">
        <v>5.07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234</v>
      </c>
      <c r="G162" s="200"/>
      <c r="H162" s="204">
        <v>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235</v>
      </c>
      <c r="G163" s="200"/>
      <c r="H163" s="204">
        <v>2.3199999999999998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5" customFormat="1" ht="11.25">
      <c r="B164" s="232"/>
      <c r="C164" s="233"/>
      <c r="D164" s="201" t="s">
        <v>193</v>
      </c>
      <c r="E164" s="234" t="s">
        <v>19</v>
      </c>
      <c r="F164" s="235" t="s">
        <v>247</v>
      </c>
      <c r="G164" s="233"/>
      <c r="H164" s="236">
        <v>17.46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193</v>
      </c>
      <c r="AU164" s="242" t="s">
        <v>83</v>
      </c>
      <c r="AV164" s="15" t="s">
        <v>202</v>
      </c>
      <c r="AW164" s="15" t="s">
        <v>32</v>
      </c>
      <c r="AX164" s="15" t="s">
        <v>70</v>
      </c>
      <c r="AY164" s="242" t="s">
        <v>181</v>
      </c>
    </row>
    <row r="165" spans="1:65" s="14" customFormat="1" ht="11.25">
      <c r="B165" s="211"/>
      <c r="C165" s="212"/>
      <c r="D165" s="201" t="s">
        <v>193</v>
      </c>
      <c r="E165" s="213" t="s">
        <v>19</v>
      </c>
      <c r="F165" s="214" t="s">
        <v>197</v>
      </c>
      <c r="G165" s="212"/>
      <c r="H165" s="215">
        <v>34.92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193</v>
      </c>
      <c r="AU165" s="221" t="s">
        <v>83</v>
      </c>
      <c r="AV165" s="14" t="s">
        <v>189</v>
      </c>
      <c r="AW165" s="14" t="s">
        <v>32</v>
      </c>
      <c r="AX165" s="14" t="s">
        <v>77</v>
      </c>
      <c r="AY165" s="221" t="s">
        <v>181</v>
      </c>
    </row>
    <row r="166" spans="1:65" s="2" customFormat="1" ht="16.5" customHeight="1">
      <c r="A166" s="37"/>
      <c r="B166" s="38"/>
      <c r="C166" s="222" t="s">
        <v>248</v>
      </c>
      <c r="D166" s="222" t="s">
        <v>237</v>
      </c>
      <c r="E166" s="223" t="s">
        <v>249</v>
      </c>
      <c r="F166" s="224" t="s">
        <v>250</v>
      </c>
      <c r="G166" s="225" t="s">
        <v>230</v>
      </c>
      <c r="H166" s="226">
        <v>18.332999999999998</v>
      </c>
      <c r="I166" s="227"/>
      <c r="J166" s="228">
        <f>ROUND(I166*H166,2)</f>
        <v>0</v>
      </c>
      <c r="K166" s="224" t="s">
        <v>188</v>
      </c>
      <c r="L166" s="229"/>
      <c r="M166" s="230" t="s">
        <v>19</v>
      </c>
      <c r="N166" s="231" t="s">
        <v>42</v>
      </c>
      <c r="O166" s="67"/>
      <c r="P166" s="190">
        <f>O166*H166</f>
        <v>0</v>
      </c>
      <c r="Q166" s="190">
        <v>4.0000000000000003E-5</v>
      </c>
      <c r="R166" s="190">
        <f>Q166*H166</f>
        <v>7.3331999999999998E-4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236</v>
      </c>
      <c r="AT166" s="192" t="s">
        <v>237</v>
      </c>
      <c r="AU166" s="192" t="s">
        <v>83</v>
      </c>
      <c r="AY166" s="20" t="s">
        <v>181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83</v>
      </c>
      <c r="BK166" s="193">
        <f>ROUND(I166*H166,2)</f>
        <v>0</v>
      </c>
      <c r="BL166" s="20" t="s">
        <v>189</v>
      </c>
      <c r="BM166" s="192" t="s">
        <v>251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233</v>
      </c>
      <c r="G167" s="200"/>
      <c r="H167" s="204">
        <v>5.07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234</v>
      </c>
      <c r="G169" s="200"/>
      <c r="H169" s="204">
        <v>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235</v>
      </c>
      <c r="G170" s="200"/>
      <c r="H170" s="204">
        <v>2.3199999999999998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4" customFormat="1" ht="11.25">
      <c r="B171" s="211"/>
      <c r="C171" s="212"/>
      <c r="D171" s="201" t="s">
        <v>193</v>
      </c>
      <c r="E171" s="213" t="s">
        <v>19</v>
      </c>
      <c r="F171" s="214" t="s">
        <v>197</v>
      </c>
      <c r="G171" s="212"/>
      <c r="H171" s="215">
        <v>17.46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193</v>
      </c>
      <c r="AU171" s="221" t="s">
        <v>83</v>
      </c>
      <c r="AV171" s="14" t="s">
        <v>189</v>
      </c>
      <c r="AW171" s="14" t="s">
        <v>32</v>
      </c>
      <c r="AX171" s="14" t="s">
        <v>77</v>
      </c>
      <c r="AY171" s="221" t="s">
        <v>181</v>
      </c>
    </row>
    <row r="172" spans="1:65" s="13" customFormat="1" ht="11.25">
      <c r="B172" s="199"/>
      <c r="C172" s="200"/>
      <c r="D172" s="201" t="s">
        <v>193</v>
      </c>
      <c r="E172" s="200"/>
      <c r="F172" s="203" t="s">
        <v>505</v>
      </c>
      <c r="G172" s="200"/>
      <c r="H172" s="204">
        <v>18.332999999999998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4</v>
      </c>
      <c r="AX172" s="13" t="s">
        <v>77</v>
      </c>
      <c r="AY172" s="210" t="s">
        <v>181</v>
      </c>
    </row>
    <row r="173" spans="1:65" s="2" customFormat="1" ht="16.5" customHeight="1">
      <c r="A173" s="37"/>
      <c r="B173" s="38"/>
      <c r="C173" s="222" t="s">
        <v>252</v>
      </c>
      <c r="D173" s="222" t="s">
        <v>237</v>
      </c>
      <c r="E173" s="223" t="s">
        <v>253</v>
      </c>
      <c r="F173" s="224" t="s">
        <v>254</v>
      </c>
      <c r="G173" s="225" t="s">
        <v>230</v>
      </c>
      <c r="H173" s="226">
        <v>18.332999999999998</v>
      </c>
      <c r="I173" s="227"/>
      <c r="J173" s="228">
        <f>ROUND(I173*H173,2)</f>
        <v>0</v>
      </c>
      <c r="K173" s="224" t="s">
        <v>188</v>
      </c>
      <c r="L173" s="229"/>
      <c r="M173" s="230" t="s">
        <v>19</v>
      </c>
      <c r="N173" s="231" t="s">
        <v>42</v>
      </c>
      <c r="O173" s="67"/>
      <c r="P173" s="190">
        <f>O173*H173</f>
        <v>0</v>
      </c>
      <c r="Q173" s="190">
        <v>2.9999999999999997E-4</v>
      </c>
      <c r="R173" s="190">
        <f>Q173*H173</f>
        <v>5.4998999999999994E-3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236</v>
      </c>
      <c r="AT173" s="192" t="s">
        <v>237</v>
      </c>
      <c r="AU173" s="192" t="s">
        <v>83</v>
      </c>
      <c r="AY173" s="20" t="s">
        <v>181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83</v>
      </c>
      <c r="BK173" s="193">
        <f>ROUND(I173*H173,2)</f>
        <v>0</v>
      </c>
      <c r="BL173" s="20" t="s">
        <v>189</v>
      </c>
      <c r="BM173" s="192" t="s">
        <v>255</v>
      </c>
    </row>
    <row r="174" spans="1:65" s="13" customFormat="1" ht="11.25">
      <c r="B174" s="199"/>
      <c r="C174" s="200"/>
      <c r="D174" s="201" t="s">
        <v>193</v>
      </c>
      <c r="E174" s="202" t="s">
        <v>19</v>
      </c>
      <c r="F174" s="203" t="s">
        <v>233</v>
      </c>
      <c r="G174" s="200"/>
      <c r="H174" s="204">
        <v>5.07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193</v>
      </c>
      <c r="AU174" s="210" t="s">
        <v>83</v>
      </c>
      <c r="AV174" s="13" t="s">
        <v>83</v>
      </c>
      <c r="AW174" s="13" t="s">
        <v>32</v>
      </c>
      <c r="AX174" s="13" t="s">
        <v>70</v>
      </c>
      <c r="AY174" s="210" t="s">
        <v>181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233</v>
      </c>
      <c r="G175" s="200"/>
      <c r="H175" s="204">
        <v>5.07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234</v>
      </c>
      <c r="G176" s="200"/>
      <c r="H176" s="204">
        <v>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235</v>
      </c>
      <c r="G177" s="200"/>
      <c r="H177" s="204">
        <v>2.3199999999999998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4" customFormat="1" ht="11.25">
      <c r="B178" s="211"/>
      <c r="C178" s="212"/>
      <c r="D178" s="201" t="s">
        <v>193</v>
      </c>
      <c r="E178" s="213" t="s">
        <v>19</v>
      </c>
      <c r="F178" s="214" t="s">
        <v>197</v>
      </c>
      <c r="G178" s="212"/>
      <c r="H178" s="215">
        <v>17.46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193</v>
      </c>
      <c r="AU178" s="221" t="s">
        <v>83</v>
      </c>
      <c r="AV178" s="14" t="s">
        <v>189</v>
      </c>
      <c r="AW178" s="14" t="s">
        <v>32</v>
      </c>
      <c r="AX178" s="14" t="s">
        <v>77</v>
      </c>
      <c r="AY178" s="221" t="s">
        <v>181</v>
      </c>
    </row>
    <row r="179" spans="1:65" s="13" customFormat="1" ht="11.25">
      <c r="B179" s="199"/>
      <c r="C179" s="200"/>
      <c r="D179" s="201" t="s">
        <v>193</v>
      </c>
      <c r="E179" s="200"/>
      <c r="F179" s="203" t="s">
        <v>505</v>
      </c>
      <c r="G179" s="200"/>
      <c r="H179" s="204">
        <v>18.332999999999998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4</v>
      </c>
      <c r="AX179" s="13" t="s">
        <v>77</v>
      </c>
      <c r="AY179" s="210" t="s">
        <v>181</v>
      </c>
    </row>
    <row r="180" spans="1:65" s="2" customFormat="1" ht="16.5" customHeight="1">
      <c r="A180" s="37"/>
      <c r="B180" s="38"/>
      <c r="C180" s="181" t="s">
        <v>8</v>
      </c>
      <c r="D180" s="181" t="s">
        <v>184</v>
      </c>
      <c r="E180" s="182" t="s">
        <v>256</v>
      </c>
      <c r="F180" s="183" t="s">
        <v>257</v>
      </c>
      <c r="G180" s="184" t="s">
        <v>187</v>
      </c>
      <c r="H180" s="185">
        <v>2.62</v>
      </c>
      <c r="I180" s="186"/>
      <c r="J180" s="187">
        <f>ROUND(I180*H180,2)</f>
        <v>0</v>
      </c>
      <c r="K180" s="183" t="s">
        <v>188</v>
      </c>
      <c r="L180" s="42"/>
      <c r="M180" s="188" t="s">
        <v>19</v>
      </c>
      <c r="N180" s="189" t="s">
        <v>42</v>
      </c>
      <c r="O180" s="67"/>
      <c r="P180" s="190">
        <f>O180*H180</f>
        <v>0</v>
      </c>
      <c r="Q180" s="190">
        <v>1.3999999999999999E-4</v>
      </c>
      <c r="R180" s="190">
        <f>Q180*H180</f>
        <v>3.6679999999999997E-4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189</v>
      </c>
      <c r="AT180" s="192" t="s">
        <v>184</v>
      </c>
      <c r="AU180" s="192" t="s">
        <v>83</v>
      </c>
      <c r="AY180" s="20" t="s">
        <v>181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83</v>
      </c>
      <c r="BK180" s="193">
        <f>ROUND(I180*H180,2)</f>
        <v>0</v>
      </c>
      <c r="BL180" s="20" t="s">
        <v>189</v>
      </c>
      <c r="BM180" s="192" t="s">
        <v>258</v>
      </c>
    </row>
    <row r="181" spans="1:65" s="2" customFormat="1" ht="11.25">
      <c r="A181" s="37"/>
      <c r="B181" s="38"/>
      <c r="C181" s="39"/>
      <c r="D181" s="194" t="s">
        <v>191</v>
      </c>
      <c r="E181" s="39"/>
      <c r="F181" s="195" t="s">
        <v>259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191</v>
      </c>
      <c r="AU181" s="20" t="s">
        <v>83</v>
      </c>
    </row>
    <row r="182" spans="1:65" s="13" customFormat="1" ht="11.25">
      <c r="B182" s="199"/>
      <c r="C182" s="200"/>
      <c r="D182" s="201" t="s">
        <v>193</v>
      </c>
      <c r="E182" s="202" t="s">
        <v>19</v>
      </c>
      <c r="F182" s="203" t="s">
        <v>220</v>
      </c>
      <c r="G182" s="200"/>
      <c r="H182" s="204">
        <v>0.76100000000000001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32</v>
      </c>
      <c r="AX182" s="13" t="s">
        <v>70</v>
      </c>
      <c r="AY182" s="210" t="s">
        <v>181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220</v>
      </c>
      <c r="G183" s="200"/>
      <c r="H183" s="204">
        <v>0.76100000000000001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221</v>
      </c>
      <c r="G184" s="200"/>
      <c r="H184" s="204">
        <v>0.75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222</v>
      </c>
      <c r="G185" s="200"/>
      <c r="H185" s="204">
        <v>0.34799999999999998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4" customFormat="1" ht="11.25">
      <c r="B186" s="211"/>
      <c r="C186" s="212"/>
      <c r="D186" s="201" t="s">
        <v>193</v>
      </c>
      <c r="E186" s="213" t="s">
        <v>19</v>
      </c>
      <c r="F186" s="214" t="s">
        <v>197</v>
      </c>
      <c r="G186" s="212"/>
      <c r="H186" s="215">
        <v>2.62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193</v>
      </c>
      <c r="AU186" s="221" t="s">
        <v>83</v>
      </c>
      <c r="AV186" s="14" t="s">
        <v>189</v>
      </c>
      <c r="AW186" s="14" t="s">
        <v>32</v>
      </c>
      <c r="AX186" s="14" t="s">
        <v>77</v>
      </c>
      <c r="AY186" s="221" t="s">
        <v>181</v>
      </c>
    </row>
    <row r="187" spans="1:65" s="2" customFormat="1" ht="24.2" customHeight="1">
      <c r="A187" s="37"/>
      <c r="B187" s="38"/>
      <c r="C187" s="181" t="s">
        <v>260</v>
      </c>
      <c r="D187" s="181" t="s">
        <v>184</v>
      </c>
      <c r="E187" s="182" t="s">
        <v>261</v>
      </c>
      <c r="F187" s="183" t="s">
        <v>262</v>
      </c>
      <c r="G187" s="184" t="s">
        <v>187</v>
      </c>
      <c r="H187" s="185">
        <v>2.62</v>
      </c>
      <c r="I187" s="186"/>
      <c r="J187" s="187">
        <f>ROUND(I187*H187,2)</f>
        <v>0</v>
      </c>
      <c r="K187" s="183" t="s">
        <v>188</v>
      </c>
      <c r="L187" s="42"/>
      <c r="M187" s="188" t="s">
        <v>19</v>
      </c>
      <c r="N187" s="189" t="s">
        <v>42</v>
      </c>
      <c r="O187" s="67"/>
      <c r="P187" s="190">
        <f>O187*H187</f>
        <v>0</v>
      </c>
      <c r="Q187" s="190">
        <v>3.3E-3</v>
      </c>
      <c r="R187" s="190">
        <f>Q187*H187</f>
        <v>8.6460000000000009E-3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189</v>
      </c>
      <c r="AT187" s="192" t="s">
        <v>184</v>
      </c>
      <c r="AU187" s="192" t="s">
        <v>83</v>
      </c>
      <c r="AY187" s="20" t="s">
        <v>181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83</v>
      </c>
      <c r="BK187" s="193">
        <f>ROUND(I187*H187,2)</f>
        <v>0</v>
      </c>
      <c r="BL187" s="20" t="s">
        <v>189</v>
      </c>
      <c r="BM187" s="192" t="s">
        <v>263</v>
      </c>
    </row>
    <row r="188" spans="1:65" s="2" customFormat="1" ht="11.25">
      <c r="A188" s="37"/>
      <c r="B188" s="38"/>
      <c r="C188" s="39"/>
      <c r="D188" s="194" t="s">
        <v>191</v>
      </c>
      <c r="E188" s="39"/>
      <c r="F188" s="195" t="s">
        <v>264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191</v>
      </c>
      <c r="AU188" s="20" t="s">
        <v>83</v>
      </c>
    </row>
    <row r="189" spans="1:65" s="13" customFormat="1" ht="11.25">
      <c r="B189" s="199"/>
      <c r="C189" s="200"/>
      <c r="D189" s="201" t="s">
        <v>193</v>
      </c>
      <c r="E189" s="202" t="s">
        <v>19</v>
      </c>
      <c r="F189" s="203" t="s">
        <v>220</v>
      </c>
      <c r="G189" s="200"/>
      <c r="H189" s="204">
        <v>0.76100000000000001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32</v>
      </c>
      <c r="AX189" s="13" t="s">
        <v>70</v>
      </c>
      <c r="AY189" s="210" t="s">
        <v>181</v>
      </c>
    </row>
    <row r="190" spans="1:65" s="13" customFormat="1" ht="11.25">
      <c r="B190" s="199"/>
      <c r="C190" s="200"/>
      <c r="D190" s="201" t="s">
        <v>193</v>
      </c>
      <c r="E190" s="202" t="s">
        <v>19</v>
      </c>
      <c r="F190" s="203" t="s">
        <v>220</v>
      </c>
      <c r="G190" s="200"/>
      <c r="H190" s="204">
        <v>0.76100000000000001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32</v>
      </c>
      <c r="AX190" s="13" t="s">
        <v>70</v>
      </c>
      <c r="AY190" s="210" t="s">
        <v>181</v>
      </c>
    </row>
    <row r="191" spans="1:65" s="13" customFormat="1" ht="11.25">
      <c r="B191" s="199"/>
      <c r="C191" s="200"/>
      <c r="D191" s="201" t="s">
        <v>193</v>
      </c>
      <c r="E191" s="202" t="s">
        <v>19</v>
      </c>
      <c r="F191" s="203" t="s">
        <v>221</v>
      </c>
      <c r="G191" s="200"/>
      <c r="H191" s="204">
        <v>0.75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193</v>
      </c>
      <c r="AU191" s="210" t="s">
        <v>83</v>
      </c>
      <c r="AV191" s="13" t="s">
        <v>83</v>
      </c>
      <c r="AW191" s="13" t="s">
        <v>32</v>
      </c>
      <c r="AX191" s="13" t="s">
        <v>70</v>
      </c>
      <c r="AY191" s="210" t="s">
        <v>181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222</v>
      </c>
      <c r="G192" s="200"/>
      <c r="H192" s="204">
        <v>0.34799999999999998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4" customFormat="1" ht="11.25">
      <c r="B193" s="211"/>
      <c r="C193" s="212"/>
      <c r="D193" s="201" t="s">
        <v>193</v>
      </c>
      <c r="E193" s="213" t="s">
        <v>19</v>
      </c>
      <c r="F193" s="214" t="s">
        <v>197</v>
      </c>
      <c r="G193" s="212"/>
      <c r="H193" s="215">
        <v>2.62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193</v>
      </c>
      <c r="AU193" s="221" t="s">
        <v>83</v>
      </c>
      <c r="AV193" s="14" t="s">
        <v>189</v>
      </c>
      <c r="AW193" s="14" t="s">
        <v>32</v>
      </c>
      <c r="AX193" s="14" t="s">
        <v>77</v>
      </c>
      <c r="AY193" s="221" t="s">
        <v>181</v>
      </c>
    </row>
    <row r="194" spans="1:65" s="12" customFormat="1" ht="22.9" customHeight="1">
      <c r="B194" s="165"/>
      <c r="C194" s="166"/>
      <c r="D194" s="167" t="s">
        <v>69</v>
      </c>
      <c r="E194" s="179" t="s">
        <v>242</v>
      </c>
      <c r="F194" s="179" t="s">
        <v>265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SUM(P195:P238)</f>
        <v>0</v>
      </c>
      <c r="Q194" s="173"/>
      <c r="R194" s="174">
        <f>SUM(R195:R238)</f>
        <v>1.1544000000000001E-3</v>
      </c>
      <c r="S194" s="173"/>
      <c r="T194" s="175">
        <f>SUM(T195:T238)</f>
        <v>0.78892600000000002</v>
      </c>
      <c r="AR194" s="176" t="s">
        <v>77</v>
      </c>
      <c r="AT194" s="177" t="s">
        <v>69</v>
      </c>
      <c r="AU194" s="177" t="s">
        <v>77</v>
      </c>
      <c r="AY194" s="176" t="s">
        <v>181</v>
      </c>
      <c r="BK194" s="178">
        <f>SUM(BK195:BK238)</f>
        <v>0</v>
      </c>
    </row>
    <row r="195" spans="1:65" s="2" customFormat="1" ht="24.2" customHeight="1">
      <c r="A195" s="37"/>
      <c r="B195" s="38"/>
      <c r="C195" s="181" t="s">
        <v>266</v>
      </c>
      <c r="D195" s="181" t="s">
        <v>184</v>
      </c>
      <c r="E195" s="182" t="s">
        <v>267</v>
      </c>
      <c r="F195" s="183" t="s">
        <v>268</v>
      </c>
      <c r="G195" s="184" t="s">
        <v>187</v>
      </c>
      <c r="H195" s="185">
        <v>8.8800000000000008</v>
      </c>
      <c r="I195" s="186"/>
      <c r="J195" s="187">
        <f>ROUND(I195*H195,2)</f>
        <v>0</v>
      </c>
      <c r="K195" s="183" t="s">
        <v>188</v>
      </c>
      <c r="L195" s="42"/>
      <c r="M195" s="188" t="s">
        <v>19</v>
      </c>
      <c r="N195" s="189" t="s">
        <v>42</v>
      </c>
      <c r="O195" s="67"/>
      <c r="P195" s="190">
        <f>O195*H195</f>
        <v>0</v>
      </c>
      <c r="Q195" s="190">
        <v>1.2999999999999999E-4</v>
      </c>
      <c r="R195" s="190">
        <f>Q195*H195</f>
        <v>1.1544000000000001E-3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189</v>
      </c>
      <c r="AT195" s="192" t="s">
        <v>184</v>
      </c>
      <c r="AU195" s="192" t="s">
        <v>83</v>
      </c>
      <c r="AY195" s="20" t="s">
        <v>181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83</v>
      </c>
      <c r="BK195" s="193">
        <f>ROUND(I195*H195,2)</f>
        <v>0</v>
      </c>
      <c r="BL195" s="20" t="s">
        <v>189</v>
      </c>
      <c r="BM195" s="192" t="s">
        <v>269</v>
      </c>
    </row>
    <row r="196" spans="1:65" s="2" customFormat="1" ht="11.25">
      <c r="A196" s="37"/>
      <c r="B196" s="38"/>
      <c r="C196" s="39"/>
      <c r="D196" s="194" t="s">
        <v>191</v>
      </c>
      <c r="E196" s="39"/>
      <c r="F196" s="195" t="s">
        <v>270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191</v>
      </c>
      <c r="AU196" s="20" t="s">
        <v>83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271</v>
      </c>
      <c r="G197" s="200"/>
      <c r="H197" s="204">
        <v>3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3" customFormat="1" ht="11.25">
      <c r="B198" s="199"/>
      <c r="C198" s="200"/>
      <c r="D198" s="201" t="s">
        <v>193</v>
      </c>
      <c r="E198" s="202" t="s">
        <v>19</v>
      </c>
      <c r="F198" s="203" t="s">
        <v>271</v>
      </c>
      <c r="G198" s="200"/>
      <c r="H198" s="204">
        <v>3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193</v>
      </c>
      <c r="AU198" s="210" t="s">
        <v>83</v>
      </c>
      <c r="AV198" s="13" t="s">
        <v>83</v>
      </c>
      <c r="AW198" s="13" t="s">
        <v>32</v>
      </c>
      <c r="AX198" s="13" t="s">
        <v>70</v>
      </c>
      <c r="AY198" s="210" t="s">
        <v>181</v>
      </c>
    </row>
    <row r="199" spans="1:65" s="13" customFormat="1" ht="11.25">
      <c r="B199" s="199"/>
      <c r="C199" s="200"/>
      <c r="D199" s="201" t="s">
        <v>193</v>
      </c>
      <c r="E199" s="202" t="s">
        <v>19</v>
      </c>
      <c r="F199" s="203" t="s">
        <v>272</v>
      </c>
      <c r="G199" s="200"/>
      <c r="H199" s="204">
        <v>1.44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193</v>
      </c>
      <c r="AU199" s="210" t="s">
        <v>83</v>
      </c>
      <c r="AV199" s="13" t="s">
        <v>83</v>
      </c>
      <c r="AW199" s="13" t="s">
        <v>32</v>
      </c>
      <c r="AX199" s="13" t="s">
        <v>70</v>
      </c>
      <c r="AY199" s="210" t="s">
        <v>181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272</v>
      </c>
      <c r="G200" s="200"/>
      <c r="H200" s="204">
        <v>1.44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4" customFormat="1" ht="11.25">
      <c r="B201" s="211"/>
      <c r="C201" s="212"/>
      <c r="D201" s="201" t="s">
        <v>193</v>
      </c>
      <c r="E201" s="213" t="s">
        <v>19</v>
      </c>
      <c r="F201" s="214" t="s">
        <v>197</v>
      </c>
      <c r="G201" s="212"/>
      <c r="H201" s="215">
        <v>8.879999999999999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193</v>
      </c>
      <c r="AU201" s="221" t="s">
        <v>83</v>
      </c>
      <c r="AV201" s="14" t="s">
        <v>189</v>
      </c>
      <c r="AW201" s="14" t="s">
        <v>32</v>
      </c>
      <c r="AX201" s="14" t="s">
        <v>77</v>
      </c>
      <c r="AY201" s="221" t="s">
        <v>181</v>
      </c>
    </row>
    <row r="202" spans="1:65" s="2" customFormat="1" ht="21.75" customHeight="1">
      <c r="A202" s="37"/>
      <c r="B202" s="38"/>
      <c r="C202" s="181" t="s">
        <v>273</v>
      </c>
      <c r="D202" s="181" t="s">
        <v>184</v>
      </c>
      <c r="E202" s="182" t="s">
        <v>274</v>
      </c>
      <c r="F202" s="183" t="s">
        <v>275</v>
      </c>
      <c r="G202" s="184" t="s">
        <v>187</v>
      </c>
      <c r="H202" s="185">
        <v>0.60099999999999998</v>
      </c>
      <c r="I202" s="186"/>
      <c r="J202" s="187">
        <f>ROUND(I202*H202,2)</f>
        <v>0</v>
      </c>
      <c r="K202" s="183" t="s">
        <v>188</v>
      </c>
      <c r="L202" s="42"/>
      <c r="M202" s="188" t="s">
        <v>19</v>
      </c>
      <c r="N202" s="189" t="s">
        <v>42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7.2999999999999995E-2</v>
      </c>
      <c r="T202" s="191">
        <f>S202*H202</f>
        <v>4.3872999999999995E-2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189</v>
      </c>
      <c r="AT202" s="192" t="s">
        <v>184</v>
      </c>
      <c r="AU202" s="192" t="s">
        <v>83</v>
      </c>
      <c r="AY202" s="20" t="s">
        <v>181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83</v>
      </c>
      <c r="BK202" s="193">
        <f>ROUND(I202*H202,2)</f>
        <v>0</v>
      </c>
      <c r="BL202" s="20" t="s">
        <v>189</v>
      </c>
      <c r="BM202" s="192" t="s">
        <v>276</v>
      </c>
    </row>
    <row r="203" spans="1:65" s="2" customFormat="1" ht="11.25">
      <c r="A203" s="37"/>
      <c r="B203" s="38"/>
      <c r="C203" s="39"/>
      <c r="D203" s="194" t="s">
        <v>191</v>
      </c>
      <c r="E203" s="39"/>
      <c r="F203" s="195" t="s">
        <v>277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191</v>
      </c>
      <c r="AU203" s="20" t="s">
        <v>83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214</v>
      </c>
      <c r="G204" s="200"/>
      <c r="H204" s="204">
        <v>0.60099999999999998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0.60099999999999998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2" customFormat="1" ht="21.75" customHeight="1">
      <c r="A206" s="37"/>
      <c r="B206" s="38"/>
      <c r="C206" s="181" t="s">
        <v>278</v>
      </c>
      <c r="D206" s="181" t="s">
        <v>184</v>
      </c>
      <c r="E206" s="182" t="s">
        <v>279</v>
      </c>
      <c r="F206" s="183" t="s">
        <v>280</v>
      </c>
      <c r="G206" s="184" t="s">
        <v>187</v>
      </c>
      <c r="H206" s="185">
        <v>1.7969999999999999</v>
      </c>
      <c r="I206" s="186"/>
      <c r="J206" s="187">
        <f>ROUND(I206*H206,2)</f>
        <v>0</v>
      </c>
      <c r="K206" s="183" t="s">
        <v>188</v>
      </c>
      <c r="L206" s="42"/>
      <c r="M206" s="188" t="s">
        <v>19</v>
      </c>
      <c r="N206" s="189" t="s">
        <v>42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5.8999999999999997E-2</v>
      </c>
      <c r="T206" s="191">
        <f>S206*H206</f>
        <v>0.10602299999999999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189</v>
      </c>
      <c r="AT206" s="192" t="s">
        <v>184</v>
      </c>
      <c r="AU206" s="192" t="s">
        <v>83</v>
      </c>
      <c r="AY206" s="20" t="s">
        <v>181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83</v>
      </c>
      <c r="BK206" s="193">
        <f>ROUND(I206*H206,2)</f>
        <v>0</v>
      </c>
      <c r="BL206" s="20" t="s">
        <v>189</v>
      </c>
      <c r="BM206" s="192" t="s">
        <v>281</v>
      </c>
    </row>
    <row r="207" spans="1:65" s="2" customFormat="1" ht="11.25">
      <c r="A207" s="37"/>
      <c r="B207" s="38"/>
      <c r="C207" s="39"/>
      <c r="D207" s="194" t="s">
        <v>191</v>
      </c>
      <c r="E207" s="39"/>
      <c r="F207" s="195" t="s">
        <v>282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191</v>
      </c>
      <c r="AU207" s="20" t="s">
        <v>83</v>
      </c>
    </row>
    <row r="208" spans="1:65" s="16" customFormat="1" ht="11.25">
      <c r="B208" s="243"/>
      <c r="C208" s="244"/>
      <c r="D208" s="201" t="s">
        <v>193</v>
      </c>
      <c r="E208" s="245" t="s">
        <v>19</v>
      </c>
      <c r="F208" s="246" t="s">
        <v>283</v>
      </c>
      <c r="G208" s="244"/>
      <c r="H208" s="245" t="s">
        <v>19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193</v>
      </c>
      <c r="AU208" s="252" t="s">
        <v>83</v>
      </c>
      <c r="AV208" s="16" t="s">
        <v>77</v>
      </c>
      <c r="AW208" s="16" t="s">
        <v>32</v>
      </c>
      <c r="AX208" s="16" t="s">
        <v>70</v>
      </c>
      <c r="AY208" s="252" t="s">
        <v>181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213</v>
      </c>
      <c r="G209" s="200"/>
      <c r="H209" s="204">
        <v>1.7969999999999999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4" customFormat="1" ht="11.25">
      <c r="B210" s="211"/>
      <c r="C210" s="212"/>
      <c r="D210" s="201" t="s">
        <v>193</v>
      </c>
      <c r="E210" s="213" t="s">
        <v>19</v>
      </c>
      <c r="F210" s="214" t="s">
        <v>197</v>
      </c>
      <c r="G210" s="212"/>
      <c r="H210" s="215">
        <v>1.7969999999999999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193</v>
      </c>
      <c r="AU210" s="221" t="s">
        <v>83</v>
      </c>
      <c r="AV210" s="14" t="s">
        <v>189</v>
      </c>
      <c r="AW210" s="14" t="s">
        <v>32</v>
      </c>
      <c r="AX210" s="14" t="s">
        <v>77</v>
      </c>
      <c r="AY210" s="221" t="s">
        <v>181</v>
      </c>
    </row>
    <row r="211" spans="1:65" s="2" customFormat="1" ht="21.75" customHeight="1">
      <c r="A211" s="37"/>
      <c r="B211" s="38"/>
      <c r="C211" s="181" t="s">
        <v>284</v>
      </c>
      <c r="D211" s="181" t="s">
        <v>184</v>
      </c>
      <c r="E211" s="182" t="s">
        <v>285</v>
      </c>
      <c r="F211" s="183" t="s">
        <v>286</v>
      </c>
      <c r="G211" s="184" t="s">
        <v>187</v>
      </c>
      <c r="H211" s="185">
        <v>6.2279999999999998</v>
      </c>
      <c r="I211" s="186"/>
      <c r="J211" s="187">
        <f>ROUND(I211*H211,2)</f>
        <v>0</v>
      </c>
      <c r="K211" s="183" t="s">
        <v>188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5.0999999999999997E-2</v>
      </c>
      <c r="T211" s="191">
        <f>S211*H211</f>
        <v>0.31762799999999997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189</v>
      </c>
      <c r="AT211" s="192" t="s">
        <v>184</v>
      </c>
      <c r="AU211" s="192" t="s">
        <v>83</v>
      </c>
      <c r="AY211" s="20" t="s">
        <v>181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83</v>
      </c>
      <c r="BK211" s="193">
        <f>ROUND(I211*H211,2)</f>
        <v>0</v>
      </c>
      <c r="BL211" s="20" t="s">
        <v>189</v>
      </c>
      <c r="BM211" s="192" t="s">
        <v>287</v>
      </c>
    </row>
    <row r="212" spans="1:65" s="2" customFormat="1" ht="11.25">
      <c r="A212" s="37"/>
      <c r="B212" s="38"/>
      <c r="C212" s="39"/>
      <c r="D212" s="194" t="s">
        <v>191</v>
      </c>
      <c r="E212" s="39"/>
      <c r="F212" s="195" t="s">
        <v>288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191</v>
      </c>
      <c r="AU212" s="20" t="s">
        <v>83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212</v>
      </c>
      <c r="G213" s="200"/>
      <c r="H213" s="204">
        <v>3.1139999999999999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212</v>
      </c>
      <c r="G214" s="200"/>
      <c r="H214" s="204">
        <v>3.1139999999999999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6.2279999999999998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4.2" customHeight="1">
      <c r="A216" s="37"/>
      <c r="B216" s="38"/>
      <c r="C216" s="181" t="s">
        <v>289</v>
      </c>
      <c r="D216" s="181" t="s">
        <v>184</v>
      </c>
      <c r="E216" s="182" t="s">
        <v>290</v>
      </c>
      <c r="F216" s="183" t="s">
        <v>291</v>
      </c>
      <c r="G216" s="184" t="s">
        <v>187</v>
      </c>
      <c r="H216" s="185">
        <v>6.9870000000000001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4.5999999999999999E-2</v>
      </c>
      <c r="T216" s="191">
        <f>S216*H216</f>
        <v>0.32140200000000002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292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293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194</v>
      </c>
      <c r="G218" s="200"/>
      <c r="H218" s="204">
        <v>2.1480000000000001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3" customFormat="1" ht="11.25">
      <c r="B219" s="199"/>
      <c r="C219" s="200"/>
      <c r="D219" s="201" t="s">
        <v>193</v>
      </c>
      <c r="E219" s="202" t="s">
        <v>19</v>
      </c>
      <c r="F219" s="203" t="s">
        <v>194</v>
      </c>
      <c r="G219" s="200"/>
      <c r="H219" s="204">
        <v>2.1480000000000001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193</v>
      </c>
      <c r="AU219" s="210" t="s">
        <v>83</v>
      </c>
      <c r="AV219" s="13" t="s">
        <v>83</v>
      </c>
      <c r="AW219" s="13" t="s">
        <v>32</v>
      </c>
      <c r="AX219" s="13" t="s">
        <v>70</v>
      </c>
      <c r="AY219" s="210" t="s">
        <v>181</v>
      </c>
    </row>
    <row r="220" spans="1:65" s="13" customFormat="1" ht="11.25">
      <c r="B220" s="199"/>
      <c r="C220" s="200"/>
      <c r="D220" s="201" t="s">
        <v>193</v>
      </c>
      <c r="E220" s="202" t="s">
        <v>19</v>
      </c>
      <c r="F220" s="203" t="s">
        <v>195</v>
      </c>
      <c r="G220" s="200"/>
      <c r="H220" s="204">
        <v>1.7609999999999999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193</v>
      </c>
      <c r="AU220" s="210" t="s">
        <v>83</v>
      </c>
      <c r="AV220" s="13" t="s">
        <v>83</v>
      </c>
      <c r="AW220" s="13" t="s">
        <v>32</v>
      </c>
      <c r="AX220" s="13" t="s">
        <v>70</v>
      </c>
      <c r="AY220" s="210" t="s">
        <v>181</v>
      </c>
    </row>
    <row r="221" spans="1:65" s="13" customFormat="1" ht="11.25">
      <c r="B221" s="199"/>
      <c r="C221" s="200"/>
      <c r="D221" s="201" t="s">
        <v>193</v>
      </c>
      <c r="E221" s="202" t="s">
        <v>19</v>
      </c>
      <c r="F221" s="203" t="s">
        <v>196</v>
      </c>
      <c r="G221" s="200"/>
      <c r="H221" s="204">
        <v>0.93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193</v>
      </c>
      <c r="AU221" s="210" t="s">
        <v>83</v>
      </c>
      <c r="AV221" s="13" t="s">
        <v>83</v>
      </c>
      <c r="AW221" s="13" t="s">
        <v>32</v>
      </c>
      <c r="AX221" s="13" t="s">
        <v>70</v>
      </c>
      <c r="AY221" s="210" t="s">
        <v>181</v>
      </c>
    </row>
    <row r="222" spans="1:65" s="14" customFormat="1" ht="11.25">
      <c r="B222" s="211"/>
      <c r="C222" s="212"/>
      <c r="D222" s="201" t="s">
        <v>193</v>
      </c>
      <c r="E222" s="213" t="s">
        <v>19</v>
      </c>
      <c r="F222" s="214" t="s">
        <v>197</v>
      </c>
      <c r="G222" s="212"/>
      <c r="H222" s="215">
        <v>6.9870000000000001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193</v>
      </c>
      <c r="AU222" s="221" t="s">
        <v>83</v>
      </c>
      <c r="AV222" s="14" t="s">
        <v>189</v>
      </c>
      <c r="AW222" s="14" t="s">
        <v>32</v>
      </c>
      <c r="AX222" s="14" t="s">
        <v>77</v>
      </c>
      <c r="AY222" s="221" t="s">
        <v>181</v>
      </c>
    </row>
    <row r="223" spans="1:65" s="2" customFormat="1" ht="16.5" customHeight="1">
      <c r="A223" s="37"/>
      <c r="B223" s="38"/>
      <c r="C223" s="181" t="s">
        <v>294</v>
      </c>
      <c r="D223" s="181" t="s">
        <v>184</v>
      </c>
      <c r="E223" s="182" t="s">
        <v>295</v>
      </c>
      <c r="F223" s="183" t="s">
        <v>296</v>
      </c>
      <c r="G223" s="184" t="s">
        <v>187</v>
      </c>
      <c r="H223" s="185">
        <v>2.62</v>
      </c>
      <c r="I223" s="186"/>
      <c r="J223" s="187">
        <f>ROUND(I223*H223,2)</f>
        <v>0</v>
      </c>
      <c r="K223" s="183" t="s">
        <v>188</v>
      </c>
      <c r="L223" s="42"/>
      <c r="M223" s="188" t="s">
        <v>19</v>
      </c>
      <c r="N223" s="189" t="s">
        <v>42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189</v>
      </c>
      <c r="AT223" s="192" t="s">
        <v>184</v>
      </c>
      <c r="AU223" s="192" t="s">
        <v>83</v>
      </c>
      <c r="AY223" s="20" t="s">
        <v>181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83</v>
      </c>
      <c r="BK223" s="193">
        <f>ROUND(I223*H223,2)</f>
        <v>0</v>
      </c>
      <c r="BL223" s="20" t="s">
        <v>189</v>
      </c>
      <c r="BM223" s="192" t="s">
        <v>297</v>
      </c>
    </row>
    <row r="224" spans="1:65" s="2" customFormat="1" ht="11.25">
      <c r="A224" s="37"/>
      <c r="B224" s="38"/>
      <c r="C224" s="39"/>
      <c r="D224" s="194" t="s">
        <v>191</v>
      </c>
      <c r="E224" s="39"/>
      <c r="F224" s="195" t="s">
        <v>298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191</v>
      </c>
      <c r="AU224" s="20" t="s">
        <v>83</v>
      </c>
    </row>
    <row r="225" spans="1:65" s="16" customFormat="1" ht="11.25">
      <c r="B225" s="243"/>
      <c r="C225" s="244"/>
      <c r="D225" s="201" t="s">
        <v>193</v>
      </c>
      <c r="E225" s="245" t="s">
        <v>19</v>
      </c>
      <c r="F225" s="246" t="s">
        <v>299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193</v>
      </c>
      <c r="AU225" s="252" t="s">
        <v>83</v>
      </c>
      <c r="AV225" s="16" t="s">
        <v>77</v>
      </c>
      <c r="AW225" s="16" t="s">
        <v>32</v>
      </c>
      <c r="AX225" s="16" t="s">
        <v>70</v>
      </c>
      <c r="AY225" s="252" t="s">
        <v>181</v>
      </c>
    </row>
    <row r="226" spans="1:65" s="13" customFormat="1" ht="11.25">
      <c r="B226" s="199"/>
      <c r="C226" s="200"/>
      <c r="D226" s="201" t="s">
        <v>193</v>
      </c>
      <c r="E226" s="202" t="s">
        <v>19</v>
      </c>
      <c r="F226" s="203" t="s">
        <v>220</v>
      </c>
      <c r="G226" s="200"/>
      <c r="H226" s="204">
        <v>0.76100000000000001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193</v>
      </c>
      <c r="AU226" s="210" t="s">
        <v>83</v>
      </c>
      <c r="AV226" s="13" t="s">
        <v>83</v>
      </c>
      <c r="AW226" s="13" t="s">
        <v>32</v>
      </c>
      <c r="AX226" s="13" t="s">
        <v>70</v>
      </c>
      <c r="AY226" s="210" t="s">
        <v>181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220</v>
      </c>
      <c r="G227" s="200"/>
      <c r="H227" s="204">
        <v>0.76100000000000001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221</v>
      </c>
      <c r="G228" s="200"/>
      <c r="H228" s="204">
        <v>0.75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222</v>
      </c>
      <c r="G229" s="200"/>
      <c r="H229" s="204">
        <v>0.34799999999999998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2.62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16.5" customHeight="1">
      <c r="A231" s="37"/>
      <c r="B231" s="38"/>
      <c r="C231" s="181" t="s">
        <v>300</v>
      </c>
      <c r="D231" s="181" t="s">
        <v>184</v>
      </c>
      <c r="E231" s="182" t="s">
        <v>301</v>
      </c>
      <c r="F231" s="183" t="s">
        <v>302</v>
      </c>
      <c r="G231" s="184" t="s">
        <v>187</v>
      </c>
      <c r="H231" s="185">
        <v>2.62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303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304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6" customFormat="1" ht="11.25">
      <c r="B233" s="243"/>
      <c r="C233" s="244"/>
      <c r="D233" s="201" t="s">
        <v>193</v>
      </c>
      <c r="E233" s="245" t="s">
        <v>19</v>
      </c>
      <c r="F233" s="246" t="s">
        <v>299</v>
      </c>
      <c r="G233" s="244"/>
      <c r="H233" s="245" t="s">
        <v>19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193</v>
      </c>
      <c r="AU233" s="252" t="s">
        <v>83</v>
      </c>
      <c r="AV233" s="16" t="s">
        <v>77</v>
      </c>
      <c r="AW233" s="16" t="s">
        <v>32</v>
      </c>
      <c r="AX233" s="16" t="s">
        <v>70</v>
      </c>
      <c r="AY233" s="252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220</v>
      </c>
      <c r="G234" s="200"/>
      <c r="H234" s="204">
        <v>0.76100000000000001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220</v>
      </c>
      <c r="G235" s="200"/>
      <c r="H235" s="204">
        <v>0.76100000000000001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221</v>
      </c>
      <c r="G236" s="200"/>
      <c r="H236" s="204">
        <v>0.75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222</v>
      </c>
      <c r="G237" s="200"/>
      <c r="H237" s="204">
        <v>0.34799999999999998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2.62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12" customFormat="1" ht="22.9" customHeight="1">
      <c r="B239" s="165"/>
      <c r="C239" s="166"/>
      <c r="D239" s="167" t="s">
        <v>69</v>
      </c>
      <c r="E239" s="179" t="s">
        <v>305</v>
      </c>
      <c r="F239" s="179" t="s">
        <v>306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SUM(P240:P250)</f>
        <v>0</v>
      </c>
      <c r="Q239" s="173"/>
      <c r="R239" s="174">
        <f>SUM(R240:R250)</f>
        <v>0</v>
      </c>
      <c r="S239" s="173"/>
      <c r="T239" s="175">
        <f>SUM(T240:T250)</f>
        <v>0</v>
      </c>
      <c r="AR239" s="176" t="s">
        <v>77</v>
      </c>
      <c r="AT239" s="177" t="s">
        <v>69</v>
      </c>
      <c r="AU239" s="177" t="s">
        <v>77</v>
      </c>
      <c r="AY239" s="176" t="s">
        <v>181</v>
      </c>
      <c r="BK239" s="178">
        <f>SUM(BK240:BK250)</f>
        <v>0</v>
      </c>
    </row>
    <row r="240" spans="1:65" s="2" customFormat="1" ht="24.2" customHeight="1">
      <c r="A240" s="37"/>
      <c r="B240" s="38"/>
      <c r="C240" s="181" t="s">
        <v>7</v>
      </c>
      <c r="D240" s="181" t="s">
        <v>184</v>
      </c>
      <c r="E240" s="182" t="s">
        <v>307</v>
      </c>
      <c r="F240" s="183" t="s">
        <v>308</v>
      </c>
      <c r="G240" s="184" t="s">
        <v>309</v>
      </c>
      <c r="H240" s="185">
        <v>0.81399999999999995</v>
      </c>
      <c r="I240" s="186"/>
      <c r="J240" s="187">
        <f>ROUND(I240*H240,2)</f>
        <v>0</v>
      </c>
      <c r="K240" s="183" t="s">
        <v>188</v>
      </c>
      <c r="L240" s="42"/>
      <c r="M240" s="188" t="s">
        <v>19</v>
      </c>
      <c r="N240" s="189" t="s">
        <v>42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189</v>
      </c>
      <c r="AT240" s="192" t="s">
        <v>184</v>
      </c>
      <c r="AU240" s="192" t="s">
        <v>83</v>
      </c>
      <c r="AY240" s="20" t="s">
        <v>181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83</v>
      </c>
      <c r="BK240" s="193">
        <f>ROUND(I240*H240,2)</f>
        <v>0</v>
      </c>
      <c r="BL240" s="20" t="s">
        <v>189</v>
      </c>
      <c r="BM240" s="192" t="s">
        <v>310</v>
      </c>
    </row>
    <row r="241" spans="1:65" s="2" customFormat="1" ht="11.25">
      <c r="A241" s="37"/>
      <c r="B241" s="38"/>
      <c r="C241" s="39"/>
      <c r="D241" s="194" t="s">
        <v>191</v>
      </c>
      <c r="E241" s="39"/>
      <c r="F241" s="195" t="s">
        <v>311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191</v>
      </c>
      <c r="AU241" s="20" t="s">
        <v>83</v>
      </c>
    </row>
    <row r="242" spans="1:65" s="2" customFormat="1" ht="21.75" customHeight="1">
      <c r="A242" s="37"/>
      <c r="B242" s="38"/>
      <c r="C242" s="181" t="s">
        <v>312</v>
      </c>
      <c r="D242" s="181" t="s">
        <v>184</v>
      </c>
      <c r="E242" s="182" t="s">
        <v>313</v>
      </c>
      <c r="F242" s="183" t="s">
        <v>314</v>
      </c>
      <c r="G242" s="184" t="s">
        <v>309</v>
      </c>
      <c r="H242" s="185">
        <v>0.81399999999999995</v>
      </c>
      <c r="I242" s="186"/>
      <c r="J242" s="187">
        <f>ROUND(I242*H242,2)</f>
        <v>0</v>
      </c>
      <c r="K242" s="183" t="s">
        <v>188</v>
      </c>
      <c r="L242" s="42"/>
      <c r="M242" s="188" t="s">
        <v>19</v>
      </c>
      <c r="N242" s="189" t="s">
        <v>42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189</v>
      </c>
      <c r="AT242" s="192" t="s">
        <v>184</v>
      </c>
      <c r="AU242" s="192" t="s">
        <v>83</v>
      </c>
      <c r="AY242" s="20" t="s">
        <v>181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83</v>
      </c>
      <c r="BK242" s="193">
        <f>ROUND(I242*H242,2)</f>
        <v>0</v>
      </c>
      <c r="BL242" s="20" t="s">
        <v>189</v>
      </c>
      <c r="BM242" s="192" t="s">
        <v>315</v>
      </c>
    </row>
    <row r="243" spans="1:65" s="2" customFormat="1" ht="11.25">
      <c r="A243" s="37"/>
      <c r="B243" s="38"/>
      <c r="C243" s="39"/>
      <c r="D243" s="194" t="s">
        <v>191</v>
      </c>
      <c r="E243" s="39"/>
      <c r="F243" s="195" t="s">
        <v>316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191</v>
      </c>
      <c r="AU243" s="20" t="s">
        <v>83</v>
      </c>
    </row>
    <row r="244" spans="1:65" s="2" customFormat="1" ht="24.2" customHeight="1">
      <c r="A244" s="37"/>
      <c r="B244" s="38"/>
      <c r="C244" s="181" t="s">
        <v>317</v>
      </c>
      <c r="D244" s="181" t="s">
        <v>184</v>
      </c>
      <c r="E244" s="182" t="s">
        <v>318</v>
      </c>
      <c r="F244" s="183" t="s">
        <v>319</v>
      </c>
      <c r="G244" s="184" t="s">
        <v>309</v>
      </c>
      <c r="H244" s="185">
        <v>7.3259999999999996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320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321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322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506</v>
      </c>
      <c r="G247" s="200"/>
      <c r="H247" s="204">
        <v>7.3259999999999996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4" customFormat="1" ht="11.25">
      <c r="B248" s="211"/>
      <c r="C248" s="212"/>
      <c r="D248" s="201" t="s">
        <v>193</v>
      </c>
      <c r="E248" s="213" t="s">
        <v>19</v>
      </c>
      <c r="F248" s="214" t="s">
        <v>197</v>
      </c>
      <c r="G248" s="212"/>
      <c r="H248" s="215">
        <v>7.3259999999999996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193</v>
      </c>
      <c r="AU248" s="221" t="s">
        <v>83</v>
      </c>
      <c r="AV248" s="14" t="s">
        <v>189</v>
      </c>
      <c r="AW248" s="14" t="s">
        <v>32</v>
      </c>
      <c r="AX248" s="14" t="s">
        <v>77</v>
      </c>
      <c r="AY248" s="221" t="s">
        <v>181</v>
      </c>
    </row>
    <row r="249" spans="1:65" s="2" customFormat="1" ht="24.2" customHeight="1">
      <c r="A249" s="37"/>
      <c r="B249" s="38"/>
      <c r="C249" s="181" t="s">
        <v>324</v>
      </c>
      <c r="D249" s="181" t="s">
        <v>184</v>
      </c>
      <c r="E249" s="182" t="s">
        <v>325</v>
      </c>
      <c r="F249" s="183" t="s">
        <v>326</v>
      </c>
      <c r="G249" s="184" t="s">
        <v>309</v>
      </c>
      <c r="H249" s="185">
        <v>0.81399999999999995</v>
      </c>
      <c r="I249" s="186"/>
      <c r="J249" s="187">
        <f>ROUND(I249*H249,2)</f>
        <v>0</v>
      </c>
      <c r="K249" s="183" t="s">
        <v>188</v>
      </c>
      <c r="L249" s="42"/>
      <c r="M249" s="188" t="s">
        <v>19</v>
      </c>
      <c r="N249" s="189" t="s">
        <v>42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189</v>
      </c>
      <c r="AT249" s="192" t="s">
        <v>184</v>
      </c>
      <c r="AU249" s="192" t="s">
        <v>83</v>
      </c>
      <c r="AY249" s="20" t="s">
        <v>181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83</v>
      </c>
      <c r="BK249" s="193">
        <f>ROUND(I249*H249,2)</f>
        <v>0</v>
      </c>
      <c r="BL249" s="20" t="s">
        <v>189</v>
      </c>
      <c r="BM249" s="192" t="s">
        <v>327</v>
      </c>
    </row>
    <row r="250" spans="1:65" s="2" customFormat="1" ht="11.25">
      <c r="A250" s="37"/>
      <c r="B250" s="38"/>
      <c r="C250" s="39"/>
      <c r="D250" s="194" t="s">
        <v>191</v>
      </c>
      <c r="E250" s="39"/>
      <c r="F250" s="195" t="s">
        <v>328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191</v>
      </c>
      <c r="AU250" s="20" t="s">
        <v>83</v>
      </c>
    </row>
    <row r="251" spans="1:65" s="12" customFormat="1" ht="22.9" customHeight="1">
      <c r="B251" s="165"/>
      <c r="C251" s="166"/>
      <c r="D251" s="167" t="s">
        <v>69</v>
      </c>
      <c r="E251" s="179" t="s">
        <v>329</v>
      </c>
      <c r="F251" s="179" t="s">
        <v>330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SUM(P252:P253)</f>
        <v>0</v>
      </c>
      <c r="Q251" s="173"/>
      <c r="R251" s="174">
        <f>SUM(R252:R253)</f>
        <v>0</v>
      </c>
      <c r="S251" s="173"/>
      <c r="T251" s="175">
        <f>SUM(T252:T253)</f>
        <v>0</v>
      </c>
      <c r="AR251" s="176" t="s">
        <v>77</v>
      </c>
      <c r="AT251" s="177" t="s">
        <v>69</v>
      </c>
      <c r="AU251" s="177" t="s">
        <v>77</v>
      </c>
      <c r="AY251" s="176" t="s">
        <v>181</v>
      </c>
      <c r="BK251" s="178">
        <f>SUM(BK252:BK253)</f>
        <v>0</v>
      </c>
    </row>
    <row r="252" spans="1:65" s="2" customFormat="1" ht="33" customHeight="1">
      <c r="A252" s="37"/>
      <c r="B252" s="38"/>
      <c r="C252" s="181" t="s">
        <v>331</v>
      </c>
      <c r="D252" s="181" t="s">
        <v>184</v>
      </c>
      <c r="E252" s="182" t="s">
        <v>332</v>
      </c>
      <c r="F252" s="183" t="s">
        <v>333</v>
      </c>
      <c r="G252" s="184" t="s">
        <v>309</v>
      </c>
      <c r="H252" s="185">
        <v>0.30099999999999999</v>
      </c>
      <c r="I252" s="186"/>
      <c r="J252" s="187">
        <f>ROUND(I252*H252,2)</f>
        <v>0</v>
      </c>
      <c r="K252" s="183" t="s">
        <v>188</v>
      </c>
      <c r="L252" s="42"/>
      <c r="M252" s="188" t="s">
        <v>19</v>
      </c>
      <c r="N252" s="189" t="s">
        <v>42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189</v>
      </c>
      <c r="AT252" s="192" t="s">
        <v>184</v>
      </c>
      <c r="AU252" s="192" t="s">
        <v>83</v>
      </c>
      <c r="AY252" s="20" t="s">
        <v>181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83</v>
      </c>
      <c r="BK252" s="193">
        <f>ROUND(I252*H252,2)</f>
        <v>0</v>
      </c>
      <c r="BL252" s="20" t="s">
        <v>189</v>
      </c>
      <c r="BM252" s="192" t="s">
        <v>334</v>
      </c>
    </row>
    <row r="253" spans="1:65" s="2" customFormat="1" ht="11.25">
      <c r="A253" s="37"/>
      <c r="B253" s="38"/>
      <c r="C253" s="39"/>
      <c r="D253" s="194" t="s">
        <v>191</v>
      </c>
      <c r="E253" s="39"/>
      <c r="F253" s="195" t="s">
        <v>335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191</v>
      </c>
      <c r="AU253" s="20" t="s">
        <v>83</v>
      </c>
    </row>
    <row r="254" spans="1:65" s="12" customFormat="1" ht="25.9" customHeight="1">
      <c r="B254" s="165"/>
      <c r="C254" s="166"/>
      <c r="D254" s="167" t="s">
        <v>69</v>
      </c>
      <c r="E254" s="168" t="s">
        <v>336</v>
      </c>
      <c r="F254" s="168" t="s">
        <v>337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P255+P275+P318+P342+P354</f>
        <v>0</v>
      </c>
      <c r="Q254" s="173"/>
      <c r="R254" s="174">
        <f>R255+R275+R318+R342+R354</f>
        <v>0.37213811000000002</v>
      </c>
      <c r="S254" s="173"/>
      <c r="T254" s="175">
        <f>T255+T275+T318+T342+T354</f>
        <v>2.0048300000000002E-2</v>
      </c>
      <c r="AR254" s="176" t="s">
        <v>83</v>
      </c>
      <c r="AT254" s="177" t="s">
        <v>69</v>
      </c>
      <c r="AU254" s="177" t="s">
        <v>70</v>
      </c>
      <c r="AY254" s="176" t="s">
        <v>181</v>
      </c>
      <c r="BK254" s="178">
        <f>BK255+BK275+BK318+BK342+BK354</f>
        <v>0</v>
      </c>
    </row>
    <row r="255" spans="1:65" s="12" customFormat="1" ht="22.9" customHeight="1">
      <c r="B255" s="165"/>
      <c r="C255" s="166"/>
      <c r="D255" s="167" t="s">
        <v>69</v>
      </c>
      <c r="E255" s="179" t="s">
        <v>338</v>
      </c>
      <c r="F255" s="179" t="s">
        <v>339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SUM(P256:P274)</f>
        <v>0</v>
      </c>
      <c r="Q255" s="173"/>
      <c r="R255" s="174">
        <f>SUM(R256:R274)</f>
        <v>5.2752300000000005E-3</v>
      </c>
      <c r="S255" s="173"/>
      <c r="T255" s="175">
        <f>SUM(T256:T274)</f>
        <v>9.1683000000000008E-3</v>
      </c>
      <c r="AR255" s="176" t="s">
        <v>83</v>
      </c>
      <c r="AT255" s="177" t="s">
        <v>69</v>
      </c>
      <c r="AU255" s="177" t="s">
        <v>77</v>
      </c>
      <c r="AY255" s="176" t="s">
        <v>181</v>
      </c>
      <c r="BK255" s="178">
        <f>SUM(BK256:BK274)</f>
        <v>0</v>
      </c>
    </row>
    <row r="256" spans="1:65" s="2" customFormat="1" ht="16.5" customHeight="1">
      <c r="A256" s="37"/>
      <c r="B256" s="38"/>
      <c r="C256" s="181" t="s">
        <v>340</v>
      </c>
      <c r="D256" s="181" t="s">
        <v>184</v>
      </c>
      <c r="E256" s="182" t="s">
        <v>341</v>
      </c>
      <c r="F256" s="183" t="s">
        <v>342</v>
      </c>
      <c r="G256" s="184" t="s">
        <v>230</v>
      </c>
      <c r="H256" s="185">
        <v>5.49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1.67E-3</v>
      </c>
      <c r="T256" s="191">
        <f>S256*H256</f>
        <v>9.1683000000000008E-3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278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278</v>
      </c>
      <c r="BM256" s="192" t="s">
        <v>343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344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13" customFormat="1" ht="11.25">
      <c r="B258" s="199"/>
      <c r="C258" s="200"/>
      <c r="D258" s="201" t="s">
        <v>193</v>
      </c>
      <c r="E258" s="202" t="s">
        <v>19</v>
      </c>
      <c r="F258" s="203" t="s">
        <v>345</v>
      </c>
      <c r="G258" s="200"/>
      <c r="H258" s="204">
        <v>2.54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193</v>
      </c>
      <c r="AU258" s="210" t="s">
        <v>83</v>
      </c>
      <c r="AV258" s="13" t="s">
        <v>83</v>
      </c>
      <c r="AW258" s="13" t="s">
        <v>32</v>
      </c>
      <c r="AX258" s="13" t="s">
        <v>70</v>
      </c>
      <c r="AY258" s="210" t="s">
        <v>181</v>
      </c>
    </row>
    <row r="259" spans="1:65" s="13" customFormat="1" ht="11.25">
      <c r="B259" s="199"/>
      <c r="C259" s="200"/>
      <c r="D259" s="201" t="s">
        <v>193</v>
      </c>
      <c r="E259" s="202" t="s">
        <v>19</v>
      </c>
      <c r="F259" s="203" t="s">
        <v>346</v>
      </c>
      <c r="G259" s="200"/>
      <c r="H259" s="204">
        <v>2.13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193</v>
      </c>
      <c r="AU259" s="210" t="s">
        <v>83</v>
      </c>
      <c r="AV259" s="13" t="s">
        <v>83</v>
      </c>
      <c r="AW259" s="13" t="s">
        <v>32</v>
      </c>
      <c r="AX259" s="13" t="s">
        <v>70</v>
      </c>
      <c r="AY259" s="210" t="s">
        <v>181</v>
      </c>
    </row>
    <row r="260" spans="1:65" s="13" customFormat="1" ht="11.25">
      <c r="B260" s="199"/>
      <c r="C260" s="200"/>
      <c r="D260" s="201" t="s">
        <v>193</v>
      </c>
      <c r="E260" s="202" t="s">
        <v>19</v>
      </c>
      <c r="F260" s="203" t="s">
        <v>347</v>
      </c>
      <c r="G260" s="200"/>
      <c r="H260" s="204">
        <v>0.82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193</v>
      </c>
      <c r="AU260" s="210" t="s">
        <v>83</v>
      </c>
      <c r="AV260" s="13" t="s">
        <v>83</v>
      </c>
      <c r="AW260" s="13" t="s">
        <v>32</v>
      </c>
      <c r="AX260" s="13" t="s">
        <v>70</v>
      </c>
      <c r="AY260" s="210" t="s">
        <v>181</v>
      </c>
    </row>
    <row r="261" spans="1:65" s="14" customFormat="1" ht="11.25">
      <c r="B261" s="211"/>
      <c r="C261" s="212"/>
      <c r="D261" s="201" t="s">
        <v>193</v>
      </c>
      <c r="E261" s="213" t="s">
        <v>19</v>
      </c>
      <c r="F261" s="214" t="s">
        <v>197</v>
      </c>
      <c r="G261" s="212"/>
      <c r="H261" s="215">
        <v>5.49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193</v>
      </c>
      <c r="AU261" s="221" t="s">
        <v>83</v>
      </c>
      <c r="AV261" s="14" t="s">
        <v>189</v>
      </c>
      <c r="AW261" s="14" t="s">
        <v>32</v>
      </c>
      <c r="AX261" s="14" t="s">
        <v>77</v>
      </c>
      <c r="AY261" s="221" t="s">
        <v>181</v>
      </c>
    </row>
    <row r="262" spans="1:65" s="2" customFormat="1" ht="16.5" customHeight="1">
      <c r="A262" s="37"/>
      <c r="B262" s="38"/>
      <c r="C262" s="181" t="s">
        <v>348</v>
      </c>
      <c r="D262" s="181" t="s">
        <v>184</v>
      </c>
      <c r="E262" s="182" t="s">
        <v>349</v>
      </c>
      <c r="F262" s="183" t="s">
        <v>350</v>
      </c>
      <c r="G262" s="184" t="s">
        <v>230</v>
      </c>
      <c r="H262" s="185">
        <v>5.49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4.0000000000000003E-5</v>
      </c>
      <c r="R262" s="190">
        <f>Q262*H262</f>
        <v>2.1960000000000003E-4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278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278</v>
      </c>
      <c r="BM262" s="192" t="s">
        <v>351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352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3" customFormat="1" ht="11.25">
      <c r="B264" s="199"/>
      <c r="C264" s="200"/>
      <c r="D264" s="201" t="s">
        <v>193</v>
      </c>
      <c r="E264" s="202" t="s">
        <v>19</v>
      </c>
      <c r="F264" s="203" t="s">
        <v>345</v>
      </c>
      <c r="G264" s="200"/>
      <c r="H264" s="204">
        <v>2.54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193</v>
      </c>
      <c r="AU264" s="210" t="s">
        <v>83</v>
      </c>
      <c r="AV264" s="13" t="s">
        <v>83</v>
      </c>
      <c r="AW264" s="13" t="s">
        <v>32</v>
      </c>
      <c r="AX264" s="13" t="s">
        <v>70</v>
      </c>
      <c r="AY264" s="210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346</v>
      </c>
      <c r="G265" s="200"/>
      <c r="H265" s="204">
        <v>2.13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3" customFormat="1" ht="11.25">
      <c r="B266" s="199"/>
      <c r="C266" s="200"/>
      <c r="D266" s="201" t="s">
        <v>193</v>
      </c>
      <c r="E266" s="202" t="s">
        <v>19</v>
      </c>
      <c r="F266" s="203" t="s">
        <v>347</v>
      </c>
      <c r="G266" s="200"/>
      <c r="H266" s="204">
        <v>0.82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193</v>
      </c>
      <c r="AU266" s="210" t="s">
        <v>83</v>
      </c>
      <c r="AV266" s="13" t="s">
        <v>83</v>
      </c>
      <c r="AW266" s="13" t="s">
        <v>32</v>
      </c>
      <c r="AX266" s="13" t="s">
        <v>70</v>
      </c>
      <c r="AY266" s="210" t="s">
        <v>181</v>
      </c>
    </row>
    <row r="267" spans="1:65" s="14" customFormat="1" ht="11.25">
      <c r="B267" s="211"/>
      <c r="C267" s="212"/>
      <c r="D267" s="201" t="s">
        <v>193</v>
      </c>
      <c r="E267" s="213" t="s">
        <v>19</v>
      </c>
      <c r="F267" s="214" t="s">
        <v>197</v>
      </c>
      <c r="G267" s="212"/>
      <c r="H267" s="215">
        <v>5.49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193</v>
      </c>
      <c r="AU267" s="221" t="s">
        <v>83</v>
      </c>
      <c r="AV267" s="14" t="s">
        <v>189</v>
      </c>
      <c r="AW267" s="14" t="s">
        <v>32</v>
      </c>
      <c r="AX267" s="14" t="s">
        <v>77</v>
      </c>
      <c r="AY267" s="221" t="s">
        <v>181</v>
      </c>
    </row>
    <row r="268" spans="1:65" s="2" customFormat="1" ht="16.5" customHeight="1">
      <c r="A268" s="37"/>
      <c r="B268" s="38"/>
      <c r="C268" s="222" t="s">
        <v>353</v>
      </c>
      <c r="D268" s="222" t="s">
        <v>237</v>
      </c>
      <c r="E268" s="223" t="s">
        <v>354</v>
      </c>
      <c r="F268" s="224" t="s">
        <v>355</v>
      </c>
      <c r="G268" s="225" t="s">
        <v>187</v>
      </c>
      <c r="H268" s="226">
        <v>1.2929999999999999</v>
      </c>
      <c r="I268" s="227"/>
      <c r="J268" s="228">
        <f>ROUND(I268*H268,2)</f>
        <v>0</v>
      </c>
      <c r="K268" s="224" t="s">
        <v>188</v>
      </c>
      <c r="L268" s="229"/>
      <c r="M268" s="230" t="s">
        <v>19</v>
      </c>
      <c r="N268" s="231" t="s">
        <v>42</v>
      </c>
      <c r="O268" s="67"/>
      <c r="P268" s="190">
        <f>O268*H268</f>
        <v>0</v>
      </c>
      <c r="Q268" s="190">
        <v>3.9100000000000003E-3</v>
      </c>
      <c r="R268" s="190">
        <f>Q268*H268</f>
        <v>5.0556300000000002E-3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356</v>
      </c>
      <c r="AT268" s="192" t="s">
        <v>237</v>
      </c>
      <c r="AU268" s="192" t="s">
        <v>83</v>
      </c>
      <c r="AY268" s="20" t="s">
        <v>181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83</v>
      </c>
      <c r="BK268" s="193">
        <f>ROUND(I268*H268,2)</f>
        <v>0</v>
      </c>
      <c r="BL268" s="20" t="s">
        <v>278</v>
      </c>
      <c r="BM268" s="192" t="s">
        <v>357</v>
      </c>
    </row>
    <row r="269" spans="1:65" s="13" customFormat="1" ht="11.25">
      <c r="B269" s="199"/>
      <c r="C269" s="200"/>
      <c r="D269" s="201" t="s">
        <v>193</v>
      </c>
      <c r="E269" s="202" t="s">
        <v>19</v>
      </c>
      <c r="F269" s="203" t="s">
        <v>358</v>
      </c>
      <c r="G269" s="200"/>
      <c r="H269" s="204">
        <v>0.76200000000000001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193</v>
      </c>
      <c r="AU269" s="210" t="s">
        <v>83</v>
      </c>
      <c r="AV269" s="13" t="s">
        <v>83</v>
      </c>
      <c r="AW269" s="13" t="s">
        <v>32</v>
      </c>
      <c r="AX269" s="13" t="s">
        <v>70</v>
      </c>
      <c r="AY269" s="210" t="s">
        <v>181</v>
      </c>
    </row>
    <row r="270" spans="1:65" s="13" customFormat="1" ht="11.25">
      <c r="B270" s="199"/>
      <c r="C270" s="200"/>
      <c r="D270" s="201" t="s">
        <v>193</v>
      </c>
      <c r="E270" s="202" t="s">
        <v>19</v>
      </c>
      <c r="F270" s="203" t="s">
        <v>359</v>
      </c>
      <c r="G270" s="200"/>
      <c r="H270" s="204">
        <v>0.38300000000000001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193</v>
      </c>
      <c r="AU270" s="210" t="s">
        <v>83</v>
      </c>
      <c r="AV270" s="13" t="s">
        <v>83</v>
      </c>
      <c r="AW270" s="13" t="s">
        <v>32</v>
      </c>
      <c r="AX270" s="13" t="s">
        <v>70</v>
      </c>
      <c r="AY270" s="210" t="s">
        <v>181</v>
      </c>
    </row>
    <row r="271" spans="1:65" s="13" customFormat="1" ht="11.25">
      <c r="B271" s="199"/>
      <c r="C271" s="200"/>
      <c r="D271" s="201" t="s">
        <v>193</v>
      </c>
      <c r="E271" s="202" t="s">
        <v>19</v>
      </c>
      <c r="F271" s="203" t="s">
        <v>360</v>
      </c>
      <c r="G271" s="200"/>
      <c r="H271" s="204">
        <v>0.14799999999999999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193</v>
      </c>
      <c r="AU271" s="210" t="s">
        <v>83</v>
      </c>
      <c r="AV271" s="13" t="s">
        <v>83</v>
      </c>
      <c r="AW271" s="13" t="s">
        <v>32</v>
      </c>
      <c r="AX271" s="13" t="s">
        <v>70</v>
      </c>
      <c r="AY271" s="210" t="s">
        <v>181</v>
      </c>
    </row>
    <row r="272" spans="1:65" s="14" customFormat="1" ht="11.25">
      <c r="B272" s="211"/>
      <c r="C272" s="212"/>
      <c r="D272" s="201" t="s">
        <v>193</v>
      </c>
      <c r="E272" s="213" t="s">
        <v>19</v>
      </c>
      <c r="F272" s="214" t="s">
        <v>197</v>
      </c>
      <c r="G272" s="212"/>
      <c r="H272" s="215">
        <v>1.2929999999999999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193</v>
      </c>
      <c r="AU272" s="221" t="s">
        <v>83</v>
      </c>
      <c r="AV272" s="14" t="s">
        <v>189</v>
      </c>
      <c r="AW272" s="14" t="s">
        <v>32</v>
      </c>
      <c r="AX272" s="14" t="s">
        <v>77</v>
      </c>
      <c r="AY272" s="221" t="s">
        <v>181</v>
      </c>
    </row>
    <row r="273" spans="1:65" s="2" customFormat="1" ht="24.2" customHeight="1">
      <c r="A273" s="37"/>
      <c r="B273" s="38"/>
      <c r="C273" s="181" t="s">
        <v>361</v>
      </c>
      <c r="D273" s="181" t="s">
        <v>184</v>
      </c>
      <c r="E273" s="182" t="s">
        <v>362</v>
      </c>
      <c r="F273" s="183" t="s">
        <v>363</v>
      </c>
      <c r="G273" s="184" t="s">
        <v>309</v>
      </c>
      <c r="H273" s="185">
        <v>5.0000000000000001E-3</v>
      </c>
      <c r="I273" s="186"/>
      <c r="J273" s="187">
        <f>ROUND(I273*H273,2)</f>
        <v>0</v>
      </c>
      <c r="K273" s="183" t="s">
        <v>188</v>
      </c>
      <c r="L273" s="42"/>
      <c r="M273" s="188" t="s">
        <v>19</v>
      </c>
      <c r="N273" s="189" t="s">
        <v>42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278</v>
      </c>
      <c r="AT273" s="192" t="s">
        <v>184</v>
      </c>
      <c r="AU273" s="192" t="s">
        <v>83</v>
      </c>
      <c r="AY273" s="20" t="s">
        <v>181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83</v>
      </c>
      <c r="BK273" s="193">
        <f>ROUND(I273*H273,2)</f>
        <v>0</v>
      </c>
      <c r="BL273" s="20" t="s">
        <v>278</v>
      </c>
      <c r="BM273" s="192" t="s">
        <v>364</v>
      </c>
    </row>
    <row r="274" spans="1:65" s="2" customFormat="1" ht="11.25">
      <c r="A274" s="37"/>
      <c r="B274" s="38"/>
      <c r="C274" s="39"/>
      <c r="D274" s="194" t="s">
        <v>191</v>
      </c>
      <c r="E274" s="39"/>
      <c r="F274" s="195" t="s">
        <v>365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191</v>
      </c>
      <c r="AU274" s="20" t="s">
        <v>83</v>
      </c>
    </row>
    <row r="275" spans="1:65" s="12" customFormat="1" ht="22.9" customHeight="1">
      <c r="B275" s="165"/>
      <c r="C275" s="166"/>
      <c r="D275" s="167" t="s">
        <v>69</v>
      </c>
      <c r="E275" s="179" t="s">
        <v>366</v>
      </c>
      <c r="F275" s="179" t="s">
        <v>367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SUM(P276:P317)</f>
        <v>0</v>
      </c>
      <c r="Q275" s="173"/>
      <c r="R275" s="174">
        <f>SUM(R276:R317)</f>
        <v>0.33202540000000003</v>
      </c>
      <c r="S275" s="173"/>
      <c r="T275" s="175">
        <f>SUM(T276:T317)</f>
        <v>1.0880000000000001E-2</v>
      </c>
      <c r="AR275" s="176" t="s">
        <v>83</v>
      </c>
      <c r="AT275" s="177" t="s">
        <v>69</v>
      </c>
      <c r="AU275" s="177" t="s">
        <v>77</v>
      </c>
      <c r="AY275" s="176" t="s">
        <v>181</v>
      </c>
      <c r="BK275" s="178">
        <f>SUM(BK276:BK317)</f>
        <v>0</v>
      </c>
    </row>
    <row r="276" spans="1:65" s="2" customFormat="1" ht="21.75" customHeight="1">
      <c r="A276" s="37"/>
      <c r="B276" s="38"/>
      <c r="C276" s="181" t="s">
        <v>368</v>
      </c>
      <c r="D276" s="181" t="s">
        <v>184</v>
      </c>
      <c r="E276" s="182" t="s">
        <v>369</v>
      </c>
      <c r="F276" s="183" t="s">
        <v>370</v>
      </c>
      <c r="G276" s="184" t="s">
        <v>187</v>
      </c>
      <c r="H276" s="185">
        <v>6.2279999999999998</v>
      </c>
      <c r="I276" s="186"/>
      <c r="J276" s="187">
        <f>ROUND(I276*H276,2)</f>
        <v>0</v>
      </c>
      <c r="K276" s="183" t="s">
        <v>188</v>
      </c>
      <c r="L276" s="42"/>
      <c r="M276" s="188" t="s">
        <v>19</v>
      </c>
      <c r="N276" s="189" t="s">
        <v>42</v>
      </c>
      <c r="O276" s="67"/>
      <c r="P276" s="190">
        <f>O276*H276</f>
        <v>0</v>
      </c>
      <c r="Q276" s="190">
        <v>2.7E-4</v>
      </c>
      <c r="R276" s="190">
        <f>Q276*H276</f>
        <v>1.6815599999999999E-3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278</v>
      </c>
      <c r="AT276" s="192" t="s">
        <v>184</v>
      </c>
      <c r="AU276" s="192" t="s">
        <v>83</v>
      </c>
      <c r="AY276" s="20" t="s">
        <v>181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83</v>
      </c>
      <c r="BK276" s="193">
        <f>ROUND(I276*H276,2)</f>
        <v>0</v>
      </c>
      <c r="BL276" s="20" t="s">
        <v>278</v>
      </c>
      <c r="BM276" s="192" t="s">
        <v>371</v>
      </c>
    </row>
    <row r="277" spans="1:65" s="2" customFormat="1" ht="11.25">
      <c r="A277" s="37"/>
      <c r="B277" s="38"/>
      <c r="C277" s="39"/>
      <c r="D277" s="194" t="s">
        <v>191</v>
      </c>
      <c r="E277" s="39"/>
      <c r="F277" s="195" t="s">
        <v>372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191</v>
      </c>
      <c r="AU277" s="20" t="s">
        <v>83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212</v>
      </c>
      <c r="G278" s="200"/>
      <c r="H278" s="204">
        <v>3.1139999999999999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212</v>
      </c>
      <c r="G279" s="200"/>
      <c r="H279" s="204">
        <v>3.1139999999999999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6.2279999999999998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222" t="s">
        <v>373</v>
      </c>
      <c r="D281" s="222" t="s">
        <v>237</v>
      </c>
      <c r="E281" s="223" t="s">
        <v>374</v>
      </c>
      <c r="F281" s="224" t="s">
        <v>375</v>
      </c>
      <c r="G281" s="225" t="s">
        <v>187</v>
      </c>
      <c r="H281" s="226">
        <v>6.2279999999999998</v>
      </c>
      <c r="I281" s="227"/>
      <c r="J281" s="228">
        <f>ROUND(I281*H281,2)</f>
        <v>0</v>
      </c>
      <c r="K281" s="224" t="s">
        <v>188</v>
      </c>
      <c r="L281" s="229"/>
      <c r="M281" s="230" t="s">
        <v>19</v>
      </c>
      <c r="N281" s="231" t="s">
        <v>42</v>
      </c>
      <c r="O281" s="67"/>
      <c r="P281" s="190">
        <f>O281*H281</f>
        <v>0</v>
      </c>
      <c r="Q281" s="190">
        <v>3.6810000000000002E-2</v>
      </c>
      <c r="R281" s="190">
        <f>Q281*H281</f>
        <v>0.22925268000000001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356</v>
      </c>
      <c r="AT281" s="192" t="s">
        <v>237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376</v>
      </c>
    </row>
    <row r="282" spans="1:65" s="13" customFormat="1" ht="11.25">
      <c r="B282" s="199"/>
      <c r="C282" s="200"/>
      <c r="D282" s="201" t="s">
        <v>193</v>
      </c>
      <c r="E282" s="202" t="s">
        <v>19</v>
      </c>
      <c r="F282" s="203" t="s">
        <v>212</v>
      </c>
      <c r="G282" s="200"/>
      <c r="H282" s="204">
        <v>3.1139999999999999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193</v>
      </c>
      <c r="AU282" s="210" t="s">
        <v>83</v>
      </c>
      <c r="AV282" s="13" t="s">
        <v>83</v>
      </c>
      <c r="AW282" s="13" t="s">
        <v>32</v>
      </c>
      <c r="AX282" s="13" t="s">
        <v>70</v>
      </c>
      <c r="AY282" s="210" t="s">
        <v>181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212</v>
      </c>
      <c r="G283" s="200"/>
      <c r="H283" s="204">
        <v>3.1139999999999999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4" customFormat="1" ht="11.25">
      <c r="B284" s="211"/>
      <c r="C284" s="212"/>
      <c r="D284" s="201" t="s">
        <v>193</v>
      </c>
      <c r="E284" s="213" t="s">
        <v>19</v>
      </c>
      <c r="F284" s="214" t="s">
        <v>197</v>
      </c>
      <c r="G284" s="212"/>
      <c r="H284" s="215">
        <v>6.2279999999999998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193</v>
      </c>
      <c r="AU284" s="221" t="s">
        <v>83</v>
      </c>
      <c r="AV284" s="14" t="s">
        <v>189</v>
      </c>
      <c r="AW284" s="14" t="s">
        <v>32</v>
      </c>
      <c r="AX284" s="14" t="s">
        <v>77</v>
      </c>
      <c r="AY284" s="221" t="s">
        <v>181</v>
      </c>
    </row>
    <row r="285" spans="1:65" s="2" customFormat="1" ht="16.5" customHeight="1">
      <c r="A285" s="37"/>
      <c r="B285" s="38"/>
      <c r="C285" s="181" t="s">
        <v>356</v>
      </c>
      <c r="D285" s="181" t="s">
        <v>184</v>
      </c>
      <c r="E285" s="182" t="s">
        <v>377</v>
      </c>
      <c r="F285" s="183" t="s">
        <v>378</v>
      </c>
      <c r="G285" s="184" t="s">
        <v>379</v>
      </c>
      <c r="H285" s="185">
        <v>1</v>
      </c>
      <c r="I285" s="186"/>
      <c r="J285" s="187">
        <f>ROUND(I285*H285,2)</f>
        <v>0</v>
      </c>
      <c r="K285" s="183" t="s">
        <v>188</v>
      </c>
      <c r="L285" s="42"/>
      <c r="M285" s="188" t="s">
        <v>19</v>
      </c>
      <c r="N285" s="189" t="s">
        <v>42</v>
      </c>
      <c r="O285" s="67"/>
      <c r="P285" s="190">
        <f>O285*H285</f>
        <v>0</v>
      </c>
      <c r="Q285" s="190">
        <v>2.7E-4</v>
      </c>
      <c r="R285" s="190">
        <f>Q285*H285</f>
        <v>2.7E-4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278</v>
      </c>
      <c r="AT285" s="192" t="s">
        <v>184</v>
      </c>
      <c r="AU285" s="192" t="s">
        <v>83</v>
      </c>
      <c r="AY285" s="20" t="s">
        <v>181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83</v>
      </c>
      <c r="BK285" s="193">
        <f>ROUND(I285*H285,2)</f>
        <v>0</v>
      </c>
      <c r="BL285" s="20" t="s">
        <v>278</v>
      </c>
      <c r="BM285" s="192" t="s">
        <v>380</v>
      </c>
    </row>
    <row r="286" spans="1:65" s="2" customFormat="1" ht="11.25">
      <c r="A286" s="37"/>
      <c r="B286" s="38"/>
      <c r="C286" s="39"/>
      <c r="D286" s="194" t="s">
        <v>191</v>
      </c>
      <c r="E286" s="39"/>
      <c r="F286" s="195" t="s">
        <v>381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191</v>
      </c>
      <c r="AU286" s="20" t="s">
        <v>83</v>
      </c>
    </row>
    <row r="287" spans="1:65" s="13" customFormat="1" ht="11.25">
      <c r="B287" s="199"/>
      <c r="C287" s="200"/>
      <c r="D287" s="201" t="s">
        <v>193</v>
      </c>
      <c r="E287" s="202" t="s">
        <v>19</v>
      </c>
      <c r="F287" s="203" t="s">
        <v>77</v>
      </c>
      <c r="G287" s="200"/>
      <c r="H287" s="204">
        <v>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193</v>
      </c>
      <c r="AU287" s="210" t="s">
        <v>83</v>
      </c>
      <c r="AV287" s="13" t="s">
        <v>83</v>
      </c>
      <c r="AW287" s="13" t="s">
        <v>32</v>
      </c>
      <c r="AX287" s="13" t="s">
        <v>70</v>
      </c>
      <c r="AY287" s="210" t="s">
        <v>181</v>
      </c>
    </row>
    <row r="288" spans="1:65" s="14" customFormat="1" ht="11.25">
      <c r="B288" s="211"/>
      <c r="C288" s="212"/>
      <c r="D288" s="201" t="s">
        <v>193</v>
      </c>
      <c r="E288" s="213" t="s">
        <v>19</v>
      </c>
      <c r="F288" s="214" t="s">
        <v>197</v>
      </c>
      <c r="G288" s="212"/>
      <c r="H288" s="215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193</v>
      </c>
      <c r="AU288" s="221" t="s">
        <v>83</v>
      </c>
      <c r="AV288" s="14" t="s">
        <v>189</v>
      </c>
      <c r="AW288" s="14" t="s">
        <v>32</v>
      </c>
      <c r="AX288" s="14" t="s">
        <v>77</v>
      </c>
      <c r="AY288" s="221" t="s">
        <v>181</v>
      </c>
    </row>
    <row r="289" spans="1:65" s="2" customFormat="1" ht="16.5" customHeight="1">
      <c r="A289" s="37"/>
      <c r="B289" s="38"/>
      <c r="C289" s="222" t="s">
        <v>382</v>
      </c>
      <c r="D289" s="222" t="s">
        <v>237</v>
      </c>
      <c r="E289" s="223" t="s">
        <v>383</v>
      </c>
      <c r="F289" s="224" t="s">
        <v>384</v>
      </c>
      <c r="G289" s="225" t="s">
        <v>187</v>
      </c>
      <c r="H289" s="226">
        <v>0.60099999999999998</v>
      </c>
      <c r="I289" s="227"/>
      <c r="J289" s="228">
        <f>ROUND(I289*H289,2)</f>
        <v>0</v>
      </c>
      <c r="K289" s="224" t="s">
        <v>188</v>
      </c>
      <c r="L289" s="229"/>
      <c r="M289" s="230" t="s">
        <v>19</v>
      </c>
      <c r="N289" s="231" t="s">
        <v>42</v>
      </c>
      <c r="O289" s="67"/>
      <c r="P289" s="190">
        <f>O289*H289</f>
        <v>0</v>
      </c>
      <c r="Q289" s="190">
        <v>4.0280000000000003E-2</v>
      </c>
      <c r="R289" s="190">
        <f>Q289*H289</f>
        <v>2.4208280000000002E-2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356</v>
      </c>
      <c r="AT289" s="192" t="s">
        <v>237</v>
      </c>
      <c r="AU289" s="192" t="s">
        <v>83</v>
      </c>
      <c r="AY289" s="20" t="s">
        <v>181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83</v>
      </c>
      <c r="BK289" s="193">
        <f>ROUND(I289*H289,2)</f>
        <v>0</v>
      </c>
      <c r="BL289" s="20" t="s">
        <v>278</v>
      </c>
      <c r="BM289" s="192" t="s">
        <v>385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214</v>
      </c>
      <c r="G290" s="200"/>
      <c r="H290" s="204">
        <v>0.60099999999999998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4" customFormat="1" ht="11.25">
      <c r="B291" s="211"/>
      <c r="C291" s="212"/>
      <c r="D291" s="201" t="s">
        <v>193</v>
      </c>
      <c r="E291" s="213" t="s">
        <v>19</v>
      </c>
      <c r="F291" s="214" t="s">
        <v>197</v>
      </c>
      <c r="G291" s="212"/>
      <c r="H291" s="215">
        <v>0.60099999999999998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193</v>
      </c>
      <c r="AU291" s="221" t="s">
        <v>83</v>
      </c>
      <c r="AV291" s="14" t="s">
        <v>189</v>
      </c>
      <c r="AW291" s="14" t="s">
        <v>32</v>
      </c>
      <c r="AX291" s="14" t="s">
        <v>77</v>
      </c>
      <c r="AY291" s="221" t="s">
        <v>181</v>
      </c>
    </row>
    <row r="292" spans="1:65" s="2" customFormat="1" ht="24.2" customHeight="1">
      <c r="A292" s="37"/>
      <c r="B292" s="38"/>
      <c r="C292" s="181" t="s">
        <v>386</v>
      </c>
      <c r="D292" s="181" t="s">
        <v>184</v>
      </c>
      <c r="E292" s="182" t="s">
        <v>387</v>
      </c>
      <c r="F292" s="183" t="s">
        <v>388</v>
      </c>
      <c r="G292" s="184" t="s">
        <v>379</v>
      </c>
      <c r="H292" s="185">
        <v>1</v>
      </c>
      <c r="I292" s="186"/>
      <c r="J292" s="187">
        <f>ROUND(I292*H292,2)</f>
        <v>0</v>
      </c>
      <c r="K292" s="183" t="s">
        <v>188</v>
      </c>
      <c r="L292" s="42"/>
      <c r="M292" s="188" t="s">
        <v>19</v>
      </c>
      <c r="N292" s="189" t="s">
        <v>42</v>
      </c>
      <c r="O292" s="67"/>
      <c r="P292" s="190">
        <f>O292*H292</f>
        <v>0</v>
      </c>
      <c r="Q292" s="190">
        <v>2.5999999999999998E-4</v>
      </c>
      <c r="R292" s="190">
        <f>Q292*H292</f>
        <v>2.5999999999999998E-4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278</v>
      </c>
      <c r="AT292" s="192" t="s">
        <v>184</v>
      </c>
      <c r="AU292" s="192" t="s">
        <v>83</v>
      </c>
      <c r="AY292" s="20" t="s">
        <v>181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83</v>
      </c>
      <c r="BK292" s="193">
        <f>ROUND(I292*H292,2)</f>
        <v>0</v>
      </c>
      <c r="BL292" s="20" t="s">
        <v>278</v>
      </c>
      <c r="BM292" s="192" t="s">
        <v>389</v>
      </c>
    </row>
    <row r="293" spans="1:65" s="2" customFormat="1" ht="11.25">
      <c r="A293" s="37"/>
      <c r="B293" s="38"/>
      <c r="C293" s="39"/>
      <c r="D293" s="194" t="s">
        <v>191</v>
      </c>
      <c r="E293" s="39"/>
      <c r="F293" s="195" t="s">
        <v>390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191</v>
      </c>
      <c r="AU293" s="20" t="s">
        <v>83</v>
      </c>
    </row>
    <row r="294" spans="1:65" s="13" customFormat="1" ht="11.25">
      <c r="B294" s="199"/>
      <c r="C294" s="200"/>
      <c r="D294" s="201" t="s">
        <v>193</v>
      </c>
      <c r="E294" s="202" t="s">
        <v>19</v>
      </c>
      <c r="F294" s="203" t="s">
        <v>77</v>
      </c>
      <c r="G294" s="200"/>
      <c r="H294" s="204">
        <v>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193</v>
      </c>
      <c r="AU294" s="210" t="s">
        <v>83</v>
      </c>
      <c r="AV294" s="13" t="s">
        <v>83</v>
      </c>
      <c r="AW294" s="13" t="s">
        <v>32</v>
      </c>
      <c r="AX294" s="13" t="s">
        <v>70</v>
      </c>
      <c r="AY294" s="210" t="s">
        <v>181</v>
      </c>
    </row>
    <row r="295" spans="1:65" s="14" customFormat="1" ht="11.25">
      <c r="B295" s="211"/>
      <c r="C295" s="212"/>
      <c r="D295" s="201" t="s">
        <v>193</v>
      </c>
      <c r="E295" s="213" t="s">
        <v>19</v>
      </c>
      <c r="F295" s="214" t="s">
        <v>197</v>
      </c>
      <c r="G295" s="212"/>
      <c r="H295" s="215">
        <v>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193</v>
      </c>
      <c r="AU295" s="221" t="s">
        <v>83</v>
      </c>
      <c r="AV295" s="14" t="s">
        <v>189</v>
      </c>
      <c r="AW295" s="14" t="s">
        <v>32</v>
      </c>
      <c r="AX295" s="14" t="s">
        <v>77</v>
      </c>
      <c r="AY295" s="221" t="s">
        <v>181</v>
      </c>
    </row>
    <row r="296" spans="1:65" s="2" customFormat="1" ht="16.5" customHeight="1">
      <c r="A296" s="37"/>
      <c r="B296" s="38"/>
      <c r="C296" s="222" t="s">
        <v>391</v>
      </c>
      <c r="D296" s="222" t="s">
        <v>237</v>
      </c>
      <c r="E296" s="223" t="s">
        <v>392</v>
      </c>
      <c r="F296" s="224" t="s">
        <v>393</v>
      </c>
      <c r="G296" s="225" t="s">
        <v>187</v>
      </c>
      <c r="H296" s="226">
        <v>1.7969999999999999</v>
      </c>
      <c r="I296" s="227"/>
      <c r="J296" s="228">
        <f>ROUND(I296*H296,2)</f>
        <v>0</v>
      </c>
      <c r="K296" s="224" t="s">
        <v>188</v>
      </c>
      <c r="L296" s="229"/>
      <c r="M296" s="230" t="s">
        <v>19</v>
      </c>
      <c r="N296" s="231" t="s">
        <v>42</v>
      </c>
      <c r="O296" s="67"/>
      <c r="P296" s="190">
        <f>O296*H296</f>
        <v>0</v>
      </c>
      <c r="Q296" s="190">
        <v>3.7039999999999997E-2</v>
      </c>
      <c r="R296" s="190">
        <f>Q296*H296</f>
        <v>6.6560879999999989E-2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356</v>
      </c>
      <c r="AT296" s="192" t="s">
        <v>237</v>
      </c>
      <c r="AU296" s="192" t="s">
        <v>83</v>
      </c>
      <c r="AY296" s="20" t="s">
        <v>181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83</v>
      </c>
      <c r="BK296" s="193">
        <f>ROUND(I296*H296,2)</f>
        <v>0</v>
      </c>
      <c r="BL296" s="20" t="s">
        <v>278</v>
      </c>
      <c r="BM296" s="192" t="s">
        <v>394</v>
      </c>
    </row>
    <row r="297" spans="1:65" s="13" customFormat="1" ht="11.25">
      <c r="B297" s="199"/>
      <c r="C297" s="200"/>
      <c r="D297" s="201" t="s">
        <v>193</v>
      </c>
      <c r="E297" s="202" t="s">
        <v>19</v>
      </c>
      <c r="F297" s="203" t="s">
        <v>213</v>
      </c>
      <c r="G297" s="200"/>
      <c r="H297" s="204">
        <v>1.7969999999999999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193</v>
      </c>
      <c r="AU297" s="210" t="s">
        <v>83</v>
      </c>
      <c r="AV297" s="13" t="s">
        <v>83</v>
      </c>
      <c r="AW297" s="13" t="s">
        <v>32</v>
      </c>
      <c r="AX297" s="13" t="s">
        <v>70</v>
      </c>
      <c r="AY297" s="210" t="s">
        <v>181</v>
      </c>
    </row>
    <row r="298" spans="1:65" s="14" customFormat="1" ht="11.25">
      <c r="B298" s="211"/>
      <c r="C298" s="212"/>
      <c r="D298" s="201" t="s">
        <v>193</v>
      </c>
      <c r="E298" s="213" t="s">
        <v>19</v>
      </c>
      <c r="F298" s="214" t="s">
        <v>197</v>
      </c>
      <c r="G298" s="212"/>
      <c r="H298" s="215">
        <v>1.7969999999999999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193</v>
      </c>
      <c r="AU298" s="221" t="s">
        <v>83</v>
      </c>
      <c r="AV298" s="14" t="s">
        <v>189</v>
      </c>
      <c r="AW298" s="14" t="s">
        <v>32</v>
      </c>
      <c r="AX298" s="14" t="s">
        <v>77</v>
      </c>
      <c r="AY298" s="221" t="s">
        <v>181</v>
      </c>
    </row>
    <row r="299" spans="1:65" s="2" customFormat="1" ht="16.5" customHeight="1">
      <c r="A299" s="37"/>
      <c r="B299" s="38"/>
      <c r="C299" s="181" t="s">
        <v>395</v>
      </c>
      <c r="D299" s="181" t="s">
        <v>184</v>
      </c>
      <c r="E299" s="182" t="s">
        <v>396</v>
      </c>
      <c r="F299" s="183" t="s">
        <v>397</v>
      </c>
      <c r="G299" s="184" t="s">
        <v>230</v>
      </c>
      <c r="H299" s="185">
        <v>5.44</v>
      </c>
      <c r="I299" s="186"/>
      <c r="J299" s="187">
        <f>ROUND(I299*H299,2)</f>
        <v>0</v>
      </c>
      <c r="K299" s="183" t="s">
        <v>188</v>
      </c>
      <c r="L299" s="42"/>
      <c r="M299" s="188" t="s">
        <v>19</v>
      </c>
      <c r="N299" s="189" t="s">
        <v>42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2E-3</v>
      </c>
      <c r="T299" s="191">
        <f>S299*H299</f>
        <v>1.0880000000000001E-2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278</v>
      </c>
      <c r="AT299" s="192" t="s">
        <v>184</v>
      </c>
      <c r="AU299" s="192" t="s">
        <v>83</v>
      </c>
      <c r="AY299" s="20" t="s">
        <v>181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83</v>
      </c>
      <c r="BK299" s="193">
        <f>ROUND(I299*H299,2)</f>
        <v>0</v>
      </c>
      <c r="BL299" s="20" t="s">
        <v>278</v>
      </c>
      <c r="BM299" s="192" t="s">
        <v>398</v>
      </c>
    </row>
    <row r="300" spans="1:65" s="2" customFormat="1" ht="11.25">
      <c r="A300" s="37"/>
      <c r="B300" s="38"/>
      <c r="C300" s="39"/>
      <c r="D300" s="194" t="s">
        <v>191</v>
      </c>
      <c r="E300" s="39"/>
      <c r="F300" s="195" t="s">
        <v>399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191</v>
      </c>
      <c r="AU300" s="20" t="s">
        <v>83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400</v>
      </c>
      <c r="G301" s="200"/>
      <c r="H301" s="204">
        <v>2.25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3" customFormat="1" ht="11.25">
      <c r="B302" s="199"/>
      <c r="C302" s="200"/>
      <c r="D302" s="201" t="s">
        <v>193</v>
      </c>
      <c r="E302" s="202" t="s">
        <v>19</v>
      </c>
      <c r="F302" s="203" t="s">
        <v>400</v>
      </c>
      <c r="G302" s="200"/>
      <c r="H302" s="204">
        <v>2.25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193</v>
      </c>
      <c r="AU302" s="210" t="s">
        <v>83</v>
      </c>
      <c r="AV302" s="13" t="s">
        <v>83</v>
      </c>
      <c r="AW302" s="13" t="s">
        <v>32</v>
      </c>
      <c r="AX302" s="13" t="s">
        <v>70</v>
      </c>
      <c r="AY302" s="210" t="s">
        <v>181</v>
      </c>
    </row>
    <row r="303" spans="1:65" s="13" customFormat="1" ht="11.25">
      <c r="B303" s="199"/>
      <c r="C303" s="200"/>
      <c r="D303" s="201" t="s">
        <v>193</v>
      </c>
      <c r="E303" s="202" t="s">
        <v>19</v>
      </c>
      <c r="F303" s="203" t="s">
        <v>401</v>
      </c>
      <c r="G303" s="200"/>
      <c r="H303" s="204">
        <v>0.94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193</v>
      </c>
      <c r="AU303" s="210" t="s">
        <v>83</v>
      </c>
      <c r="AV303" s="13" t="s">
        <v>83</v>
      </c>
      <c r="AW303" s="13" t="s">
        <v>32</v>
      </c>
      <c r="AX303" s="13" t="s">
        <v>70</v>
      </c>
      <c r="AY303" s="210" t="s">
        <v>181</v>
      </c>
    </row>
    <row r="304" spans="1:65" s="14" customFormat="1" ht="11.25">
      <c r="B304" s="211"/>
      <c r="C304" s="212"/>
      <c r="D304" s="201" t="s">
        <v>193</v>
      </c>
      <c r="E304" s="213" t="s">
        <v>19</v>
      </c>
      <c r="F304" s="214" t="s">
        <v>197</v>
      </c>
      <c r="G304" s="212"/>
      <c r="H304" s="215">
        <v>5.4399999999999995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193</v>
      </c>
      <c r="AU304" s="221" t="s">
        <v>83</v>
      </c>
      <c r="AV304" s="14" t="s">
        <v>189</v>
      </c>
      <c r="AW304" s="14" t="s">
        <v>32</v>
      </c>
      <c r="AX304" s="14" t="s">
        <v>77</v>
      </c>
      <c r="AY304" s="221" t="s">
        <v>181</v>
      </c>
    </row>
    <row r="305" spans="1:65" s="2" customFormat="1" ht="21.75" customHeight="1">
      <c r="A305" s="37"/>
      <c r="B305" s="38"/>
      <c r="C305" s="181" t="s">
        <v>403</v>
      </c>
      <c r="D305" s="181" t="s">
        <v>184</v>
      </c>
      <c r="E305" s="182" t="s">
        <v>404</v>
      </c>
      <c r="F305" s="183" t="s">
        <v>405</v>
      </c>
      <c r="G305" s="184" t="s">
        <v>230</v>
      </c>
      <c r="H305" s="185">
        <v>5.44</v>
      </c>
      <c r="I305" s="186"/>
      <c r="J305" s="187">
        <f>ROUND(I305*H305,2)</f>
        <v>0</v>
      </c>
      <c r="K305" s="183" t="s">
        <v>188</v>
      </c>
      <c r="L305" s="42"/>
      <c r="M305" s="188" t="s">
        <v>19</v>
      </c>
      <c r="N305" s="189" t="s">
        <v>42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278</v>
      </c>
      <c r="AT305" s="192" t="s">
        <v>184</v>
      </c>
      <c r="AU305" s="192" t="s">
        <v>83</v>
      </c>
      <c r="AY305" s="20" t="s">
        <v>181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83</v>
      </c>
      <c r="BK305" s="193">
        <f>ROUND(I305*H305,2)</f>
        <v>0</v>
      </c>
      <c r="BL305" s="20" t="s">
        <v>278</v>
      </c>
      <c r="BM305" s="192" t="s">
        <v>406</v>
      </c>
    </row>
    <row r="306" spans="1:65" s="2" customFormat="1" ht="11.25">
      <c r="A306" s="37"/>
      <c r="B306" s="38"/>
      <c r="C306" s="39"/>
      <c r="D306" s="194" t="s">
        <v>191</v>
      </c>
      <c r="E306" s="39"/>
      <c r="F306" s="195" t="s">
        <v>407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191</v>
      </c>
      <c r="AU306" s="20" t="s">
        <v>83</v>
      </c>
    </row>
    <row r="307" spans="1:65" s="13" customFormat="1" ht="11.25">
      <c r="B307" s="199"/>
      <c r="C307" s="200"/>
      <c r="D307" s="201" t="s">
        <v>193</v>
      </c>
      <c r="E307" s="202" t="s">
        <v>19</v>
      </c>
      <c r="F307" s="203" t="s">
        <v>400</v>
      </c>
      <c r="G307" s="200"/>
      <c r="H307" s="204">
        <v>2.25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193</v>
      </c>
      <c r="AU307" s="210" t="s">
        <v>83</v>
      </c>
      <c r="AV307" s="13" t="s">
        <v>83</v>
      </c>
      <c r="AW307" s="13" t="s">
        <v>32</v>
      </c>
      <c r="AX307" s="13" t="s">
        <v>70</v>
      </c>
      <c r="AY307" s="210" t="s">
        <v>181</v>
      </c>
    </row>
    <row r="308" spans="1:65" s="13" customFormat="1" ht="11.25">
      <c r="B308" s="199"/>
      <c r="C308" s="200"/>
      <c r="D308" s="201" t="s">
        <v>193</v>
      </c>
      <c r="E308" s="202" t="s">
        <v>19</v>
      </c>
      <c r="F308" s="203" t="s">
        <v>400</v>
      </c>
      <c r="G308" s="200"/>
      <c r="H308" s="204">
        <v>2.25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193</v>
      </c>
      <c r="AU308" s="210" t="s">
        <v>83</v>
      </c>
      <c r="AV308" s="13" t="s">
        <v>83</v>
      </c>
      <c r="AW308" s="13" t="s">
        <v>32</v>
      </c>
      <c r="AX308" s="13" t="s">
        <v>70</v>
      </c>
      <c r="AY308" s="210" t="s">
        <v>181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401</v>
      </c>
      <c r="G309" s="200"/>
      <c r="H309" s="204">
        <v>0.94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5.4399999999999995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408</v>
      </c>
      <c r="D311" s="222" t="s">
        <v>237</v>
      </c>
      <c r="E311" s="223" t="s">
        <v>409</v>
      </c>
      <c r="F311" s="224" t="s">
        <v>410</v>
      </c>
      <c r="G311" s="225" t="s">
        <v>230</v>
      </c>
      <c r="H311" s="226">
        <v>5.44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1.8E-3</v>
      </c>
      <c r="R311" s="190">
        <f>Q311*H311</f>
        <v>9.7920000000000004E-3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411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400</v>
      </c>
      <c r="G312" s="200"/>
      <c r="H312" s="204">
        <v>2.25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400</v>
      </c>
      <c r="G313" s="200"/>
      <c r="H313" s="204">
        <v>2.25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3" customFormat="1" ht="11.25">
      <c r="B314" s="199"/>
      <c r="C314" s="200"/>
      <c r="D314" s="201" t="s">
        <v>193</v>
      </c>
      <c r="E314" s="202" t="s">
        <v>19</v>
      </c>
      <c r="F314" s="203" t="s">
        <v>401</v>
      </c>
      <c r="G314" s="200"/>
      <c r="H314" s="204">
        <v>0.94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193</v>
      </c>
      <c r="AU314" s="210" t="s">
        <v>83</v>
      </c>
      <c r="AV314" s="13" t="s">
        <v>83</v>
      </c>
      <c r="AW314" s="13" t="s">
        <v>32</v>
      </c>
      <c r="AX314" s="13" t="s">
        <v>70</v>
      </c>
      <c r="AY314" s="210" t="s">
        <v>181</v>
      </c>
    </row>
    <row r="315" spans="1:65" s="14" customFormat="1" ht="11.25">
      <c r="B315" s="211"/>
      <c r="C315" s="212"/>
      <c r="D315" s="201" t="s">
        <v>193</v>
      </c>
      <c r="E315" s="213" t="s">
        <v>19</v>
      </c>
      <c r="F315" s="214" t="s">
        <v>197</v>
      </c>
      <c r="G315" s="212"/>
      <c r="H315" s="215">
        <v>5.4399999999999995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193</v>
      </c>
      <c r="AU315" s="221" t="s">
        <v>83</v>
      </c>
      <c r="AV315" s="14" t="s">
        <v>189</v>
      </c>
      <c r="AW315" s="14" t="s">
        <v>32</v>
      </c>
      <c r="AX315" s="14" t="s">
        <v>77</v>
      </c>
      <c r="AY315" s="221" t="s">
        <v>181</v>
      </c>
    </row>
    <row r="316" spans="1:65" s="2" customFormat="1" ht="24.2" customHeight="1">
      <c r="A316" s="37"/>
      <c r="B316" s="38"/>
      <c r="C316" s="181" t="s">
        <v>412</v>
      </c>
      <c r="D316" s="181" t="s">
        <v>184</v>
      </c>
      <c r="E316" s="182" t="s">
        <v>413</v>
      </c>
      <c r="F316" s="183" t="s">
        <v>414</v>
      </c>
      <c r="G316" s="184" t="s">
        <v>309</v>
      </c>
      <c r="H316" s="185">
        <v>0.33200000000000002</v>
      </c>
      <c r="I316" s="186"/>
      <c r="J316" s="187">
        <f>ROUND(I316*H316,2)</f>
        <v>0</v>
      </c>
      <c r="K316" s="183" t="s">
        <v>188</v>
      </c>
      <c r="L316" s="42"/>
      <c r="M316" s="188" t="s">
        <v>19</v>
      </c>
      <c r="N316" s="189" t="s">
        <v>42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278</v>
      </c>
      <c r="AT316" s="192" t="s">
        <v>184</v>
      </c>
      <c r="AU316" s="192" t="s">
        <v>83</v>
      </c>
      <c r="AY316" s="20" t="s">
        <v>181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83</v>
      </c>
      <c r="BK316" s="193">
        <f>ROUND(I316*H316,2)</f>
        <v>0</v>
      </c>
      <c r="BL316" s="20" t="s">
        <v>278</v>
      </c>
      <c r="BM316" s="192" t="s">
        <v>415</v>
      </c>
    </row>
    <row r="317" spans="1:65" s="2" customFormat="1" ht="11.25">
      <c r="A317" s="37"/>
      <c r="B317" s="38"/>
      <c r="C317" s="39"/>
      <c r="D317" s="194" t="s">
        <v>191</v>
      </c>
      <c r="E317" s="39"/>
      <c r="F317" s="195" t="s">
        <v>416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191</v>
      </c>
      <c r="AU317" s="20" t="s">
        <v>83</v>
      </c>
    </row>
    <row r="318" spans="1:65" s="12" customFormat="1" ht="22.9" customHeight="1">
      <c r="B318" s="165"/>
      <c r="C318" s="166"/>
      <c r="D318" s="167" t="s">
        <v>69</v>
      </c>
      <c r="E318" s="179" t="s">
        <v>417</v>
      </c>
      <c r="F318" s="179" t="s">
        <v>418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SUM(P319:P341)</f>
        <v>0</v>
      </c>
      <c r="Q318" s="173"/>
      <c r="R318" s="174">
        <f>SUM(R319:R341)</f>
        <v>9.7818000000000002E-3</v>
      </c>
      <c r="S318" s="173"/>
      <c r="T318" s="175">
        <f>SUM(T319:T341)</f>
        <v>0</v>
      </c>
      <c r="AR318" s="176" t="s">
        <v>83</v>
      </c>
      <c r="AT318" s="177" t="s">
        <v>69</v>
      </c>
      <c r="AU318" s="177" t="s">
        <v>77</v>
      </c>
      <c r="AY318" s="176" t="s">
        <v>181</v>
      </c>
      <c r="BK318" s="178">
        <f>SUM(BK319:BK341)</f>
        <v>0</v>
      </c>
    </row>
    <row r="319" spans="1:65" s="2" customFormat="1" ht="24.2" customHeight="1">
      <c r="A319" s="37"/>
      <c r="B319" s="38"/>
      <c r="C319" s="181" t="s">
        <v>419</v>
      </c>
      <c r="D319" s="181" t="s">
        <v>184</v>
      </c>
      <c r="E319" s="182" t="s">
        <v>420</v>
      </c>
      <c r="F319" s="183" t="s">
        <v>421</v>
      </c>
      <c r="G319" s="184" t="s">
        <v>230</v>
      </c>
      <c r="H319" s="185">
        <v>23.29</v>
      </c>
      <c r="I319" s="186"/>
      <c r="J319" s="187">
        <f>ROUND(I319*H319,2)</f>
        <v>0</v>
      </c>
      <c r="K319" s="183" t="s">
        <v>188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6.0000000000000002E-5</v>
      </c>
      <c r="R319" s="190">
        <f>Q319*H319</f>
        <v>1.3974E-3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278</v>
      </c>
      <c r="AT319" s="192" t="s">
        <v>184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422</v>
      </c>
    </row>
    <row r="320" spans="1:65" s="2" customFormat="1" ht="11.25">
      <c r="A320" s="37"/>
      <c r="B320" s="38"/>
      <c r="C320" s="39"/>
      <c r="D320" s="194" t="s">
        <v>191</v>
      </c>
      <c r="E320" s="39"/>
      <c r="F320" s="195" t="s">
        <v>423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191</v>
      </c>
      <c r="AU320" s="20" t="s">
        <v>83</v>
      </c>
    </row>
    <row r="321" spans="1:65" s="13" customFormat="1" ht="11.25">
      <c r="B321" s="199"/>
      <c r="C321" s="200"/>
      <c r="D321" s="201" t="s">
        <v>193</v>
      </c>
      <c r="E321" s="202" t="s">
        <v>19</v>
      </c>
      <c r="F321" s="203" t="s">
        <v>424</v>
      </c>
      <c r="G321" s="200"/>
      <c r="H321" s="204">
        <v>7.16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193</v>
      </c>
      <c r="AU321" s="210" t="s">
        <v>83</v>
      </c>
      <c r="AV321" s="13" t="s">
        <v>83</v>
      </c>
      <c r="AW321" s="13" t="s">
        <v>32</v>
      </c>
      <c r="AX321" s="13" t="s">
        <v>70</v>
      </c>
      <c r="AY321" s="210" t="s">
        <v>181</v>
      </c>
    </row>
    <row r="322" spans="1:65" s="13" customFormat="1" ht="11.25">
      <c r="B322" s="199"/>
      <c r="C322" s="200"/>
      <c r="D322" s="201" t="s">
        <v>193</v>
      </c>
      <c r="E322" s="202" t="s">
        <v>19</v>
      </c>
      <c r="F322" s="203" t="s">
        <v>424</v>
      </c>
      <c r="G322" s="200"/>
      <c r="H322" s="204">
        <v>7.16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193</v>
      </c>
      <c r="AU322" s="210" t="s">
        <v>83</v>
      </c>
      <c r="AV322" s="13" t="s">
        <v>83</v>
      </c>
      <c r="AW322" s="13" t="s">
        <v>32</v>
      </c>
      <c r="AX322" s="13" t="s">
        <v>70</v>
      </c>
      <c r="AY322" s="210" t="s">
        <v>181</v>
      </c>
    </row>
    <row r="323" spans="1:65" s="13" customFormat="1" ht="11.25">
      <c r="B323" s="199"/>
      <c r="C323" s="200"/>
      <c r="D323" s="201" t="s">
        <v>193</v>
      </c>
      <c r="E323" s="202" t="s">
        <v>19</v>
      </c>
      <c r="F323" s="203" t="s">
        <v>425</v>
      </c>
      <c r="G323" s="200"/>
      <c r="H323" s="204">
        <v>5.87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193</v>
      </c>
      <c r="AU323" s="210" t="s">
        <v>83</v>
      </c>
      <c r="AV323" s="13" t="s">
        <v>83</v>
      </c>
      <c r="AW323" s="13" t="s">
        <v>32</v>
      </c>
      <c r="AX323" s="13" t="s">
        <v>70</v>
      </c>
      <c r="AY323" s="210" t="s">
        <v>181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426</v>
      </c>
      <c r="G324" s="200"/>
      <c r="H324" s="204">
        <v>3.1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4" customFormat="1" ht="11.25">
      <c r="B325" s="211"/>
      <c r="C325" s="212"/>
      <c r="D325" s="201" t="s">
        <v>193</v>
      </c>
      <c r="E325" s="213" t="s">
        <v>19</v>
      </c>
      <c r="F325" s="214" t="s">
        <v>197</v>
      </c>
      <c r="G325" s="212"/>
      <c r="H325" s="215">
        <v>23.290000000000003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193</v>
      </c>
      <c r="AU325" s="221" t="s">
        <v>83</v>
      </c>
      <c r="AV325" s="14" t="s">
        <v>189</v>
      </c>
      <c r="AW325" s="14" t="s">
        <v>32</v>
      </c>
      <c r="AX325" s="14" t="s">
        <v>77</v>
      </c>
      <c r="AY325" s="221" t="s">
        <v>181</v>
      </c>
    </row>
    <row r="326" spans="1:65" s="2" customFormat="1" ht="24.2" customHeight="1">
      <c r="A326" s="37"/>
      <c r="B326" s="38"/>
      <c r="C326" s="181" t="s">
        <v>427</v>
      </c>
      <c r="D326" s="181" t="s">
        <v>184</v>
      </c>
      <c r="E326" s="182" t="s">
        <v>428</v>
      </c>
      <c r="F326" s="183" t="s">
        <v>429</v>
      </c>
      <c r="G326" s="184" t="s">
        <v>230</v>
      </c>
      <c r="H326" s="185">
        <v>23.29</v>
      </c>
      <c r="I326" s="186"/>
      <c r="J326" s="187">
        <f>ROUND(I326*H326,2)</f>
        <v>0</v>
      </c>
      <c r="K326" s="183" t="s">
        <v>188</v>
      </c>
      <c r="L326" s="42"/>
      <c r="M326" s="188" t="s">
        <v>19</v>
      </c>
      <c r="N326" s="189" t="s">
        <v>42</v>
      </c>
      <c r="O326" s="67"/>
      <c r="P326" s="190">
        <f>O326*H326</f>
        <v>0</v>
      </c>
      <c r="Q326" s="190">
        <v>6.9999999999999994E-5</v>
      </c>
      <c r="R326" s="190">
        <f>Q326*H326</f>
        <v>1.6302999999999999E-3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278</v>
      </c>
      <c r="AT326" s="192" t="s">
        <v>184</v>
      </c>
      <c r="AU326" s="192" t="s">
        <v>83</v>
      </c>
      <c r="AY326" s="20" t="s">
        <v>181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83</v>
      </c>
      <c r="BK326" s="193">
        <f>ROUND(I326*H326,2)</f>
        <v>0</v>
      </c>
      <c r="BL326" s="20" t="s">
        <v>278</v>
      </c>
      <c r="BM326" s="192" t="s">
        <v>430</v>
      </c>
    </row>
    <row r="327" spans="1:65" s="2" customFormat="1" ht="11.25">
      <c r="A327" s="37"/>
      <c r="B327" s="38"/>
      <c r="C327" s="39"/>
      <c r="D327" s="194" t="s">
        <v>191</v>
      </c>
      <c r="E327" s="39"/>
      <c r="F327" s="195" t="s">
        <v>431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191</v>
      </c>
      <c r="AU327" s="20" t="s">
        <v>83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424</v>
      </c>
      <c r="G328" s="200"/>
      <c r="H328" s="204">
        <v>7.16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424</v>
      </c>
      <c r="G329" s="200"/>
      <c r="H329" s="204">
        <v>7.16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3" customFormat="1" ht="11.25">
      <c r="B330" s="199"/>
      <c r="C330" s="200"/>
      <c r="D330" s="201" t="s">
        <v>193</v>
      </c>
      <c r="E330" s="202" t="s">
        <v>19</v>
      </c>
      <c r="F330" s="203" t="s">
        <v>425</v>
      </c>
      <c r="G330" s="200"/>
      <c r="H330" s="204">
        <v>5.87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193</v>
      </c>
      <c r="AU330" s="210" t="s">
        <v>83</v>
      </c>
      <c r="AV330" s="13" t="s">
        <v>83</v>
      </c>
      <c r="AW330" s="13" t="s">
        <v>32</v>
      </c>
      <c r="AX330" s="13" t="s">
        <v>70</v>
      </c>
      <c r="AY330" s="210" t="s">
        <v>181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426</v>
      </c>
      <c r="G331" s="200"/>
      <c r="H331" s="204">
        <v>3.1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4" customFormat="1" ht="11.25">
      <c r="B332" s="211"/>
      <c r="C332" s="212"/>
      <c r="D332" s="201" t="s">
        <v>193</v>
      </c>
      <c r="E332" s="213" t="s">
        <v>19</v>
      </c>
      <c r="F332" s="214" t="s">
        <v>197</v>
      </c>
      <c r="G332" s="212"/>
      <c r="H332" s="215">
        <v>23.290000000000003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193</v>
      </c>
      <c r="AU332" s="221" t="s">
        <v>83</v>
      </c>
      <c r="AV332" s="14" t="s">
        <v>189</v>
      </c>
      <c r="AW332" s="14" t="s">
        <v>32</v>
      </c>
      <c r="AX332" s="14" t="s">
        <v>77</v>
      </c>
      <c r="AY332" s="221" t="s">
        <v>181</v>
      </c>
    </row>
    <row r="333" spans="1:65" s="2" customFormat="1" ht="24.2" customHeight="1">
      <c r="A333" s="37"/>
      <c r="B333" s="38"/>
      <c r="C333" s="181" t="s">
        <v>432</v>
      </c>
      <c r="D333" s="181" t="s">
        <v>184</v>
      </c>
      <c r="E333" s="182" t="s">
        <v>433</v>
      </c>
      <c r="F333" s="183" t="s">
        <v>434</v>
      </c>
      <c r="G333" s="184" t="s">
        <v>230</v>
      </c>
      <c r="H333" s="185">
        <v>23.29</v>
      </c>
      <c r="I333" s="186"/>
      <c r="J333" s="187">
        <f>ROUND(I333*H333,2)</f>
        <v>0</v>
      </c>
      <c r="K333" s="183" t="s">
        <v>188</v>
      </c>
      <c r="L333" s="42"/>
      <c r="M333" s="188" t="s">
        <v>19</v>
      </c>
      <c r="N333" s="189" t="s">
        <v>42</v>
      </c>
      <c r="O333" s="67"/>
      <c r="P333" s="190">
        <f>O333*H333</f>
        <v>0</v>
      </c>
      <c r="Q333" s="190">
        <v>2.9E-4</v>
      </c>
      <c r="R333" s="190">
        <f>Q333*H333</f>
        <v>6.7540999999999999E-3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278</v>
      </c>
      <c r="AT333" s="192" t="s">
        <v>184</v>
      </c>
      <c r="AU333" s="192" t="s">
        <v>83</v>
      </c>
      <c r="AY333" s="20" t="s">
        <v>181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83</v>
      </c>
      <c r="BK333" s="193">
        <f>ROUND(I333*H333,2)</f>
        <v>0</v>
      </c>
      <c r="BL333" s="20" t="s">
        <v>278</v>
      </c>
      <c r="BM333" s="192" t="s">
        <v>435</v>
      </c>
    </row>
    <row r="334" spans="1:65" s="2" customFormat="1" ht="11.25">
      <c r="A334" s="37"/>
      <c r="B334" s="38"/>
      <c r="C334" s="39"/>
      <c r="D334" s="194" t="s">
        <v>191</v>
      </c>
      <c r="E334" s="39"/>
      <c r="F334" s="195" t="s">
        <v>436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191</v>
      </c>
      <c r="AU334" s="20" t="s">
        <v>83</v>
      </c>
    </row>
    <row r="335" spans="1:65" s="13" customFormat="1" ht="11.25">
      <c r="B335" s="199"/>
      <c r="C335" s="200"/>
      <c r="D335" s="201" t="s">
        <v>193</v>
      </c>
      <c r="E335" s="202" t="s">
        <v>19</v>
      </c>
      <c r="F335" s="203" t="s">
        <v>424</v>
      </c>
      <c r="G335" s="200"/>
      <c r="H335" s="204">
        <v>7.16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193</v>
      </c>
      <c r="AU335" s="210" t="s">
        <v>83</v>
      </c>
      <c r="AV335" s="13" t="s">
        <v>83</v>
      </c>
      <c r="AW335" s="13" t="s">
        <v>32</v>
      </c>
      <c r="AX335" s="13" t="s">
        <v>70</v>
      </c>
      <c r="AY335" s="210" t="s">
        <v>181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424</v>
      </c>
      <c r="G336" s="200"/>
      <c r="H336" s="204">
        <v>7.16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425</v>
      </c>
      <c r="G337" s="200"/>
      <c r="H337" s="204">
        <v>5.87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426</v>
      </c>
      <c r="G338" s="200"/>
      <c r="H338" s="204">
        <v>3.1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4" customFormat="1" ht="11.25">
      <c r="B339" s="211"/>
      <c r="C339" s="212"/>
      <c r="D339" s="201" t="s">
        <v>193</v>
      </c>
      <c r="E339" s="213" t="s">
        <v>19</v>
      </c>
      <c r="F339" s="214" t="s">
        <v>197</v>
      </c>
      <c r="G339" s="212"/>
      <c r="H339" s="215">
        <v>23.290000000000003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193</v>
      </c>
      <c r="AU339" s="221" t="s">
        <v>83</v>
      </c>
      <c r="AV339" s="14" t="s">
        <v>189</v>
      </c>
      <c r="AW339" s="14" t="s">
        <v>32</v>
      </c>
      <c r="AX339" s="14" t="s">
        <v>77</v>
      </c>
      <c r="AY339" s="221" t="s">
        <v>181</v>
      </c>
    </row>
    <row r="340" spans="1:65" s="2" customFormat="1" ht="33" customHeight="1">
      <c r="A340" s="37"/>
      <c r="B340" s="38"/>
      <c r="C340" s="181" t="s">
        <v>437</v>
      </c>
      <c r="D340" s="181" t="s">
        <v>184</v>
      </c>
      <c r="E340" s="182" t="s">
        <v>438</v>
      </c>
      <c r="F340" s="183" t="s">
        <v>439</v>
      </c>
      <c r="G340" s="184" t="s">
        <v>309</v>
      </c>
      <c r="H340" s="185">
        <v>0.01</v>
      </c>
      <c r="I340" s="186"/>
      <c r="J340" s="187">
        <f>ROUND(I340*H340,2)</f>
        <v>0</v>
      </c>
      <c r="K340" s="183" t="s">
        <v>188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278</v>
      </c>
      <c r="AT340" s="192" t="s">
        <v>184</v>
      </c>
      <c r="AU340" s="192" t="s">
        <v>83</v>
      </c>
      <c r="AY340" s="20" t="s">
        <v>181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83</v>
      </c>
      <c r="BK340" s="193">
        <f>ROUND(I340*H340,2)</f>
        <v>0</v>
      </c>
      <c r="BL340" s="20" t="s">
        <v>278</v>
      </c>
      <c r="BM340" s="192" t="s">
        <v>440</v>
      </c>
    </row>
    <row r="341" spans="1:65" s="2" customFormat="1" ht="11.25">
      <c r="A341" s="37"/>
      <c r="B341" s="38"/>
      <c r="C341" s="39"/>
      <c r="D341" s="194" t="s">
        <v>191</v>
      </c>
      <c r="E341" s="39"/>
      <c r="F341" s="195" t="s">
        <v>441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191</v>
      </c>
      <c r="AU341" s="20" t="s">
        <v>83</v>
      </c>
    </row>
    <row r="342" spans="1:65" s="12" customFormat="1" ht="22.9" customHeight="1">
      <c r="B342" s="165"/>
      <c r="C342" s="166"/>
      <c r="D342" s="167" t="s">
        <v>69</v>
      </c>
      <c r="E342" s="179" t="s">
        <v>442</v>
      </c>
      <c r="F342" s="179" t="s">
        <v>443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SUM(P343:P353)</f>
        <v>0</v>
      </c>
      <c r="Q342" s="173"/>
      <c r="R342" s="174">
        <f>SUM(R343:R353)</f>
        <v>1.3841879999999999E-2</v>
      </c>
      <c r="S342" s="173"/>
      <c r="T342" s="175">
        <f>SUM(T343:T353)</f>
        <v>0</v>
      </c>
      <c r="AR342" s="176" t="s">
        <v>83</v>
      </c>
      <c r="AT342" s="177" t="s">
        <v>69</v>
      </c>
      <c r="AU342" s="177" t="s">
        <v>77</v>
      </c>
      <c r="AY342" s="176" t="s">
        <v>181</v>
      </c>
      <c r="BK342" s="178">
        <f>SUM(BK343:BK353)</f>
        <v>0</v>
      </c>
    </row>
    <row r="343" spans="1:65" s="2" customFormat="1" ht="24.2" customHeight="1">
      <c r="A343" s="37"/>
      <c r="B343" s="38"/>
      <c r="C343" s="181" t="s">
        <v>444</v>
      </c>
      <c r="D343" s="181" t="s">
        <v>184</v>
      </c>
      <c r="E343" s="182" t="s">
        <v>445</v>
      </c>
      <c r="F343" s="183" t="s">
        <v>446</v>
      </c>
      <c r="G343" s="184" t="s">
        <v>187</v>
      </c>
      <c r="H343" s="185">
        <v>53.238</v>
      </c>
      <c r="I343" s="186"/>
      <c r="J343" s="187">
        <f>ROUND(I343*H343,2)</f>
        <v>0</v>
      </c>
      <c r="K343" s="183" t="s">
        <v>188</v>
      </c>
      <c r="L343" s="42"/>
      <c r="M343" s="188" t="s">
        <v>19</v>
      </c>
      <c r="N343" s="189" t="s">
        <v>42</v>
      </c>
      <c r="O343" s="67"/>
      <c r="P343" s="190">
        <f>O343*H343</f>
        <v>0</v>
      </c>
      <c r="Q343" s="190">
        <v>2.5999999999999998E-4</v>
      </c>
      <c r="R343" s="190">
        <f>Q343*H343</f>
        <v>1.3841879999999999E-2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278</v>
      </c>
      <c r="AT343" s="192" t="s">
        <v>184</v>
      </c>
      <c r="AU343" s="192" t="s">
        <v>83</v>
      </c>
      <c r="AY343" s="20" t="s">
        <v>181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83</v>
      </c>
      <c r="BK343" s="193">
        <f>ROUND(I343*H343,2)</f>
        <v>0</v>
      </c>
      <c r="BL343" s="20" t="s">
        <v>278</v>
      </c>
      <c r="BM343" s="192" t="s">
        <v>447</v>
      </c>
    </row>
    <row r="344" spans="1:65" s="2" customFormat="1" ht="11.25">
      <c r="A344" s="37"/>
      <c r="B344" s="38"/>
      <c r="C344" s="39"/>
      <c r="D344" s="194" t="s">
        <v>191</v>
      </c>
      <c r="E344" s="39"/>
      <c r="F344" s="195" t="s">
        <v>448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191</v>
      </c>
      <c r="AU344" s="20" t="s">
        <v>83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8</v>
      </c>
      <c r="G345" s="200"/>
      <c r="H345" s="204">
        <v>12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449</v>
      </c>
      <c r="G346" s="200"/>
      <c r="H346" s="204">
        <v>1.5209999999999999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8</v>
      </c>
      <c r="G347" s="200"/>
      <c r="H347" s="204">
        <v>12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449</v>
      </c>
      <c r="G348" s="200"/>
      <c r="H348" s="204">
        <v>1.5209999999999999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8</v>
      </c>
      <c r="G349" s="200"/>
      <c r="H349" s="204">
        <v>12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450</v>
      </c>
      <c r="G350" s="200"/>
      <c r="H350" s="204">
        <v>1.5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8</v>
      </c>
      <c r="G351" s="200"/>
      <c r="H351" s="204">
        <v>12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451</v>
      </c>
      <c r="G352" s="200"/>
      <c r="H352" s="204">
        <v>0.69599999999999995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4" customFormat="1" ht="11.25">
      <c r="B353" s="211"/>
      <c r="C353" s="212"/>
      <c r="D353" s="201" t="s">
        <v>193</v>
      </c>
      <c r="E353" s="213" t="s">
        <v>19</v>
      </c>
      <c r="F353" s="214" t="s">
        <v>197</v>
      </c>
      <c r="G353" s="212"/>
      <c r="H353" s="215">
        <v>53.238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193</v>
      </c>
      <c r="AU353" s="221" t="s">
        <v>83</v>
      </c>
      <c r="AV353" s="14" t="s">
        <v>189</v>
      </c>
      <c r="AW353" s="14" t="s">
        <v>32</v>
      </c>
      <c r="AX353" s="14" t="s">
        <v>77</v>
      </c>
      <c r="AY353" s="221" t="s">
        <v>181</v>
      </c>
    </row>
    <row r="354" spans="1:65" s="12" customFormat="1" ht="22.9" customHeight="1">
      <c r="B354" s="165"/>
      <c r="C354" s="166"/>
      <c r="D354" s="167" t="s">
        <v>69</v>
      </c>
      <c r="E354" s="179" t="s">
        <v>452</v>
      </c>
      <c r="F354" s="179" t="s">
        <v>453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SUM(P355:P368)</f>
        <v>0</v>
      </c>
      <c r="Q354" s="173"/>
      <c r="R354" s="174">
        <f>SUM(R355:R368)</f>
        <v>1.1213799999999999E-2</v>
      </c>
      <c r="S354" s="173"/>
      <c r="T354" s="175">
        <f>SUM(T355:T368)</f>
        <v>0</v>
      </c>
      <c r="AR354" s="176" t="s">
        <v>83</v>
      </c>
      <c r="AT354" s="177" t="s">
        <v>69</v>
      </c>
      <c r="AU354" s="177" t="s">
        <v>77</v>
      </c>
      <c r="AY354" s="176" t="s">
        <v>181</v>
      </c>
      <c r="BK354" s="178">
        <f>SUM(BK355:BK368)</f>
        <v>0</v>
      </c>
    </row>
    <row r="355" spans="1:65" s="2" customFormat="1" ht="16.5" customHeight="1">
      <c r="A355" s="37"/>
      <c r="B355" s="38"/>
      <c r="C355" s="181" t="s">
        <v>454</v>
      </c>
      <c r="D355" s="181" t="s">
        <v>184</v>
      </c>
      <c r="E355" s="182" t="s">
        <v>455</v>
      </c>
      <c r="F355" s="183" t="s">
        <v>456</v>
      </c>
      <c r="G355" s="184" t="s">
        <v>187</v>
      </c>
      <c r="H355" s="185">
        <v>8.6259999999999994</v>
      </c>
      <c r="I355" s="186"/>
      <c r="J355" s="187">
        <f>ROUND(I355*H355,2)</f>
        <v>0</v>
      </c>
      <c r="K355" s="183" t="s">
        <v>19</v>
      </c>
      <c r="L355" s="42"/>
      <c r="M355" s="188" t="s">
        <v>19</v>
      </c>
      <c r="N355" s="189" t="s">
        <v>42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278</v>
      </c>
      <c r="AT355" s="192" t="s">
        <v>184</v>
      </c>
      <c r="AU355" s="192" t="s">
        <v>83</v>
      </c>
      <c r="AY355" s="20" t="s">
        <v>181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83</v>
      </c>
      <c r="BK355" s="193">
        <f>ROUND(I355*H355,2)</f>
        <v>0</v>
      </c>
      <c r="BL355" s="20" t="s">
        <v>278</v>
      </c>
      <c r="BM355" s="192" t="s">
        <v>457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458</v>
      </c>
      <c r="G356" s="200"/>
      <c r="H356" s="204">
        <v>3.1139999999999999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458</v>
      </c>
      <c r="G357" s="200"/>
      <c r="H357" s="204">
        <v>3.1139999999999999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213</v>
      </c>
      <c r="G358" s="200"/>
      <c r="H358" s="204">
        <v>1.7969999999999999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214</v>
      </c>
      <c r="G359" s="200"/>
      <c r="H359" s="204">
        <v>0.60099999999999998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8.6260000000000012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16.5" customHeight="1">
      <c r="A361" s="37"/>
      <c r="B361" s="38"/>
      <c r="C361" s="222" t="s">
        <v>459</v>
      </c>
      <c r="D361" s="222" t="s">
        <v>237</v>
      </c>
      <c r="E361" s="223" t="s">
        <v>460</v>
      </c>
      <c r="F361" s="224" t="s">
        <v>461</v>
      </c>
      <c r="G361" s="225" t="s">
        <v>187</v>
      </c>
      <c r="H361" s="226">
        <v>8.6259999999999994</v>
      </c>
      <c r="I361" s="227"/>
      <c r="J361" s="228">
        <f>ROUND(I361*H361,2)</f>
        <v>0</v>
      </c>
      <c r="K361" s="224" t="s">
        <v>188</v>
      </c>
      <c r="L361" s="229"/>
      <c r="M361" s="230" t="s">
        <v>19</v>
      </c>
      <c r="N361" s="231" t="s">
        <v>42</v>
      </c>
      <c r="O361" s="67"/>
      <c r="P361" s="190">
        <f>O361*H361</f>
        <v>0</v>
      </c>
      <c r="Q361" s="190">
        <v>1.2999999999999999E-3</v>
      </c>
      <c r="R361" s="190">
        <f>Q361*H361</f>
        <v>1.1213799999999999E-2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356</v>
      </c>
      <c r="AT361" s="192" t="s">
        <v>237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462</v>
      </c>
    </row>
    <row r="362" spans="1:65" s="13" customFormat="1" ht="11.25">
      <c r="B362" s="199"/>
      <c r="C362" s="200"/>
      <c r="D362" s="201" t="s">
        <v>193</v>
      </c>
      <c r="E362" s="202" t="s">
        <v>19</v>
      </c>
      <c r="F362" s="203" t="s">
        <v>458</v>
      </c>
      <c r="G362" s="200"/>
      <c r="H362" s="204">
        <v>3.1139999999999999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193</v>
      </c>
      <c r="AU362" s="210" t="s">
        <v>83</v>
      </c>
      <c r="AV362" s="13" t="s">
        <v>83</v>
      </c>
      <c r="AW362" s="13" t="s">
        <v>32</v>
      </c>
      <c r="AX362" s="13" t="s">
        <v>70</v>
      </c>
      <c r="AY362" s="210" t="s">
        <v>181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458</v>
      </c>
      <c r="G363" s="200"/>
      <c r="H363" s="204">
        <v>3.1139999999999999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213</v>
      </c>
      <c r="G364" s="200"/>
      <c r="H364" s="204">
        <v>1.7969999999999999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214</v>
      </c>
      <c r="G365" s="200"/>
      <c r="H365" s="204">
        <v>0.60099999999999998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4" customFormat="1" ht="11.25">
      <c r="B366" s="211"/>
      <c r="C366" s="212"/>
      <c r="D366" s="201" t="s">
        <v>193</v>
      </c>
      <c r="E366" s="213" t="s">
        <v>19</v>
      </c>
      <c r="F366" s="214" t="s">
        <v>197</v>
      </c>
      <c r="G366" s="212"/>
      <c r="H366" s="215">
        <v>8.6260000000000012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193</v>
      </c>
      <c r="AU366" s="221" t="s">
        <v>83</v>
      </c>
      <c r="AV366" s="14" t="s">
        <v>189</v>
      </c>
      <c r="AW366" s="14" t="s">
        <v>32</v>
      </c>
      <c r="AX366" s="14" t="s">
        <v>77</v>
      </c>
      <c r="AY366" s="221" t="s">
        <v>181</v>
      </c>
    </row>
    <row r="367" spans="1:65" s="2" customFormat="1" ht="33" customHeight="1">
      <c r="A367" s="37"/>
      <c r="B367" s="38"/>
      <c r="C367" s="181" t="s">
        <v>463</v>
      </c>
      <c r="D367" s="181" t="s">
        <v>184</v>
      </c>
      <c r="E367" s="182" t="s">
        <v>464</v>
      </c>
      <c r="F367" s="183" t="s">
        <v>465</v>
      </c>
      <c r="G367" s="184" t="s">
        <v>309</v>
      </c>
      <c r="H367" s="185">
        <v>1.0999999999999999E-2</v>
      </c>
      <c r="I367" s="186"/>
      <c r="J367" s="187">
        <f>ROUND(I367*H367,2)</f>
        <v>0</v>
      </c>
      <c r="K367" s="183" t="s">
        <v>188</v>
      </c>
      <c r="L367" s="42"/>
      <c r="M367" s="188" t="s">
        <v>19</v>
      </c>
      <c r="N367" s="189" t="s">
        <v>42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278</v>
      </c>
      <c r="AT367" s="192" t="s">
        <v>184</v>
      </c>
      <c r="AU367" s="192" t="s">
        <v>83</v>
      </c>
      <c r="AY367" s="20" t="s">
        <v>181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83</v>
      </c>
      <c r="BK367" s="193">
        <f>ROUND(I367*H367,2)</f>
        <v>0</v>
      </c>
      <c r="BL367" s="20" t="s">
        <v>278</v>
      </c>
      <c r="BM367" s="192" t="s">
        <v>466</v>
      </c>
    </row>
    <row r="368" spans="1:65" s="2" customFormat="1" ht="11.25">
      <c r="A368" s="37"/>
      <c r="B368" s="38"/>
      <c r="C368" s="39"/>
      <c r="D368" s="194" t="s">
        <v>191</v>
      </c>
      <c r="E368" s="39"/>
      <c r="F368" s="195" t="s">
        <v>467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191</v>
      </c>
      <c r="AU368" s="20" t="s">
        <v>83</v>
      </c>
    </row>
    <row r="369" spans="1:65" s="12" customFormat="1" ht="25.9" customHeight="1">
      <c r="B369" s="165"/>
      <c r="C369" s="166"/>
      <c r="D369" s="167" t="s">
        <v>69</v>
      </c>
      <c r="E369" s="168" t="s">
        <v>468</v>
      </c>
      <c r="F369" s="168" t="s">
        <v>469</v>
      </c>
      <c r="G369" s="166"/>
      <c r="H369" s="166"/>
      <c r="I369" s="169"/>
      <c r="J369" s="170">
        <f>BK369</f>
        <v>0</v>
      </c>
      <c r="K369" s="166"/>
      <c r="L369" s="171"/>
      <c r="M369" s="172"/>
      <c r="N369" s="173"/>
      <c r="O369" s="173"/>
      <c r="P369" s="174">
        <f>SUM(P370:P377)</f>
        <v>0</v>
      </c>
      <c r="Q369" s="173"/>
      <c r="R369" s="174">
        <f>SUM(R370:R377)</f>
        <v>0</v>
      </c>
      <c r="S369" s="173"/>
      <c r="T369" s="175">
        <f>SUM(T370:T377)</f>
        <v>0</v>
      </c>
      <c r="AR369" s="176" t="s">
        <v>215</v>
      </c>
      <c r="AT369" s="177" t="s">
        <v>69</v>
      </c>
      <c r="AU369" s="177" t="s">
        <v>70</v>
      </c>
      <c r="AY369" s="176" t="s">
        <v>181</v>
      </c>
      <c r="BK369" s="178">
        <f>SUM(BK370:BK377)</f>
        <v>0</v>
      </c>
    </row>
    <row r="370" spans="1:65" s="2" customFormat="1" ht="16.5" customHeight="1">
      <c r="A370" s="37"/>
      <c r="B370" s="38"/>
      <c r="C370" s="181" t="s">
        <v>470</v>
      </c>
      <c r="D370" s="181" t="s">
        <v>184</v>
      </c>
      <c r="E370" s="182" t="s">
        <v>471</v>
      </c>
      <c r="F370" s="183" t="s">
        <v>472</v>
      </c>
      <c r="G370" s="184" t="s">
        <v>473</v>
      </c>
      <c r="H370" s="185">
        <v>1</v>
      </c>
      <c r="I370" s="186"/>
      <c r="J370" s="187">
        <f t="shared" ref="J370:J377" si="0">ROUND(I370*H370,2)</f>
        <v>0</v>
      </c>
      <c r="K370" s="183" t="s">
        <v>19</v>
      </c>
      <c r="L370" s="42"/>
      <c r="M370" s="188" t="s">
        <v>19</v>
      </c>
      <c r="N370" s="189" t="s">
        <v>42</v>
      </c>
      <c r="O370" s="67"/>
      <c r="P370" s="190">
        <f t="shared" ref="P370:P377" si="1">O370*H370</f>
        <v>0</v>
      </c>
      <c r="Q370" s="190">
        <v>0</v>
      </c>
      <c r="R370" s="190">
        <f t="shared" ref="R370:R377" si="2">Q370*H370</f>
        <v>0</v>
      </c>
      <c r="S370" s="190">
        <v>0</v>
      </c>
      <c r="T370" s="191">
        <f t="shared" ref="T370:T377" si="3"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189</v>
      </c>
      <c r="AT370" s="192" t="s">
        <v>184</v>
      </c>
      <c r="AU370" s="192" t="s">
        <v>77</v>
      </c>
      <c r="AY370" s="20" t="s">
        <v>181</v>
      </c>
      <c r="BE370" s="193">
        <f t="shared" ref="BE370:BE377" si="4">IF(N370="základní",J370,0)</f>
        <v>0</v>
      </c>
      <c r="BF370" s="193">
        <f t="shared" ref="BF370:BF377" si="5">IF(N370="snížená",J370,0)</f>
        <v>0</v>
      </c>
      <c r="BG370" s="193">
        <f t="shared" ref="BG370:BG377" si="6">IF(N370="zákl. přenesená",J370,0)</f>
        <v>0</v>
      </c>
      <c r="BH370" s="193">
        <f t="shared" ref="BH370:BH377" si="7">IF(N370="sníž. přenesená",J370,0)</f>
        <v>0</v>
      </c>
      <c r="BI370" s="193">
        <f t="shared" ref="BI370:BI377" si="8">IF(N370="nulová",J370,0)</f>
        <v>0</v>
      </c>
      <c r="BJ370" s="20" t="s">
        <v>83</v>
      </c>
      <c r="BK370" s="193">
        <f t="shared" ref="BK370:BK377" si="9">ROUND(I370*H370,2)</f>
        <v>0</v>
      </c>
      <c r="BL370" s="20" t="s">
        <v>189</v>
      </c>
      <c r="BM370" s="192" t="s">
        <v>474</v>
      </c>
    </row>
    <row r="371" spans="1:65" s="2" customFormat="1" ht="16.5" customHeight="1">
      <c r="A371" s="37"/>
      <c r="B371" s="38"/>
      <c r="C371" s="181" t="s">
        <v>475</v>
      </c>
      <c r="D371" s="181" t="s">
        <v>184</v>
      </c>
      <c r="E371" s="182" t="s">
        <v>476</v>
      </c>
      <c r="F371" s="183" t="s">
        <v>477</v>
      </c>
      <c r="G371" s="184" t="s">
        <v>473</v>
      </c>
      <c r="H371" s="185">
        <v>1</v>
      </c>
      <c r="I371" s="186"/>
      <c r="J371" s="187">
        <f t="shared" si="0"/>
        <v>0</v>
      </c>
      <c r="K371" s="183" t="s">
        <v>19</v>
      </c>
      <c r="L371" s="42"/>
      <c r="M371" s="188" t="s">
        <v>19</v>
      </c>
      <c r="N371" s="189" t="s">
        <v>42</v>
      </c>
      <c r="O371" s="67"/>
      <c r="P371" s="190">
        <f t="shared" si="1"/>
        <v>0</v>
      </c>
      <c r="Q371" s="190">
        <v>0</v>
      </c>
      <c r="R371" s="190">
        <f t="shared" si="2"/>
        <v>0</v>
      </c>
      <c r="S371" s="190">
        <v>0</v>
      </c>
      <c r="T371" s="191">
        <f t="shared" si="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189</v>
      </c>
      <c r="AT371" s="192" t="s">
        <v>184</v>
      </c>
      <c r="AU371" s="192" t="s">
        <v>77</v>
      </c>
      <c r="AY371" s="20" t="s">
        <v>181</v>
      </c>
      <c r="BE371" s="193">
        <f t="shared" si="4"/>
        <v>0</v>
      </c>
      <c r="BF371" s="193">
        <f t="shared" si="5"/>
        <v>0</v>
      </c>
      <c r="BG371" s="193">
        <f t="shared" si="6"/>
        <v>0</v>
      </c>
      <c r="BH371" s="193">
        <f t="shared" si="7"/>
        <v>0</v>
      </c>
      <c r="BI371" s="193">
        <f t="shared" si="8"/>
        <v>0</v>
      </c>
      <c r="BJ371" s="20" t="s">
        <v>83</v>
      </c>
      <c r="BK371" s="193">
        <f t="shared" si="9"/>
        <v>0</v>
      </c>
      <c r="BL371" s="20" t="s">
        <v>189</v>
      </c>
      <c r="BM371" s="192" t="s">
        <v>478</v>
      </c>
    </row>
    <row r="372" spans="1:65" s="2" customFormat="1" ht="24.2" customHeight="1">
      <c r="A372" s="37"/>
      <c r="B372" s="38"/>
      <c r="C372" s="181" t="s">
        <v>479</v>
      </c>
      <c r="D372" s="181" t="s">
        <v>184</v>
      </c>
      <c r="E372" s="182" t="s">
        <v>480</v>
      </c>
      <c r="F372" s="183" t="s">
        <v>481</v>
      </c>
      <c r="G372" s="184" t="s">
        <v>473</v>
      </c>
      <c r="H372" s="185">
        <v>1</v>
      </c>
      <c r="I372" s="186"/>
      <c r="J372" s="187">
        <f t="shared" si="0"/>
        <v>0</v>
      </c>
      <c r="K372" s="183" t="s">
        <v>19</v>
      </c>
      <c r="L372" s="42"/>
      <c r="M372" s="188" t="s">
        <v>19</v>
      </c>
      <c r="N372" s="189" t="s">
        <v>42</v>
      </c>
      <c r="O372" s="67"/>
      <c r="P372" s="190">
        <f t="shared" si="1"/>
        <v>0</v>
      </c>
      <c r="Q372" s="190">
        <v>0</v>
      </c>
      <c r="R372" s="190">
        <f t="shared" si="2"/>
        <v>0</v>
      </c>
      <c r="S372" s="190">
        <v>0</v>
      </c>
      <c r="T372" s="191">
        <f t="shared" si="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189</v>
      </c>
      <c r="AT372" s="192" t="s">
        <v>184</v>
      </c>
      <c r="AU372" s="192" t="s">
        <v>77</v>
      </c>
      <c r="AY372" s="20" t="s">
        <v>181</v>
      </c>
      <c r="BE372" s="193">
        <f t="shared" si="4"/>
        <v>0</v>
      </c>
      <c r="BF372" s="193">
        <f t="shared" si="5"/>
        <v>0</v>
      </c>
      <c r="BG372" s="193">
        <f t="shared" si="6"/>
        <v>0</v>
      </c>
      <c r="BH372" s="193">
        <f t="shared" si="7"/>
        <v>0</v>
      </c>
      <c r="BI372" s="193">
        <f t="shared" si="8"/>
        <v>0</v>
      </c>
      <c r="BJ372" s="20" t="s">
        <v>83</v>
      </c>
      <c r="BK372" s="193">
        <f t="shared" si="9"/>
        <v>0</v>
      </c>
      <c r="BL372" s="20" t="s">
        <v>189</v>
      </c>
      <c r="BM372" s="192" t="s">
        <v>482</v>
      </c>
    </row>
    <row r="373" spans="1:65" s="2" customFormat="1" ht="16.5" customHeight="1">
      <c r="A373" s="37"/>
      <c r="B373" s="38"/>
      <c r="C373" s="181" t="s">
        <v>483</v>
      </c>
      <c r="D373" s="181" t="s">
        <v>184</v>
      </c>
      <c r="E373" s="182" t="s">
        <v>484</v>
      </c>
      <c r="F373" s="183" t="s">
        <v>485</v>
      </c>
      <c r="G373" s="184" t="s">
        <v>473</v>
      </c>
      <c r="H373" s="185">
        <v>1</v>
      </c>
      <c r="I373" s="186"/>
      <c r="J373" s="187">
        <f t="shared" si="0"/>
        <v>0</v>
      </c>
      <c r="K373" s="183" t="s">
        <v>19</v>
      </c>
      <c r="L373" s="42"/>
      <c r="M373" s="188" t="s">
        <v>19</v>
      </c>
      <c r="N373" s="189" t="s">
        <v>42</v>
      </c>
      <c r="O373" s="67"/>
      <c r="P373" s="190">
        <f t="shared" si="1"/>
        <v>0</v>
      </c>
      <c r="Q373" s="190">
        <v>0</v>
      </c>
      <c r="R373" s="190">
        <f t="shared" si="2"/>
        <v>0</v>
      </c>
      <c r="S373" s="190">
        <v>0</v>
      </c>
      <c r="T373" s="191">
        <f t="shared" si="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189</v>
      </c>
      <c r="AT373" s="192" t="s">
        <v>184</v>
      </c>
      <c r="AU373" s="192" t="s">
        <v>77</v>
      </c>
      <c r="AY373" s="20" t="s">
        <v>181</v>
      </c>
      <c r="BE373" s="193">
        <f t="shared" si="4"/>
        <v>0</v>
      </c>
      <c r="BF373" s="193">
        <f t="shared" si="5"/>
        <v>0</v>
      </c>
      <c r="BG373" s="193">
        <f t="shared" si="6"/>
        <v>0</v>
      </c>
      <c r="BH373" s="193">
        <f t="shared" si="7"/>
        <v>0</v>
      </c>
      <c r="BI373" s="193">
        <f t="shared" si="8"/>
        <v>0</v>
      </c>
      <c r="BJ373" s="20" t="s">
        <v>83</v>
      </c>
      <c r="BK373" s="193">
        <f t="shared" si="9"/>
        <v>0</v>
      </c>
      <c r="BL373" s="20" t="s">
        <v>189</v>
      </c>
      <c r="BM373" s="192" t="s">
        <v>486</v>
      </c>
    </row>
    <row r="374" spans="1:65" s="2" customFormat="1" ht="16.5" customHeight="1">
      <c r="A374" s="37"/>
      <c r="B374" s="38"/>
      <c r="C374" s="181" t="s">
        <v>487</v>
      </c>
      <c r="D374" s="181" t="s">
        <v>184</v>
      </c>
      <c r="E374" s="182" t="s">
        <v>488</v>
      </c>
      <c r="F374" s="183" t="s">
        <v>489</v>
      </c>
      <c r="G374" s="184" t="s">
        <v>473</v>
      </c>
      <c r="H374" s="185">
        <v>1</v>
      </c>
      <c r="I374" s="186"/>
      <c r="J374" s="187">
        <f t="shared" si="0"/>
        <v>0</v>
      </c>
      <c r="K374" s="183" t="s">
        <v>19</v>
      </c>
      <c r="L374" s="42"/>
      <c r="M374" s="188" t="s">
        <v>19</v>
      </c>
      <c r="N374" s="189" t="s">
        <v>42</v>
      </c>
      <c r="O374" s="67"/>
      <c r="P374" s="190">
        <f t="shared" si="1"/>
        <v>0</v>
      </c>
      <c r="Q374" s="190">
        <v>0</v>
      </c>
      <c r="R374" s="190">
        <f t="shared" si="2"/>
        <v>0</v>
      </c>
      <c r="S374" s="190">
        <v>0</v>
      </c>
      <c r="T374" s="191">
        <f t="shared" si="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189</v>
      </c>
      <c r="AT374" s="192" t="s">
        <v>184</v>
      </c>
      <c r="AU374" s="192" t="s">
        <v>77</v>
      </c>
      <c r="AY374" s="20" t="s">
        <v>181</v>
      </c>
      <c r="BE374" s="193">
        <f t="shared" si="4"/>
        <v>0</v>
      </c>
      <c r="BF374" s="193">
        <f t="shared" si="5"/>
        <v>0</v>
      </c>
      <c r="BG374" s="193">
        <f t="shared" si="6"/>
        <v>0</v>
      </c>
      <c r="BH374" s="193">
        <f t="shared" si="7"/>
        <v>0</v>
      </c>
      <c r="BI374" s="193">
        <f t="shared" si="8"/>
        <v>0</v>
      </c>
      <c r="BJ374" s="20" t="s">
        <v>83</v>
      </c>
      <c r="BK374" s="193">
        <f t="shared" si="9"/>
        <v>0</v>
      </c>
      <c r="BL374" s="20" t="s">
        <v>189</v>
      </c>
      <c r="BM374" s="192" t="s">
        <v>490</v>
      </c>
    </row>
    <row r="375" spans="1:65" s="2" customFormat="1" ht="24.2" customHeight="1">
      <c r="A375" s="37"/>
      <c r="B375" s="38"/>
      <c r="C375" s="181" t="s">
        <v>491</v>
      </c>
      <c r="D375" s="181" t="s">
        <v>184</v>
      </c>
      <c r="E375" s="182" t="s">
        <v>492</v>
      </c>
      <c r="F375" s="183" t="s">
        <v>493</v>
      </c>
      <c r="G375" s="184" t="s">
        <v>473</v>
      </c>
      <c r="H375" s="185">
        <v>1</v>
      </c>
      <c r="I375" s="186"/>
      <c r="J375" s="187">
        <f t="shared" si="0"/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si="1"/>
        <v>0</v>
      </c>
      <c r="Q375" s="190">
        <v>0</v>
      </c>
      <c r="R375" s="190">
        <f t="shared" si="2"/>
        <v>0</v>
      </c>
      <c r="S375" s="190">
        <v>0</v>
      </c>
      <c r="T375" s="191">
        <f t="shared" si="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si="4"/>
        <v>0</v>
      </c>
      <c r="BF375" s="193">
        <f t="shared" si="5"/>
        <v>0</v>
      </c>
      <c r="BG375" s="193">
        <f t="shared" si="6"/>
        <v>0</v>
      </c>
      <c r="BH375" s="193">
        <f t="shared" si="7"/>
        <v>0</v>
      </c>
      <c r="BI375" s="193">
        <f t="shared" si="8"/>
        <v>0</v>
      </c>
      <c r="BJ375" s="20" t="s">
        <v>83</v>
      </c>
      <c r="BK375" s="193">
        <f t="shared" si="9"/>
        <v>0</v>
      </c>
      <c r="BL375" s="20" t="s">
        <v>189</v>
      </c>
      <c r="BM375" s="192" t="s">
        <v>494</v>
      </c>
    </row>
    <row r="376" spans="1:65" s="2" customFormat="1" ht="33" customHeight="1">
      <c r="A376" s="37"/>
      <c r="B376" s="38"/>
      <c r="C376" s="181" t="s">
        <v>495</v>
      </c>
      <c r="D376" s="181" t="s">
        <v>184</v>
      </c>
      <c r="E376" s="182" t="s">
        <v>496</v>
      </c>
      <c r="F376" s="183" t="s">
        <v>497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498</v>
      </c>
    </row>
    <row r="377" spans="1:65" s="2" customFormat="1" ht="16.5" customHeight="1">
      <c r="A377" s="37"/>
      <c r="B377" s="38"/>
      <c r="C377" s="181" t="s">
        <v>499</v>
      </c>
      <c r="D377" s="181" t="s">
        <v>184</v>
      </c>
      <c r="E377" s="182" t="s">
        <v>500</v>
      </c>
      <c r="F377" s="183" t="s">
        <v>501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253" t="s">
        <v>19</v>
      </c>
      <c r="N377" s="254" t="s">
        <v>42</v>
      </c>
      <c r="O377" s="255"/>
      <c r="P377" s="256">
        <f t="shared" si="1"/>
        <v>0</v>
      </c>
      <c r="Q377" s="256">
        <v>0</v>
      </c>
      <c r="R377" s="256">
        <f t="shared" si="2"/>
        <v>0</v>
      </c>
      <c r="S377" s="256">
        <v>0</v>
      </c>
      <c r="T377" s="257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502</v>
      </c>
    </row>
    <row r="378" spans="1:65" s="2" customFormat="1" ht="6.95" customHeight="1">
      <c r="A378" s="37"/>
      <c r="B378" s="50"/>
      <c r="C378" s="51"/>
      <c r="D378" s="51"/>
      <c r="E378" s="51"/>
      <c r="F378" s="51"/>
      <c r="G378" s="51"/>
      <c r="H378" s="51"/>
      <c r="I378" s="51"/>
      <c r="J378" s="51"/>
      <c r="K378" s="51"/>
      <c r="L378" s="42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algorithmName="SHA-512" hashValue="mj/s5M1qtwy7Ll/I3eXJFiEves3Pp25tKbk2utAEU4VjSMYa4Ddts71pQ9tCy79wiz0iSBjaHATJF1N3PWpyVQ==" saltValue="6nSBr3eWx0SsBD6aDmmUDOlCKjnNfrF4gAw1gAo4CdX3795k8vZ4wQvqy4FqYEVGmiCwO68Jdt7EUlGf+HvKWg==" spinCount="100000" sheet="1" objects="1" scenarios="1" formatColumns="0" formatRows="0" autoFilter="0"/>
  <autoFilter ref="C96:K377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8" r:id="rId2"/>
    <hyperlink ref="F115" r:id="rId3"/>
    <hyperlink ref="F119" r:id="rId4"/>
    <hyperlink ref="F126" r:id="rId5"/>
    <hyperlink ref="F133" r:id="rId6"/>
    <hyperlink ref="F140" r:id="rId7"/>
    <hyperlink ref="F154" r:id="rId8"/>
    <hyperlink ref="F181" r:id="rId9"/>
    <hyperlink ref="F188" r:id="rId10"/>
    <hyperlink ref="F196" r:id="rId11"/>
    <hyperlink ref="F203" r:id="rId12"/>
    <hyperlink ref="F207" r:id="rId13"/>
    <hyperlink ref="F212" r:id="rId14"/>
    <hyperlink ref="F217" r:id="rId15"/>
    <hyperlink ref="F224" r:id="rId16"/>
    <hyperlink ref="F232" r:id="rId17"/>
    <hyperlink ref="F241" r:id="rId18"/>
    <hyperlink ref="F243" r:id="rId19"/>
    <hyperlink ref="F245" r:id="rId20"/>
    <hyperlink ref="F250" r:id="rId21"/>
    <hyperlink ref="F253" r:id="rId22"/>
    <hyperlink ref="F257" r:id="rId23"/>
    <hyperlink ref="F263" r:id="rId24"/>
    <hyperlink ref="F274" r:id="rId25"/>
    <hyperlink ref="F277" r:id="rId26"/>
    <hyperlink ref="F286" r:id="rId27"/>
    <hyperlink ref="F293" r:id="rId28"/>
    <hyperlink ref="F300" r:id="rId29"/>
    <hyperlink ref="F306" r:id="rId30"/>
    <hyperlink ref="F317" r:id="rId31"/>
    <hyperlink ref="F320" r:id="rId32"/>
    <hyperlink ref="F327" r:id="rId33"/>
    <hyperlink ref="F334" r:id="rId34"/>
    <hyperlink ref="F341" r:id="rId35"/>
    <hyperlink ref="F344" r:id="rId36"/>
    <hyperlink ref="F368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90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147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507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ROUND((SUM(BE97:BE410)),  2)</f>
        <v>0</v>
      </c>
      <c r="G35" s="37"/>
      <c r="H35" s="37"/>
      <c r="I35" s="127">
        <v>0.21</v>
      </c>
      <c r="J35" s="126">
        <f>ROUND(((SUM(BE97:BE410))*I35),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ROUND((SUM(BF97:BF410)),  2)</f>
        <v>0</v>
      </c>
      <c r="G36" s="37"/>
      <c r="H36" s="37"/>
      <c r="I36" s="127">
        <v>0.12</v>
      </c>
      <c r="J36" s="126">
        <f>ROUND(((SUM(BF97:BF410))*I36),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ROUND((SUM(BG97:BG410)),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ROUND((SUM(BH97:BH410)),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ROUND((SUM(BI97:BI410)),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147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013 - Bytová jednotka 3, byt 2+1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J207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J257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J269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J272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J273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J296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J344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J371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J385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J402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147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013 - Bytová jednotka 3, byt 2+1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P98+P272+P402</f>
        <v>0</v>
      </c>
      <c r="Q97" s="75"/>
      <c r="R97" s="162">
        <f>R98+R272+R402</f>
        <v>0.89937307000000011</v>
      </c>
      <c r="S97" s="75"/>
      <c r="T97" s="163">
        <f>T98+T272+T402</f>
        <v>1.0828625000000001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BK98+BK272+BK402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P99+P207+P257+P269</f>
        <v>0</v>
      </c>
      <c r="Q98" s="173"/>
      <c r="R98" s="174">
        <f>R99+R207+R257+R269</f>
        <v>0.39332796000000003</v>
      </c>
      <c r="S98" s="173"/>
      <c r="T98" s="175">
        <f>T99+T207+T257+T269</f>
        <v>1.0532524000000001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BK99+BK207+BK257+BK269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SUM(P100:P206)</f>
        <v>0</v>
      </c>
      <c r="Q99" s="173"/>
      <c r="R99" s="174">
        <f>SUM(R100:R206)</f>
        <v>0.39178356000000003</v>
      </c>
      <c r="S99" s="173"/>
      <c r="T99" s="175">
        <f>SUM(T100:T206)</f>
        <v>6.7044000000000001E-3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SUM(BK100:BK206)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9.1349999999999998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4.00113E-2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3" customFormat="1" ht="11.25">
      <c r="B106" s="199"/>
      <c r="C106" s="200"/>
      <c r="D106" s="201" t="s">
        <v>193</v>
      </c>
      <c r="E106" s="202" t="s">
        <v>19</v>
      </c>
      <c r="F106" s="203" t="s">
        <v>194</v>
      </c>
      <c r="G106" s="200"/>
      <c r="H106" s="204">
        <v>2.1480000000000001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193</v>
      </c>
      <c r="AU106" s="210" t="s">
        <v>83</v>
      </c>
      <c r="AV106" s="13" t="s">
        <v>83</v>
      </c>
      <c r="AW106" s="13" t="s">
        <v>32</v>
      </c>
      <c r="AX106" s="13" t="s">
        <v>70</v>
      </c>
      <c r="AY106" s="210" t="s">
        <v>181</v>
      </c>
    </row>
    <row r="107" spans="1:65" s="14" customFormat="1" ht="11.25">
      <c r="B107" s="211"/>
      <c r="C107" s="212"/>
      <c r="D107" s="201" t="s">
        <v>193</v>
      </c>
      <c r="E107" s="213" t="s">
        <v>19</v>
      </c>
      <c r="F107" s="214" t="s">
        <v>197</v>
      </c>
      <c r="G107" s="212"/>
      <c r="H107" s="215">
        <v>9.1349999999999998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193</v>
      </c>
      <c r="AU107" s="221" t="s">
        <v>83</v>
      </c>
      <c r="AV107" s="14" t="s">
        <v>189</v>
      </c>
      <c r="AW107" s="14" t="s">
        <v>32</v>
      </c>
      <c r="AX107" s="14" t="s">
        <v>77</v>
      </c>
      <c r="AY107" s="221" t="s">
        <v>181</v>
      </c>
    </row>
    <row r="108" spans="1:65" s="2" customFormat="1" ht="16.5" customHeight="1">
      <c r="A108" s="37"/>
      <c r="B108" s="38"/>
      <c r="C108" s="181" t="s">
        <v>83</v>
      </c>
      <c r="D108" s="181" t="s">
        <v>184</v>
      </c>
      <c r="E108" s="182" t="s">
        <v>198</v>
      </c>
      <c r="F108" s="183" t="s">
        <v>199</v>
      </c>
      <c r="G108" s="184" t="s">
        <v>187</v>
      </c>
      <c r="H108" s="185">
        <v>9.1349999999999998</v>
      </c>
      <c r="I108" s="186"/>
      <c r="J108" s="187">
        <f>ROUND(I108*H108,2)</f>
        <v>0</v>
      </c>
      <c r="K108" s="183" t="s">
        <v>188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3.3579999999999999E-2</v>
      </c>
      <c r="R108" s="190">
        <f>Q108*H108</f>
        <v>0.30675330000000001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189</v>
      </c>
      <c r="AT108" s="192" t="s">
        <v>184</v>
      </c>
      <c r="AU108" s="192" t="s">
        <v>83</v>
      </c>
      <c r="AY108" s="20" t="s">
        <v>181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83</v>
      </c>
      <c r="BK108" s="193">
        <f>ROUND(I108*H108,2)</f>
        <v>0</v>
      </c>
      <c r="BL108" s="20" t="s">
        <v>189</v>
      </c>
      <c r="BM108" s="192" t="s">
        <v>200</v>
      </c>
    </row>
    <row r="109" spans="1:65" s="2" customFormat="1" ht="11.25">
      <c r="A109" s="37"/>
      <c r="B109" s="38"/>
      <c r="C109" s="39"/>
      <c r="D109" s="194" t="s">
        <v>191</v>
      </c>
      <c r="E109" s="39"/>
      <c r="F109" s="195" t="s">
        <v>201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191</v>
      </c>
      <c r="AU109" s="20" t="s">
        <v>83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194</v>
      </c>
      <c r="G111" s="200"/>
      <c r="H111" s="204">
        <v>2.1480000000000001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195</v>
      </c>
      <c r="G112" s="200"/>
      <c r="H112" s="204">
        <v>1.7609999999999999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196</v>
      </c>
      <c r="G113" s="200"/>
      <c r="H113" s="204">
        <v>0.93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3" customFormat="1" ht="11.25">
      <c r="B114" s="199"/>
      <c r="C114" s="200"/>
      <c r="D114" s="201" t="s">
        <v>193</v>
      </c>
      <c r="E114" s="202" t="s">
        <v>19</v>
      </c>
      <c r="F114" s="203" t="s">
        <v>194</v>
      </c>
      <c r="G114" s="200"/>
      <c r="H114" s="204">
        <v>2.1480000000000001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193</v>
      </c>
      <c r="AU114" s="210" t="s">
        <v>83</v>
      </c>
      <c r="AV114" s="13" t="s">
        <v>83</v>
      </c>
      <c r="AW114" s="13" t="s">
        <v>32</v>
      </c>
      <c r="AX114" s="13" t="s">
        <v>70</v>
      </c>
      <c r="AY114" s="210" t="s">
        <v>181</v>
      </c>
    </row>
    <row r="115" spans="1:65" s="14" customFormat="1" ht="11.25">
      <c r="B115" s="211"/>
      <c r="C115" s="212"/>
      <c r="D115" s="201" t="s">
        <v>193</v>
      </c>
      <c r="E115" s="213" t="s">
        <v>19</v>
      </c>
      <c r="F115" s="214" t="s">
        <v>197</v>
      </c>
      <c r="G115" s="212"/>
      <c r="H115" s="215">
        <v>9.1349999999999998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193</v>
      </c>
      <c r="AU115" s="221" t="s">
        <v>83</v>
      </c>
      <c r="AV115" s="14" t="s">
        <v>189</v>
      </c>
      <c r="AW115" s="14" t="s">
        <v>32</v>
      </c>
      <c r="AX115" s="14" t="s">
        <v>77</v>
      </c>
      <c r="AY115" s="221" t="s">
        <v>181</v>
      </c>
    </row>
    <row r="116" spans="1:65" s="2" customFormat="1" ht="16.5" customHeight="1">
      <c r="A116" s="37"/>
      <c r="B116" s="38"/>
      <c r="C116" s="181" t="s">
        <v>202</v>
      </c>
      <c r="D116" s="181" t="s">
        <v>184</v>
      </c>
      <c r="E116" s="182" t="s">
        <v>203</v>
      </c>
      <c r="F116" s="183" t="s">
        <v>204</v>
      </c>
      <c r="G116" s="184" t="s">
        <v>187</v>
      </c>
      <c r="H116" s="185">
        <v>100</v>
      </c>
      <c r="I116" s="186"/>
      <c r="J116" s="187">
        <f>ROUND(I116*H116,2)</f>
        <v>0</v>
      </c>
      <c r="K116" s="183" t="s">
        <v>188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6.0000000000000002E-5</v>
      </c>
      <c r="R116" s="190">
        <f>Q116*H116</f>
        <v>6.0000000000000001E-3</v>
      </c>
      <c r="S116" s="190">
        <v>6.0000000000000002E-5</v>
      </c>
      <c r="T116" s="191">
        <f>S116*H116</f>
        <v>6.0000000000000001E-3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189</v>
      </c>
      <c r="AT116" s="192" t="s">
        <v>184</v>
      </c>
      <c r="AU116" s="192" t="s">
        <v>83</v>
      </c>
      <c r="AY116" s="20" t="s">
        <v>181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83</v>
      </c>
      <c r="BK116" s="193">
        <f>ROUND(I116*H116,2)</f>
        <v>0</v>
      </c>
      <c r="BL116" s="20" t="s">
        <v>189</v>
      </c>
      <c r="BM116" s="192" t="s">
        <v>205</v>
      </c>
    </row>
    <row r="117" spans="1:65" s="2" customFormat="1" ht="11.25">
      <c r="A117" s="37"/>
      <c r="B117" s="38"/>
      <c r="C117" s="39"/>
      <c r="D117" s="194" t="s">
        <v>191</v>
      </c>
      <c r="E117" s="39"/>
      <c r="F117" s="195" t="s">
        <v>206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191</v>
      </c>
      <c r="AU117" s="20" t="s">
        <v>83</v>
      </c>
    </row>
    <row r="118" spans="1:65" s="13" customFormat="1" ht="11.25">
      <c r="B118" s="199"/>
      <c r="C118" s="200"/>
      <c r="D118" s="201" t="s">
        <v>193</v>
      </c>
      <c r="E118" s="202" t="s">
        <v>19</v>
      </c>
      <c r="F118" s="203" t="s">
        <v>207</v>
      </c>
      <c r="G118" s="200"/>
      <c r="H118" s="204">
        <v>100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193</v>
      </c>
      <c r="AU118" s="210" t="s">
        <v>83</v>
      </c>
      <c r="AV118" s="13" t="s">
        <v>83</v>
      </c>
      <c r="AW118" s="13" t="s">
        <v>32</v>
      </c>
      <c r="AX118" s="13" t="s">
        <v>70</v>
      </c>
      <c r="AY118" s="210" t="s">
        <v>181</v>
      </c>
    </row>
    <row r="119" spans="1:65" s="14" customFormat="1" ht="11.25">
      <c r="B119" s="211"/>
      <c r="C119" s="212"/>
      <c r="D119" s="201" t="s">
        <v>193</v>
      </c>
      <c r="E119" s="213" t="s">
        <v>19</v>
      </c>
      <c r="F119" s="214" t="s">
        <v>197</v>
      </c>
      <c r="G119" s="212"/>
      <c r="H119" s="215">
        <v>100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193</v>
      </c>
      <c r="AU119" s="221" t="s">
        <v>83</v>
      </c>
      <c r="AV119" s="14" t="s">
        <v>189</v>
      </c>
      <c r="AW119" s="14" t="s">
        <v>32</v>
      </c>
      <c r="AX119" s="14" t="s">
        <v>77</v>
      </c>
      <c r="AY119" s="221" t="s">
        <v>181</v>
      </c>
    </row>
    <row r="120" spans="1:65" s="2" customFormat="1" ht="16.5" customHeight="1">
      <c r="A120" s="37"/>
      <c r="B120" s="38"/>
      <c r="C120" s="181" t="s">
        <v>189</v>
      </c>
      <c r="D120" s="181" t="s">
        <v>184</v>
      </c>
      <c r="E120" s="182" t="s">
        <v>208</v>
      </c>
      <c r="F120" s="183" t="s">
        <v>209</v>
      </c>
      <c r="G120" s="184" t="s">
        <v>187</v>
      </c>
      <c r="H120" s="185">
        <v>11.74</v>
      </c>
      <c r="I120" s="186"/>
      <c r="J120" s="187">
        <f>ROUND(I120*H120,2)</f>
        <v>0</v>
      </c>
      <c r="K120" s="183" t="s">
        <v>188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1.1E-4</v>
      </c>
      <c r="R120" s="190">
        <f>Q120*H120</f>
        <v>1.2914000000000001E-3</v>
      </c>
      <c r="S120" s="190">
        <v>6.0000000000000002E-5</v>
      </c>
      <c r="T120" s="191">
        <f>S120*H120</f>
        <v>7.0439999999999999E-4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189</v>
      </c>
      <c r="AT120" s="192" t="s">
        <v>184</v>
      </c>
      <c r="AU120" s="192" t="s">
        <v>83</v>
      </c>
      <c r="AY120" s="20" t="s">
        <v>181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83</v>
      </c>
      <c r="BK120" s="193">
        <f>ROUND(I120*H120,2)</f>
        <v>0</v>
      </c>
      <c r="BL120" s="20" t="s">
        <v>189</v>
      </c>
      <c r="BM120" s="192" t="s">
        <v>210</v>
      </c>
    </row>
    <row r="121" spans="1:65" s="2" customFormat="1" ht="11.25">
      <c r="A121" s="37"/>
      <c r="B121" s="38"/>
      <c r="C121" s="39"/>
      <c r="D121" s="194" t="s">
        <v>191</v>
      </c>
      <c r="E121" s="39"/>
      <c r="F121" s="195" t="s">
        <v>211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191</v>
      </c>
      <c r="AU121" s="20" t="s">
        <v>83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212</v>
      </c>
      <c r="G122" s="200"/>
      <c r="H122" s="204">
        <v>3.1139999999999999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212</v>
      </c>
      <c r="G123" s="200"/>
      <c r="H123" s="204">
        <v>3.1139999999999999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213</v>
      </c>
      <c r="G124" s="200"/>
      <c r="H124" s="204">
        <v>1.7969999999999999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214</v>
      </c>
      <c r="G125" s="200"/>
      <c r="H125" s="204">
        <v>0.60099999999999998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3" customFormat="1" ht="11.25">
      <c r="B126" s="199"/>
      <c r="C126" s="200"/>
      <c r="D126" s="201" t="s">
        <v>193</v>
      </c>
      <c r="E126" s="202" t="s">
        <v>19</v>
      </c>
      <c r="F126" s="203" t="s">
        <v>212</v>
      </c>
      <c r="G126" s="200"/>
      <c r="H126" s="204">
        <v>3.1139999999999999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193</v>
      </c>
      <c r="AU126" s="210" t="s">
        <v>83</v>
      </c>
      <c r="AV126" s="13" t="s">
        <v>83</v>
      </c>
      <c r="AW126" s="13" t="s">
        <v>32</v>
      </c>
      <c r="AX126" s="13" t="s">
        <v>70</v>
      </c>
      <c r="AY126" s="210" t="s">
        <v>181</v>
      </c>
    </row>
    <row r="127" spans="1:65" s="14" customFormat="1" ht="11.25">
      <c r="B127" s="211"/>
      <c r="C127" s="212"/>
      <c r="D127" s="201" t="s">
        <v>193</v>
      </c>
      <c r="E127" s="213" t="s">
        <v>19</v>
      </c>
      <c r="F127" s="214" t="s">
        <v>197</v>
      </c>
      <c r="G127" s="212"/>
      <c r="H127" s="215">
        <v>11.740000000000002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193</v>
      </c>
      <c r="AU127" s="221" t="s">
        <v>83</v>
      </c>
      <c r="AV127" s="14" t="s">
        <v>189</v>
      </c>
      <c r="AW127" s="14" t="s">
        <v>32</v>
      </c>
      <c r="AX127" s="14" t="s">
        <v>77</v>
      </c>
      <c r="AY127" s="221" t="s">
        <v>181</v>
      </c>
    </row>
    <row r="128" spans="1:65" s="2" customFormat="1" ht="16.5" customHeight="1">
      <c r="A128" s="37"/>
      <c r="B128" s="38"/>
      <c r="C128" s="181" t="s">
        <v>215</v>
      </c>
      <c r="D128" s="181" t="s">
        <v>184</v>
      </c>
      <c r="E128" s="182" t="s">
        <v>216</v>
      </c>
      <c r="F128" s="183" t="s">
        <v>217</v>
      </c>
      <c r="G128" s="184" t="s">
        <v>187</v>
      </c>
      <c r="H128" s="185">
        <v>3.3809999999999998</v>
      </c>
      <c r="I128" s="186"/>
      <c r="J128" s="187">
        <f>ROUND(I128*H128,2)</f>
        <v>0</v>
      </c>
      <c r="K128" s="183" t="s">
        <v>188</v>
      </c>
      <c r="L128" s="42"/>
      <c r="M128" s="188" t="s">
        <v>19</v>
      </c>
      <c r="N128" s="189" t="s">
        <v>42</v>
      </c>
      <c r="O128" s="67"/>
      <c r="P128" s="190">
        <f>O128*H128</f>
        <v>0</v>
      </c>
      <c r="Q128" s="190">
        <v>2.5999999999999998E-4</v>
      </c>
      <c r="R128" s="190">
        <f>Q128*H128</f>
        <v>8.7905999999999987E-4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189</v>
      </c>
      <c r="AT128" s="192" t="s">
        <v>184</v>
      </c>
      <c r="AU128" s="192" t="s">
        <v>83</v>
      </c>
      <c r="AY128" s="20" t="s">
        <v>181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83</v>
      </c>
      <c r="BK128" s="193">
        <f>ROUND(I128*H128,2)</f>
        <v>0</v>
      </c>
      <c r="BL128" s="20" t="s">
        <v>189</v>
      </c>
      <c r="BM128" s="192" t="s">
        <v>218</v>
      </c>
    </row>
    <row r="129" spans="1:65" s="2" customFormat="1" ht="11.25">
      <c r="A129" s="37"/>
      <c r="B129" s="38"/>
      <c r="C129" s="39"/>
      <c r="D129" s="194" t="s">
        <v>191</v>
      </c>
      <c r="E129" s="39"/>
      <c r="F129" s="195" t="s">
        <v>219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191</v>
      </c>
      <c r="AU129" s="20" t="s">
        <v>83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220</v>
      </c>
      <c r="G130" s="200"/>
      <c r="H130" s="204">
        <v>0.76100000000000001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220</v>
      </c>
      <c r="G131" s="200"/>
      <c r="H131" s="204">
        <v>0.76100000000000001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221</v>
      </c>
      <c r="G132" s="200"/>
      <c r="H132" s="204">
        <v>0.75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222</v>
      </c>
      <c r="G133" s="200"/>
      <c r="H133" s="204">
        <v>0.34799999999999998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4" customFormat="1" ht="11.25">
      <c r="B135" s="211"/>
      <c r="C135" s="212"/>
      <c r="D135" s="201" t="s">
        <v>193</v>
      </c>
      <c r="E135" s="213" t="s">
        <v>19</v>
      </c>
      <c r="F135" s="214" t="s">
        <v>197</v>
      </c>
      <c r="G135" s="212"/>
      <c r="H135" s="215">
        <v>3.3810000000000002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193</v>
      </c>
      <c r="AU135" s="221" t="s">
        <v>83</v>
      </c>
      <c r="AV135" s="14" t="s">
        <v>189</v>
      </c>
      <c r="AW135" s="14" t="s">
        <v>32</v>
      </c>
      <c r="AX135" s="14" t="s">
        <v>77</v>
      </c>
      <c r="AY135" s="221" t="s">
        <v>181</v>
      </c>
    </row>
    <row r="136" spans="1:65" s="2" customFormat="1" ht="21.75" customHeight="1">
      <c r="A136" s="37"/>
      <c r="B136" s="38"/>
      <c r="C136" s="181" t="s">
        <v>182</v>
      </c>
      <c r="D136" s="181" t="s">
        <v>184</v>
      </c>
      <c r="E136" s="182" t="s">
        <v>223</v>
      </c>
      <c r="F136" s="183" t="s">
        <v>224</v>
      </c>
      <c r="G136" s="184" t="s">
        <v>187</v>
      </c>
      <c r="H136" s="185">
        <v>3.3809999999999998</v>
      </c>
      <c r="I136" s="186"/>
      <c r="J136" s="187">
        <f>ROUND(I136*H136,2)</f>
        <v>0</v>
      </c>
      <c r="K136" s="183" t="s">
        <v>188</v>
      </c>
      <c r="L136" s="42"/>
      <c r="M136" s="188" t="s">
        <v>19</v>
      </c>
      <c r="N136" s="189" t="s">
        <v>42</v>
      </c>
      <c r="O136" s="67"/>
      <c r="P136" s="190">
        <f>O136*H136</f>
        <v>0</v>
      </c>
      <c r="Q136" s="190">
        <v>4.3800000000000002E-3</v>
      </c>
      <c r="R136" s="190">
        <f>Q136*H136</f>
        <v>1.4808780000000001E-2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189</v>
      </c>
      <c r="AT136" s="192" t="s">
        <v>184</v>
      </c>
      <c r="AU136" s="192" t="s">
        <v>83</v>
      </c>
      <c r="AY136" s="20" t="s">
        <v>181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83</v>
      </c>
      <c r="BK136" s="193">
        <f>ROUND(I136*H136,2)</f>
        <v>0</v>
      </c>
      <c r="BL136" s="20" t="s">
        <v>189</v>
      </c>
      <c r="BM136" s="192" t="s">
        <v>225</v>
      </c>
    </row>
    <row r="137" spans="1:65" s="2" customFormat="1" ht="11.25">
      <c r="A137" s="37"/>
      <c r="B137" s="38"/>
      <c r="C137" s="39"/>
      <c r="D137" s="194" t="s">
        <v>191</v>
      </c>
      <c r="E137" s="39"/>
      <c r="F137" s="195" t="s">
        <v>226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191</v>
      </c>
      <c r="AU137" s="20" t="s">
        <v>83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220</v>
      </c>
      <c r="G138" s="200"/>
      <c r="H138" s="204">
        <v>0.76100000000000001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220</v>
      </c>
      <c r="G139" s="200"/>
      <c r="H139" s="204">
        <v>0.76100000000000001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221</v>
      </c>
      <c r="G140" s="200"/>
      <c r="H140" s="204">
        <v>0.75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222</v>
      </c>
      <c r="G141" s="200"/>
      <c r="H141" s="204">
        <v>0.34799999999999998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220</v>
      </c>
      <c r="G142" s="200"/>
      <c r="H142" s="204">
        <v>0.76100000000000001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4" customFormat="1" ht="11.25">
      <c r="B143" s="211"/>
      <c r="C143" s="212"/>
      <c r="D143" s="201" t="s">
        <v>193</v>
      </c>
      <c r="E143" s="213" t="s">
        <v>19</v>
      </c>
      <c r="F143" s="214" t="s">
        <v>197</v>
      </c>
      <c r="G143" s="212"/>
      <c r="H143" s="215">
        <v>3.3810000000000002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193</v>
      </c>
      <c r="AU143" s="221" t="s">
        <v>83</v>
      </c>
      <c r="AV143" s="14" t="s">
        <v>189</v>
      </c>
      <c r="AW143" s="14" t="s">
        <v>32</v>
      </c>
      <c r="AX143" s="14" t="s">
        <v>77</v>
      </c>
      <c r="AY143" s="221" t="s">
        <v>181</v>
      </c>
    </row>
    <row r="144" spans="1:65" s="2" customFormat="1" ht="24.2" customHeight="1">
      <c r="A144" s="37"/>
      <c r="B144" s="38"/>
      <c r="C144" s="181" t="s">
        <v>227</v>
      </c>
      <c r="D144" s="181" t="s">
        <v>184</v>
      </c>
      <c r="E144" s="182" t="s">
        <v>228</v>
      </c>
      <c r="F144" s="183" t="s">
        <v>229</v>
      </c>
      <c r="G144" s="184" t="s">
        <v>230</v>
      </c>
      <c r="H144" s="185">
        <v>22.53</v>
      </c>
      <c r="I144" s="186"/>
      <c r="J144" s="187">
        <f>ROUND(I144*H144,2)</f>
        <v>0</v>
      </c>
      <c r="K144" s="183" t="s">
        <v>188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189</v>
      </c>
      <c r="AT144" s="192" t="s">
        <v>184</v>
      </c>
      <c r="AU144" s="192" t="s">
        <v>83</v>
      </c>
      <c r="AY144" s="20" t="s">
        <v>181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83</v>
      </c>
      <c r="BK144" s="193">
        <f>ROUND(I144*H144,2)</f>
        <v>0</v>
      </c>
      <c r="BL144" s="20" t="s">
        <v>189</v>
      </c>
      <c r="BM144" s="192" t="s">
        <v>231</v>
      </c>
    </row>
    <row r="145" spans="1:65" s="2" customFormat="1" ht="11.25">
      <c r="A145" s="37"/>
      <c r="B145" s="38"/>
      <c r="C145" s="39"/>
      <c r="D145" s="194" t="s">
        <v>191</v>
      </c>
      <c r="E145" s="39"/>
      <c r="F145" s="195" t="s">
        <v>232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191</v>
      </c>
      <c r="AU145" s="20" t="s">
        <v>83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233</v>
      </c>
      <c r="G146" s="200"/>
      <c r="H146" s="204">
        <v>5.07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234</v>
      </c>
      <c r="G148" s="200"/>
      <c r="H148" s="204">
        <v>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235</v>
      </c>
      <c r="G149" s="200"/>
      <c r="H149" s="204">
        <v>2.3199999999999998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233</v>
      </c>
      <c r="G150" s="200"/>
      <c r="H150" s="204">
        <v>5.07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22.53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2" customFormat="1" ht="16.5" customHeight="1">
      <c r="A152" s="37"/>
      <c r="B152" s="38"/>
      <c r="C152" s="222" t="s">
        <v>236</v>
      </c>
      <c r="D152" s="222" t="s">
        <v>237</v>
      </c>
      <c r="E152" s="223" t="s">
        <v>238</v>
      </c>
      <c r="F152" s="224" t="s">
        <v>239</v>
      </c>
      <c r="G152" s="225" t="s">
        <v>230</v>
      </c>
      <c r="H152" s="226">
        <v>23.657</v>
      </c>
      <c r="I152" s="227"/>
      <c r="J152" s="228">
        <f>ROUND(I152*H152,2)</f>
        <v>0</v>
      </c>
      <c r="K152" s="224" t="s">
        <v>188</v>
      </c>
      <c r="L152" s="229"/>
      <c r="M152" s="230" t="s">
        <v>19</v>
      </c>
      <c r="N152" s="231" t="s">
        <v>42</v>
      </c>
      <c r="O152" s="67"/>
      <c r="P152" s="190">
        <f>O152*H152</f>
        <v>0</v>
      </c>
      <c r="Q152" s="190">
        <v>1E-4</v>
      </c>
      <c r="R152" s="190">
        <f>Q152*H152</f>
        <v>2.3657000000000001E-3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236</v>
      </c>
      <c r="AT152" s="192" t="s">
        <v>237</v>
      </c>
      <c r="AU152" s="192" t="s">
        <v>83</v>
      </c>
      <c r="AY152" s="20" t="s">
        <v>181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83</v>
      </c>
      <c r="BK152" s="193">
        <f>ROUND(I152*H152,2)</f>
        <v>0</v>
      </c>
      <c r="BL152" s="20" t="s">
        <v>189</v>
      </c>
      <c r="BM152" s="192" t="s">
        <v>240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233</v>
      </c>
      <c r="G153" s="200"/>
      <c r="H153" s="204">
        <v>5.07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233</v>
      </c>
      <c r="G154" s="200"/>
      <c r="H154" s="204">
        <v>5.07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234</v>
      </c>
      <c r="G155" s="200"/>
      <c r="H155" s="204">
        <v>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235</v>
      </c>
      <c r="G156" s="200"/>
      <c r="H156" s="204">
        <v>2.3199999999999998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233</v>
      </c>
      <c r="G157" s="200"/>
      <c r="H157" s="204">
        <v>5.07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4" customFormat="1" ht="11.25">
      <c r="B158" s="211"/>
      <c r="C158" s="212"/>
      <c r="D158" s="201" t="s">
        <v>193</v>
      </c>
      <c r="E158" s="213" t="s">
        <v>19</v>
      </c>
      <c r="F158" s="214" t="s">
        <v>197</v>
      </c>
      <c r="G158" s="212"/>
      <c r="H158" s="215">
        <v>22.53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193</v>
      </c>
      <c r="AU158" s="221" t="s">
        <v>83</v>
      </c>
      <c r="AV158" s="14" t="s">
        <v>189</v>
      </c>
      <c r="AW158" s="14" t="s">
        <v>32</v>
      </c>
      <c r="AX158" s="14" t="s">
        <v>77</v>
      </c>
      <c r="AY158" s="221" t="s">
        <v>181</v>
      </c>
    </row>
    <row r="159" spans="1:65" s="13" customFormat="1" ht="11.25">
      <c r="B159" s="199"/>
      <c r="C159" s="200"/>
      <c r="D159" s="201" t="s">
        <v>193</v>
      </c>
      <c r="E159" s="200"/>
      <c r="F159" s="203" t="s">
        <v>241</v>
      </c>
      <c r="G159" s="200"/>
      <c r="H159" s="204">
        <v>23.657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193</v>
      </c>
      <c r="AU159" s="210" t="s">
        <v>83</v>
      </c>
      <c r="AV159" s="13" t="s">
        <v>83</v>
      </c>
      <c r="AW159" s="13" t="s">
        <v>4</v>
      </c>
      <c r="AX159" s="13" t="s">
        <v>77</v>
      </c>
      <c r="AY159" s="210" t="s">
        <v>181</v>
      </c>
    </row>
    <row r="160" spans="1:65" s="2" customFormat="1" ht="33" customHeight="1">
      <c r="A160" s="37"/>
      <c r="B160" s="38"/>
      <c r="C160" s="181" t="s">
        <v>242</v>
      </c>
      <c r="D160" s="181" t="s">
        <v>184</v>
      </c>
      <c r="E160" s="182" t="s">
        <v>243</v>
      </c>
      <c r="F160" s="183" t="s">
        <v>244</v>
      </c>
      <c r="G160" s="184" t="s">
        <v>230</v>
      </c>
      <c r="H160" s="185">
        <v>45.06</v>
      </c>
      <c r="I160" s="186"/>
      <c r="J160" s="187">
        <f>ROUND(I160*H160,2)</f>
        <v>0</v>
      </c>
      <c r="K160" s="183" t="s">
        <v>188</v>
      </c>
      <c r="L160" s="42"/>
      <c r="M160" s="188" t="s">
        <v>19</v>
      </c>
      <c r="N160" s="189" t="s">
        <v>42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189</v>
      </c>
      <c r="AT160" s="192" t="s">
        <v>184</v>
      </c>
      <c r="AU160" s="192" t="s">
        <v>83</v>
      </c>
      <c r="AY160" s="20" t="s">
        <v>181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83</v>
      </c>
      <c r="BK160" s="193">
        <f>ROUND(I160*H160,2)</f>
        <v>0</v>
      </c>
      <c r="BL160" s="20" t="s">
        <v>189</v>
      </c>
      <c r="BM160" s="192" t="s">
        <v>245</v>
      </c>
    </row>
    <row r="161" spans="1:65" s="2" customFormat="1" ht="11.25">
      <c r="A161" s="37"/>
      <c r="B161" s="38"/>
      <c r="C161" s="39"/>
      <c r="D161" s="194" t="s">
        <v>191</v>
      </c>
      <c r="E161" s="39"/>
      <c r="F161" s="195" t="s">
        <v>246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191</v>
      </c>
      <c r="AU161" s="20" t="s">
        <v>83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233</v>
      </c>
      <c r="G162" s="200"/>
      <c r="H162" s="204">
        <v>5.07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233</v>
      </c>
      <c r="G163" s="200"/>
      <c r="H163" s="204">
        <v>5.07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234</v>
      </c>
      <c r="G164" s="200"/>
      <c r="H164" s="204">
        <v>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235</v>
      </c>
      <c r="G165" s="200"/>
      <c r="H165" s="204">
        <v>2.3199999999999998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3" customFormat="1" ht="11.25">
      <c r="B166" s="199"/>
      <c r="C166" s="200"/>
      <c r="D166" s="201" t="s">
        <v>193</v>
      </c>
      <c r="E166" s="202" t="s">
        <v>19</v>
      </c>
      <c r="F166" s="203" t="s">
        <v>233</v>
      </c>
      <c r="G166" s="200"/>
      <c r="H166" s="204">
        <v>5.07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193</v>
      </c>
      <c r="AU166" s="210" t="s">
        <v>83</v>
      </c>
      <c r="AV166" s="13" t="s">
        <v>83</v>
      </c>
      <c r="AW166" s="13" t="s">
        <v>32</v>
      </c>
      <c r="AX166" s="13" t="s">
        <v>70</v>
      </c>
      <c r="AY166" s="210" t="s">
        <v>181</v>
      </c>
    </row>
    <row r="167" spans="1:65" s="15" customFormat="1" ht="11.25">
      <c r="B167" s="232"/>
      <c r="C167" s="233"/>
      <c r="D167" s="201" t="s">
        <v>193</v>
      </c>
      <c r="E167" s="234" t="s">
        <v>19</v>
      </c>
      <c r="F167" s="235" t="s">
        <v>247</v>
      </c>
      <c r="G167" s="233"/>
      <c r="H167" s="236">
        <v>22.53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193</v>
      </c>
      <c r="AU167" s="242" t="s">
        <v>83</v>
      </c>
      <c r="AV167" s="15" t="s">
        <v>202</v>
      </c>
      <c r="AW167" s="15" t="s">
        <v>32</v>
      </c>
      <c r="AX167" s="15" t="s">
        <v>70</v>
      </c>
      <c r="AY167" s="242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233</v>
      </c>
      <c r="G169" s="200"/>
      <c r="H169" s="204">
        <v>5.07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234</v>
      </c>
      <c r="G170" s="200"/>
      <c r="H170" s="204">
        <v>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235</v>
      </c>
      <c r="G171" s="200"/>
      <c r="H171" s="204">
        <v>2.3199999999999998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3" customFormat="1" ht="11.25">
      <c r="B172" s="199"/>
      <c r="C172" s="200"/>
      <c r="D172" s="201" t="s">
        <v>193</v>
      </c>
      <c r="E172" s="202" t="s">
        <v>19</v>
      </c>
      <c r="F172" s="203" t="s">
        <v>233</v>
      </c>
      <c r="G172" s="200"/>
      <c r="H172" s="204">
        <v>5.07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32</v>
      </c>
      <c r="AX172" s="13" t="s">
        <v>70</v>
      </c>
      <c r="AY172" s="210" t="s">
        <v>181</v>
      </c>
    </row>
    <row r="173" spans="1:65" s="15" customFormat="1" ht="11.25">
      <c r="B173" s="232"/>
      <c r="C173" s="233"/>
      <c r="D173" s="201" t="s">
        <v>193</v>
      </c>
      <c r="E173" s="234" t="s">
        <v>19</v>
      </c>
      <c r="F173" s="235" t="s">
        <v>247</v>
      </c>
      <c r="G173" s="233"/>
      <c r="H173" s="236">
        <v>22.53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193</v>
      </c>
      <c r="AU173" s="242" t="s">
        <v>83</v>
      </c>
      <c r="AV173" s="15" t="s">
        <v>202</v>
      </c>
      <c r="AW173" s="15" t="s">
        <v>32</v>
      </c>
      <c r="AX173" s="15" t="s">
        <v>70</v>
      </c>
      <c r="AY173" s="242" t="s">
        <v>181</v>
      </c>
    </row>
    <row r="174" spans="1:65" s="14" customFormat="1" ht="11.25">
      <c r="B174" s="211"/>
      <c r="C174" s="212"/>
      <c r="D174" s="201" t="s">
        <v>193</v>
      </c>
      <c r="E174" s="213" t="s">
        <v>19</v>
      </c>
      <c r="F174" s="214" t="s">
        <v>197</v>
      </c>
      <c r="G174" s="212"/>
      <c r="H174" s="215">
        <v>45.06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193</v>
      </c>
      <c r="AU174" s="221" t="s">
        <v>83</v>
      </c>
      <c r="AV174" s="14" t="s">
        <v>189</v>
      </c>
      <c r="AW174" s="14" t="s">
        <v>32</v>
      </c>
      <c r="AX174" s="14" t="s">
        <v>77</v>
      </c>
      <c r="AY174" s="221" t="s">
        <v>181</v>
      </c>
    </row>
    <row r="175" spans="1:65" s="2" customFormat="1" ht="16.5" customHeight="1">
      <c r="A175" s="37"/>
      <c r="B175" s="38"/>
      <c r="C175" s="222" t="s">
        <v>248</v>
      </c>
      <c r="D175" s="222" t="s">
        <v>237</v>
      </c>
      <c r="E175" s="223" t="s">
        <v>249</v>
      </c>
      <c r="F175" s="224" t="s">
        <v>250</v>
      </c>
      <c r="G175" s="225" t="s">
        <v>230</v>
      </c>
      <c r="H175" s="226">
        <v>23.657</v>
      </c>
      <c r="I175" s="227"/>
      <c r="J175" s="228">
        <f>ROUND(I175*H175,2)</f>
        <v>0</v>
      </c>
      <c r="K175" s="224" t="s">
        <v>188</v>
      </c>
      <c r="L175" s="229"/>
      <c r="M175" s="230" t="s">
        <v>19</v>
      </c>
      <c r="N175" s="231" t="s">
        <v>42</v>
      </c>
      <c r="O175" s="67"/>
      <c r="P175" s="190">
        <f>O175*H175</f>
        <v>0</v>
      </c>
      <c r="Q175" s="190">
        <v>4.0000000000000003E-5</v>
      </c>
      <c r="R175" s="190">
        <f>Q175*H175</f>
        <v>9.4628000000000008E-4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236</v>
      </c>
      <c r="AT175" s="192" t="s">
        <v>237</v>
      </c>
      <c r="AU175" s="192" t="s">
        <v>83</v>
      </c>
      <c r="AY175" s="20" t="s">
        <v>181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83</v>
      </c>
      <c r="BK175" s="193">
        <f>ROUND(I175*H175,2)</f>
        <v>0</v>
      </c>
      <c r="BL175" s="20" t="s">
        <v>189</v>
      </c>
      <c r="BM175" s="192" t="s">
        <v>251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233</v>
      </c>
      <c r="G176" s="200"/>
      <c r="H176" s="204">
        <v>5.07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233</v>
      </c>
      <c r="G177" s="200"/>
      <c r="H177" s="204">
        <v>5.07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234</v>
      </c>
      <c r="G178" s="200"/>
      <c r="H178" s="204">
        <v>5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235</v>
      </c>
      <c r="G179" s="200"/>
      <c r="H179" s="204">
        <v>2.3199999999999998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3" customFormat="1" ht="11.25">
      <c r="B180" s="199"/>
      <c r="C180" s="200"/>
      <c r="D180" s="201" t="s">
        <v>193</v>
      </c>
      <c r="E180" s="202" t="s">
        <v>19</v>
      </c>
      <c r="F180" s="203" t="s">
        <v>233</v>
      </c>
      <c r="G180" s="200"/>
      <c r="H180" s="204">
        <v>5.07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193</v>
      </c>
      <c r="AU180" s="210" t="s">
        <v>83</v>
      </c>
      <c r="AV180" s="13" t="s">
        <v>83</v>
      </c>
      <c r="AW180" s="13" t="s">
        <v>32</v>
      </c>
      <c r="AX180" s="13" t="s">
        <v>70</v>
      </c>
      <c r="AY180" s="210" t="s">
        <v>181</v>
      </c>
    </row>
    <row r="181" spans="1:65" s="14" customFormat="1" ht="11.25">
      <c r="B181" s="211"/>
      <c r="C181" s="212"/>
      <c r="D181" s="201" t="s">
        <v>193</v>
      </c>
      <c r="E181" s="213" t="s">
        <v>19</v>
      </c>
      <c r="F181" s="214" t="s">
        <v>197</v>
      </c>
      <c r="G181" s="212"/>
      <c r="H181" s="215">
        <v>22.53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193</v>
      </c>
      <c r="AU181" s="221" t="s">
        <v>83</v>
      </c>
      <c r="AV181" s="14" t="s">
        <v>189</v>
      </c>
      <c r="AW181" s="14" t="s">
        <v>32</v>
      </c>
      <c r="AX181" s="14" t="s">
        <v>77</v>
      </c>
      <c r="AY181" s="221" t="s">
        <v>181</v>
      </c>
    </row>
    <row r="182" spans="1:65" s="13" customFormat="1" ht="11.25">
      <c r="B182" s="199"/>
      <c r="C182" s="200"/>
      <c r="D182" s="201" t="s">
        <v>193</v>
      </c>
      <c r="E182" s="200"/>
      <c r="F182" s="203" t="s">
        <v>241</v>
      </c>
      <c r="G182" s="200"/>
      <c r="H182" s="204">
        <v>23.657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4</v>
      </c>
      <c r="AX182" s="13" t="s">
        <v>77</v>
      </c>
      <c r="AY182" s="210" t="s">
        <v>181</v>
      </c>
    </row>
    <row r="183" spans="1:65" s="2" customFormat="1" ht="16.5" customHeight="1">
      <c r="A183" s="37"/>
      <c r="B183" s="38"/>
      <c r="C183" s="222" t="s">
        <v>252</v>
      </c>
      <c r="D183" s="222" t="s">
        <v>237</v>
      </c>
      <c r="E183" s="223" t="s">
        <v>253</v>
      </c>
      <c r="F183" s="224" t="s">
        <v>254</v>
      </c>
      <c r="G183" s="225" t="s">
        <v>230</v>
      </c>
      <c r="H183" s="226">
        <v>23.657</v>
      </c>
      <c r="I183" s="227"/>
      <c r="J183" s="228">
        <f>ROUND(I183*H183,2)</f>
        <v>0</v>
      </c>
      <c r="K183" s="224" t="s">
        <v>188</v>
      </c>
      <c r="L183" s="229"/>
      <c r="M183" s="230" t="s">
        <v>19</v>
      </c>
      <c r="N183" s="231" t="s">
        <v>42</v>
      </c>
      <c r="O183" s="67"/>
      <c r="P183" s="190">
        <f>O183*H183</f>
        <v>0</v>
      </c>
      <c r="Q183" s="190">
        <v>2.9999999999999997E-4</v>
      </c>
      <c r="R183" s="190">
        <f>Q183*H183</f>
        <v>7.0970999999999994E-3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236</v>
      </c>
      <c r="AT183" s="192" t="s">
        <v>237</v>
      </c>
      <c r="AU183" s="192" t="s">
        <v>83</v>
      </c>
      <c r="AY183" s="20" t="s">
        <v>181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83</v>
      </c>
      <c r="BK183" s="193">
        <f>ROUND(I183*H183,2)</f>
        <v>0</v>
      </c>
      <c r="BL183" s="20" t="s">
        <v>189</v>
      </c>
      <c r="BM183" s="192" t="s">
        <v>255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233</v>
      </c>
      <c r="G184" s="200"/>
      <c r="H184" s="204">
        <v>5.07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233</v>
      </c>
      <c r="G185" s="200"/>
      <c r="H185" s="204">
        <v>5.07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234</v>
      </c>
      <c r="G186" s="200"/>
      <c r="H186" s="204">
        <v>5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235</v>
      </c>
      <c r="G187" s="200"/>
      <c r="H187" s="204">
        <v>2.3199999999999998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3" customFormat="1" ht="11.25">
      <c r="B188" s="199"/>
      <c r="C188" s="200"/>
      <c r="D188" s="201" t="s">
        <v>193</v>
      </c>
      <c r="E188" s="202" t="s">
        <v>19</v>
      </c>
      <c r="F188" s="203" t="s">
        <v>233</v>
      </c>
      <c r="G188" s="200"/>
      <c r="H188" s="204">
        <v>5.07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193</v>
      </c>
      <c r="AU188" s="210" t="s">
        <v>83</v>
      </c>
      <c r="AV188" s="13" t="s">
        <v>83</v>
      </c>
      <c r="AW188" s="13" t="s">
        <v>32</v>
      </c>
      <c r="AX188" s="13" t="s">
        <v>70</v>
      </c>
      <c r="AY188" s="210" t="s">
        <v>181</v>
      </c>
    </row>
    <row r="189" spans="1:65" s="14" customFormat="1" ht="11.25">
      <c r="B189" s="211"/>
      <c r="C189" s="212"/>
      <c r="D189" s="201" t="s">
        <v>193</v>
      </c>
      <c r="E189" s="213" t="s">
        <v>19</v>
      </c>
      <c r="F189" s="214" t="s">
        <v>197</v>
      </c>
      <c r="G189" s="212"/>
      <c r="H189" s="215">
        <v>22.53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193</v>
      </c>
      <c r="AU189" s="221" t="s">
        <v>83</v>
      </c>
      <c r="AV189" s="14" t="s">
        <v>189</v>
      </c>
      <c r="AW189" s="14" t="s">
        <v>32</v>
      </c>
      <c r="AX189" s="14" t="s">
        <v>77</v>
      </c>
      <c r="AY189" s="221" t="s">
        <v>181</v>
      </c>
    </row>
    <row r="190" spans="1:65" s="13" customFormat="1" ht="11.25">
      <c r="B190" s="199"/>
      <c r="C190" s="200"/>
      <c r="D190" s="201" t="s">
        <v>193</v>
      </c>
      <c r="E190" s="200"/>
      <c r="F190" s="203" t="s">
        <v>241</v>
      </c>
      <c r="G190" s="200"/>
      <c r="H190" s="204">
        <v>23.657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4</v>
      </c>
      <c r="AX190" s="13" t="s">
        <v>77</v>
      </c>
      <c r="AY190" s="210" t="s">
        <v>181</v>
      </c>
    </row>
    <row r="191" spans="1:65" s="2" customFormat="1" ht="16.5" customHeight="1">
      <c r="A191" s="37"/>
      <c r="B191" s="38"/>
      <c r="C191" s="181" t="s">
        <v>8</v>
      </c>
      <c r="D191" s="181" t="s">
        <v>184</v>
      </c>
      <c r="E191" s="182" t="s">
        <v>256</v>
      </c>
      <c r="F191" s="183" t="s">
        <v>257</v>
      </c>
      <c r="G191" s="184" t="s">
        <v>187</v>
      </c>
      <c r="H191" s="185">
        <v>3.3809999999999998</v>
      </c>
      <c r="I191" s="186"/>
      <c r="J191" s="187">
        <f>ROUND(I191*H191,2)</f>
        <v>0</v>
      </c>
      <c r="K191" s="183" t="s">
        <v>188</v>
      </c>
      <c r="L191" s="42"/>
      <c r="M191" s="188" t="s">
        <v>19</v>
      </c>
      <c r="N191" s="189" t="s">
        <v>42</v>
      </c>
      <c r="O191" s="67"/>
      <c r="P191" s="190">
        <f>O191*H191</f>
        <v>0</v>
      </c>
      <c r="Q191" s="190">
        <v>1.3999999999999999E-4</v>
      </c>
      <c r="R191" s="190">
        <f>Q191*H191</f>
        <v>4.7333999999999994E-4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189</v>
      </c>
      <c r="AT191" s="192" t="s">
        <v>184</v>
      </c>
      <c r="AU191" s="192" t="s">
        <v>83</v>
      </c>
      <c r="AY191" s="20" t="s">
        <v>181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83</v>
      </c>
      <c r="BK191" s="193">
        <f>ROUND(I191*H191,2)</f>
        <v>0</v>
      </c>
      <c r="BL191" s="20" t="s">
        <v>189</v>
      </c>
      <c r="BM191" s="192" t="s">
        <v>258</v>
      </c>
    </row>
    <row r="192" spans="1:65" s="2" customFormat="1" ht="11.25">
      <c r="A192" s="37"/>
      <c r="B192" s="38"/>
      <c r="C192" s="39"/>
      <c r="D192" s="194" t="s">
        <v>191</v>
      </c>
      <c r="E192" s="39"/>
      <c r="F192" s="195" t="s">
        <v>259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191</v>
      </c>
      <c r="AU192" s="20" t="s">
        <v>83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220</v>
      </c>
      <c r="G193" s="200"/>
      <c r="H193" s="204">
        <v>0.76100000000000001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220</v>
      </c>
      <c r="G194" s="200"/>
      <c r="H194" s="204">
        <v>0.76100000000000001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221</v>
      </c>
      <c r="G195" s="200"/>
      <c r="H195" s="204">
        <v>0.75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222</v>
      </c>
      <c r="G196" s="200"/>
      <c r="H196" s="204">
        <v>0.34799999999999998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220</v>
      </c>
      <c r="G197" s="200"/>
      <c r="H197" s="204">
        <v>0.76100000000000001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4" customFormat="1" ht="11.25">
      <c r="B198" s="211"/>
      <c r="C198" s="212"/>
      <c r="D198" s="201" t="s">
        <v>193</v>
      </c>
      <c r="E198" s="213" t="s">
        <v>19</v>
      </c>
      <c r="F198" s="214" t="s">
        <v>197</v>
      </c>
      <c r="G198" s="212"/>
      <c r="H198" s="215">
        <v>3.3810000000000002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193</v>
      </c>
      <c r="AU198" s="221" t="s">
        <v>83</v>
      </c>
      <c r="AV198" s="14" t="s">
        <v>189</v>
      </c>
      <c r="AW198" s="14" t="s">
        <v>32</v>
      </c>
      <c r="AX198" s="14" t="s">
        <v>77</v>
      </c>
      <c r="AY198" s="221" t="s">
        <v>181</v>
      </c>
    </row>
    <row r="199" spans="1:65" s="2" customFormat="1" ht="24.2" customHeight="1">
      <c r="A199" s="37"/>
      <c r="B199" s="38"/>
      <c r="C199" s="181" t="s">
        <v>260</v>
      </c>
      <c r="D199" s="181" t="s">
        <v>184</v>
      </c>
      <c r="E199" s="182" t="s">
        <v>261</v>
      </c>
      <c r="F199" s="183" t="s">
        <v>262</v>
      </c>
      <c r="G199" s="184" t="s">
        <v>187</v>
      </c>
      <c r="H199" s="185">
        <v>3.3809999999999998</v>
      </c>
      <c r="I199" s="186"/>
      <c r="J199" s="187">
        <f>ROUND(I199*H199,2)</f>
        <v>0</v>
      </c>
      <c r="K199" s="183" t="s">
        <v>188</v>
      </c>
      <c r="L199" s="42"/>
      <c r="M199" s="188" t="s">
        <v>19</v>
      </c>
      <c r="N199" s="189" t="s">
        <v>42</v>
      </c>
      <c r="O199" s="67"/>
      <c r="P199" s="190">
        <f>O199*H199</f>
        <v>0</v>
      </c>
      <c r="Q199" s="190">
        <v>3.3E-3</v>
      </c>
      <c r="R199" s="190">
        <f>Q199*H199</f>
        <v>1.1157299999999998E-2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189</v>
      </c>
      <c r="AT199" s="192" t="s">
        <v>184</v>
      </c>
      <c r="AU199" s="192" t="s">
        <v>83</v>
      </c>
      <c r="AY199" s="20" t="s">
        <v>181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83</v>
      </c>
      <c r="BK199" s="193">
        <f>ROUND(I199*H199,2)</f>
        <v>0</v>
      </c>
      <c r="BL199" s="20" t="s">
        <v>189</v>
      </c>
      <c r="BM199" s="192" t="s">
        <v>263</v>
      </c>
    </row>
    <row r="200" spans="1:65" s="2" customFormat="1" ht="11.25">
      <c r="A200" s="37"/>
      <c r="B200" s="38"/>
      <c r="C200" s="39"/>
      <c r="D200" s="194" t="s">
        <v>191</v>
      </c>
      <c r="E200" s="39"/>
      <c r="F200" s="195" t="s">
        <v>264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191</v>
      </c>
      <c r="AU200" s="20" t="s">
        <v>83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220</v>
      </c>
      <c r="G201" s="200"/>
      <c r="H201" s="204">
        <v>0.76100000000000001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220</v>
      </c>
      <c r="G202" s="200"/>
      <c r="H202" s="204">
        <v>0.76100000000000001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221</v>
      </c>
      <c r="G203" s="200"/>
      <c r="H203" s="204">
        <v>0.75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222</v>
      </c>
      <c r="G204" s="200"/>
      <c r="H204" s="204">
        <v>0.34799999999999998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3" customFormat="1" ht="11.25">
      <c r="B205" s="199"/>
      <c r="C205" s="200"/>
      <c r="D205" s="201" t="s">
        <v>193</v>
      </c>
      <c r="E205" s="202" t="s">
        <v>19</v>
      </c>
      <c r="F205" s="203" t="s">
        <v>220</v>
      </c>
      <c r="G205" s="200"/>
      <c r="H205" s="204">
        <v>0.76100000000000001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193</v>
      </c>
      <c r="AU205" s="210" t="s">
        <v>83</v>
      </c>
      <c r="AV205" s="13" t="s">
        <v>83</v>
      </c>
      <c r="AW205" s="13" t="s">
        <v>32</v>
      </c>
      <c r="AX205" s="13" t="s">
        <v>70</v>
      </c>
      <c r="AY205" s="210" t="s">
        <v>181</v>
      </c>
    </row>
    <row r="206" spans="1:65" s="14" customFormat="1" ht="11.25">
      <c r="B206" s="211"/>
      <c r="C206" s="212"/>
      <c r="D206" s="201" t="s">
        <v>193</v>
      </c>
      <c r="E206" s="213" t="s">
        <v>19</v>
      </c>
      <c r="F206" s="214" t="s">
        <v>197</v>
      </c>
      <c r="G206" s="212"/>
      <c r="H206" s="215">
        <v>3.3810000000000002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193</v>
      </c>
      <c r="AU206" s="221" t="s">
        <v>83</v>
      </c>
      <c r="AV206" s="14" t="s">
        <v>189</v>
      </c>
      <c r="AW206" s="14" t="s">
        <v>32</v>
      </c>
      <c r="AX206" s="14" t="s">
        <v>77</v>
      </c>
      <c r="AY206" s="221" t="s">
        <v>181</v>
      </c>
    </row>
    <row r="207" spans="1:65" s="12" customFormat="1" ht="22.9" customHeight="1">
      <c r="B207" s="165"/>
      <c r="C207" s="166"/>
      <c r="D207" s="167" t="s">
        <v>69</v>
      </c>
      <c r="E207" s="179" t="s">
        <v>242</v>
      </c>
      <c r="F207" s="179" t="s">
        <v>265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SUM(P208:P256)</f>
        <v>0</v>
      </c>
      <c r="Q207" s="173"/>
      <c r="R207" s="174">
        <f>SUM(R208:R256)</f>
        <v>1.5444E-3</v>
      </c>
      <c r="S207" s="173"/>
      <c r="T207" s="175">
        <f>SUM(T208:T256)</f>
        <v>1.046548</v>
      </c>
      <c r="AR207" s="176" t="s">
        <v>77</v>
      </c>
      <c r="AT207" s="177" t="s">
        <v>69</v>
      </c>
      <c r="AU207" s="177" t="s">
        <v>77</v>
      </c>
      <c r="AY207" s="176" t="s">
        <v>181</v>
      </c>
      <c r="BK207" s="178">
        <f>SUM(BK208:BK256)</f>
        <v>0</v>
      </c>
    </row>
    <row r="208" spans="1:65" s="2" customFormat="1" ht="24.2" customHeight="1">
      <c r="A208" s="37"/>
      <c r="B208" s="38"/>
      <c r="C208" s="181" t="s">
        <v>266</v>
      </c>
      <c r="D208" s="181" t="s">
        <v>184</v>
      </c>
      <c r="E208" s="182" t="s">
        <v>267</v>
      </c>
      <c r="F208" s="183" t="s">
        <v>268</v>
      </c>
      <c r="G208" s="184" t="s">
        <v>187</v>
      </c>
      <c r="H208" s="185">
        <v>11.88</v>
      </c>
      <c r="I208" s="186"/>
      <c r="J208" s="187">
        <f>ROUND(I208*H208,2)</f>
        <v>0</v>
      </c>
      <c r="K208" s="183" t="s">
        <v>188</v>
      </c>
      <c r="L208" s="42"/>
      <c r="M208" s="188" t="s">
        <v>19</v>
      </c>
      <c r="N208" s="189" t="s">
        <v>42</v>
      </c>
      <c r="O208" s="67"/>
      <c r="P208" s="190">
        <f>O208*H208</f>
        <v>0</v>
      </c>
      <c r="Q208" s="190">
        <v>1.2999999999999999E-4</v>
      </c>
      <c r="R208" s="190">
        <f>Q208*H208</f>
        <v>1.5444E-3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189</v>
      </c>
      <c r="AT208" s="192" t="s">
        <v>184</v>
      </c>
      <c r="AU208" s="192" t="s">
        <v>83</v>
      </c>
      <c r="AY208" s="20" t="s">
        <v>181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83</v>
      </c>
      <c r="BK208" s="193">
        <f>ROUND(I208*H208,2)</f>
        <v>0</v>
      </c>
      <c r="BL208" s="20" t="s">
        <v>189</v>
      </c>
      <c r="BM208" s="192" t="s">
        <v>269</v>
      </c>
    </row>
    <row r="209" spans="1:65" s="2" customFormat="1" ht="11.25">
      <c r="A209" s="37"/>
      <c r="B209" s="38"/>
      <c r="C209" s="39"/>
      <c r="D209" s="194" t="s">
        <v>191</v>
      </c>
      <c r="E209" s="39"/>
      <c r="F209" s="195" t="s">
        <v>270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191</v>
      </c>
      <c r="AU209" s="20" t="s">
        <v>83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271</v>
      </c>
      <c r="G211" s="200"/>
      <c r="H211" s="204">
        <v>3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272</v>
      </c>
      <c r="G212" s="200"/>
      <c r="H212" s="204">
        <v>1.44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272</v>
      </c>
      <c r="G213" s="200"/>
      <c r="H213" s="204">
        <v>1.44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271</v>
      </c>
      <c r="G214" s="200"/>
      <c r="H214" s="204">
        <v>3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11.879999999999999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1.75" customHeight="1">
      <c r="A216" s="37"/>
      <c r="B216" s="38"/>
      <c r="C216" s="181" t="s">
        <v>273</v>
      </c>
      <c r="D216" s="181" t="s">
        <v>184</v>
      </c>
      <c r="E216" s="182" t="s">
        <v>274</v>
      </c>
      <c r="F216" s="183" t="s">
        <v>275</v>
      </c>
      <c r="G216" s="184" t="s">
        <v>187</v>
      </c>
      <c r="H216" s="185">
        <v>0.60099999999999998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7.2999999999999995E-2</v>
      </c>
      <c r="T216" s="191">
        <f>S216*H216</f>
        <v>4.3872999999999995E-2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276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277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214</v>
      </c>
      <c r="G218" s="200"/>
      <c r="H218" s="204">
        <v>0.60099999999999998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0.60099999999999998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279</v>
      </c>
      <c r="F220" s="183" t="s">
        <v>280</v>
      </c>
      <c r="G220" s="184" t="s">
        <v>187</v>
      </c>
      <c r="H220" s="185">
        <v>1.7969999999999999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5.8999999999999997E-2</v>
      </c>
      <c r="T220" s="191">
        <f>S220*H220</f>
        <v>0.10602299999999999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281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282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6" customFormat="1" ht="11.25">
      <c r="B222" s="243"/>
      <c r="C222" s="244"/>
      <c r="D222" s="201" t="s">
        <v>193</v>
      </c>
      <c r="E222" s="245" t="s">
        <v>19</v>
      </c>
      <c r="F222" s="246" t="s">
        <v>283</v>
      </c>
      <c r="G222" s="244"/>
      <c r="H222" s="245" t="s">
        <v>19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193</v>
      </c>
      <c r="AU222" s="252" t="s">
        <v>83</v>
      </c>
      <c r="AV222" s="16" t="s">
        <v>77</v>
      </c>
      <c r="AW222" s="16" t="s">
        <v>32</v>
      </c>
      <c r="AX222" s="16" t="s">
        <v>70</v>
      </c>
      <c r="AY222" s="252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213</v>
      </c>
      <c r="G223" s="200"/>
      <c r="H223" s="204">
        <v>1.7969999999999999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4" customFormat="1" ht="11.25">
      <c r="B224" s="211"/>
      <c r="C224" s="212"/>
      <c r="D224" s="201" t="s">
        <v>193</v>
      </c>
      <c r="E224" s="213" t="s">
        <v>19</v>
      </c>
      <c r="F224" s="214" t="s">
        <v>197</v>
      </c>
      <c r="G224" s="212"/>
      <c r="H224" s="215">
        <v>1.7969999999999999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193</v>
      </c>
      <c r="AU224" s="221" t="s">
        <v>83</v>
      </c>
      <c r="AV224" s="14" t="s">
        <v>189</v>
      </c>
      <c r="AW224" s="14" t="s">
        <v>32</v>
      </c>
      <c r="AX224" s="14" t="s">
        <v>77</v>
      </c>
      <c r="AY224" s="221" t="s">
        <v>181</v>
      </c>
    </row>
    <row r="225" spans="1:65" s="2" customFormat="1" ht="21.75" customHeight="1">
      <c r="A225" s="37"/>
      <c r="B225" s="38"/>
      <c r="C225" s="181" t="s">
        <v>284</v>
      </c>
      <c r="D225" s="181" t="s">
        <v>184</v>
      </c>
      <c r="E225" s="182" t="s">
        <v>285</v>
      </c>
      <c r="F225" s="183" t="s">
        <v>286</v>
      </c>
      <c r="G225" s="184" t="s">
        <v>187</v>
      </c>
      <c r="H225" s="185">
        <v>9.3420000000000005</v>
      </c>
      <c r="I225" s="186"/>
      <c r="J225" s="187">
        <f>ROUND(I225*H225,2)</f>
        <v>0</v>
      </c>
      <c r="K225" s="183" t="s">
        <v>188</v>
      </c>
      <c r="L225" s="42"/>
      <c r="M225" s="188" t="s">
        <v>19</v>
      </c>
      <c r="N225" s="189" t="s">
        <v>42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5.0999999999999997E-2</v>
      </c>
      <c r="T225" s="191">
        <f>S225*H225</f>
        <v>0.47644199999999998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189</v>
      </c>
      <c r="AT225" s="192" t="s">
        <v>184</v>
      </c>
      <c r="AU225" s="192" t="s">
        <v>83</v>
      </c>
      <c r="AY225" s="20" t="s">
        <v>181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83</v>
      </c>
      <c r="BK225" s="193">
        <f>ROUND(I225*H225,2)</f>
        <v>0</v>
      </c>
      <c r="BL225" s="20" t="s">
        <v>189</v>
      </c>
      <c r="BM225" s="192" t="s">
        <v>287</v>
      </c>
    </row>
    <row r="226" spans="1:65" s="2" customFormat="1" ht="11.25">
      <c r="A226" s="37"/>
      <c r="B226" s="38"/>
      <c r="C226" s="39"/>
      <c r="D226" s="194" t="s">
        <v>191</v>
      </c>
      <c r="E226" s="39"/>
      <c r="F226" s="195" t="s">
        <v>288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191</v>
      </c>
      <c r="AU226" s="20" t="s">
        <v>83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212</v>
      </c>
      <c r="G227" s="200"/>
      <c r="H227" s="204">
        <v>3.1139999999999999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212</v>
      </c>
      <c r="G228" s="200"/>
      <c r="H228" s="204">
        <v>3.1139999999999999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212</v>
      </c>
      <c r="G229" s="200"/>
      <c r="H229" s="204">
        <v>3.1139999999999999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9.3419999999999987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24.2" customHeight="1">
      <c r="A231" s="37"/>
      <c r="B231" s="38"/>
      <c r="C231" s="181" t="s">
        <v>289</v>
      </c>
      <c r="D231" s="181" t="s">
        <v>184</v>
      </c>
      <c r="E231" s="182" t="s">
        <v>290</v>
      </c>
      <c r="F231" s="183" t="s">
        <v>291</v>
      </c>
      <c r="G231" s="184" t="s">
        <v>187</v>
      </c>
      <c r="H231" s="185">
        <v>9.1349999999999998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4.5999999999999999E-2</v>
      </c>
      <c r="T231" s="191">
        <f>S231*H231</f>
        <v>0.42020999999999997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292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293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194</v>
      </c>
      <c r="G233" s="200"/>
      <c r="H233" s="204">
        <v>2.1480000000000001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194</v>
      </c>
      <c r="G234" s="200"/>
      <c r="H234" s="204">
        <v>2.1480000000000001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195</v>
      </c>
      <c r="G235" s="200"/>
      <c r="H235" s="204">
        <v>1.7609999999999999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196</v>
      </c>
      <c r="G236" s="200"/>
      <c r="H236" s="204">
        <v>0.93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194</v>
      </c>
      <c r="G237" s="200"/>
      <c r="H237" s="204">
        <v>2.1480000000000001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9.1349999999999998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2" customFormat="1" ht="16.5" customHeight="1">
      <c r="A239" s="37"/>
      <c r="B239" s="38"/>
      <c r="C239" s="181" t="s">
        <v>294</v>
      </c>
      <c r="D239" s="181" t="s">
        <v>184</v>
      </c>
      <c r="E239" s="182" t="s">
        <v>295</v>
      </c>
      <c r="F239" s="183" t="s">
        <v>296</v>
      </c>
      <c r="G239" s="184" t="s">
        <v>187</v>
      </c>
      <c r="H239" s="185">
        <v>3.3809999999999998</v>
      </c>
      <c r="I239" s="186"/>
      <c r="J239" s="187">
        <f>ROUND(I239*H239,2)</f>
        <v>0</v>
      </c>
      <c r="K239" s="183" t="s">
        <v>188</v>
      </c>
      <c r="L239" s="42"/>
      <c r="M239" s="188" t="s">
        <v>19</v>
      </c>
      <c r="N239" s="189" t="s">
        <v>42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189</v>
      </c>
      <c r="AT239" s="192" t="s">
        <v>184</v>
      </c>
      <c r="AU239" s="192" t="s">
        <v>83</v>
      </c>
      <c r="AY239" s="20" t="s">
        <v>181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83</v>
      </c>
      <c r="BK239" s="193">
        <f>ROUND(I239*H239,2)</f>
        <v>0</v>
      </c>
      <c r="BL239" s="20" t="s">
        <v>189</v>
      </c>
      <c r="BM239" s="192" t="s">
        <v>297</v>
      </c>
    </row>
    <row r="240" spans="1:65" s="2" customFormat="1" ht="11.25">
      <c r="A240" s="37"/>
      <c r="B240" s="38"/>
      <c r="C240" s="39"/>
      <c r="D240" s="194" t="s">
        <v>191</v>
      </c>
      <c r="E240" s="39"/>
      <c r="F240" s="195" t="s">
        <v>298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191</v>
      </c>
      <c r="AU240" s="20" t="s">
        <v>83</v>
      </c>
    </row>
    <row r="241" spans="1:65" s="16" customFormat="1" ht="11.25">
      <c r="B241" s="243"/>
      <c r="C241" s="244"/>
      <c r="D241" s="201" t="s">
        <v>193</v>
      </c>
      <c r="E241" s="245" t="s">
        <v>19</v>
      </c>
      <c r="F241" s="246" t="s">
        <v>299</v>
      </c>
      <c r="G241" s="244"/>
      <c r="H241" s="245" t="s">
        <v>19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193</v>
      </c>
      <c r="AU241" s="252" t="s">
        <v>83</v>
      </c>
      <c r="AV241" s="16" t="s">
        <v>77</v>
      </c>
      <c r="AW241" s="16" t="s">
        <v>32</v>
      </c>
      <c r="AX241" s="16" t="s">
        <v>70</v>
      </c>
      <c r="AY241" s="252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220</v>
      </c>
      <c r="G242" s="200"/>
      <c r="H242" s="204">
        <v>0.76100000000000001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3" customFormat="1" ht="11.25">
      <c r="B243" s="199"/>
      <c r="C243" s="200"/>
      <c r="D243" s="201" t="s">
        <v>193</v>
      </c>
      <c r="E243" s="202" t="s">
        <v>19</v>
      </c>
      <c r="F243" s="203" t="s">
        <v>220</v>
      </c>
      <c r="G243" s="200"/>
      <c r="H243" s="204">
        <v>0.76100000000000001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193</v>
      </c>
      <c r="AU243" s="210" t="s">
        <v>83</v>
      </c>
      <c r="AV243" s="13" t="s">
        <v>83</v>
      </c>
      <c r="AW243" s="13" t="s">
        <v>32</v>
      </c>
      <c r="AX243" s="13" t="s">
        <v>70</v>
      </c>
      <c r="AY243" s="210" t="s">
        <v>181</v>
      </c>
    </row>
    <row r="244" spans="1:65" s="13" customFormat="1" ht="11.25">
      <c r="B244" s="199"/>
      <c r="C244" s="200"/>
      <c r="D244" s="201" t="s">
        <v>193</v>
      </c>
      <c r="E244" s="202" t="s">
        <v>19</v>
      </c>
      <c r="F244" s="203" t="s">
        <v>221</v>
      </c>
      <c r="G244" s="200"/>
      <c r="H244" s="204">
        <v>0.75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193</v>
      </c>
      <c r="AU244" s="210" t="s">
        <v>83</v>
      </c>
      <c r="AV244" s="13" t="s">
        <v>83</v>
      </c>
      <c r="AW244" s="13" t="s">
        <v>32</v>
      </c>
      <c r="AX244" s="13" t="s">
        <v>70</v>
      </c>
      <c r="AY244" s="210" t="s">
        <v>181</v>
      </c>
    </row>
    <row r="245" spans="1:65" s="13" customFormat="1" ht="11.25">
      <c r="B245" s="199"/>
      <c r="C245" s="200"/>
      <c r="D245" s="201" t="s">
        <v>193</v>
      </c>
      <c r="E245" s="202" t="s">
        <v>19</v>
      </c>
      <c r="F245" s="203" t="s">
        <v>222</v>
      </c>
      <c r="G245" s="200"/>
      <c r="H245" s="204">
        <v>0.34799999999999998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193</v>
      </c>
      <c r="AU245" s="210" t="s">
        <v>83</v>
      </c>
      <c r="AV245" s="13" t="s">
        <v>83</v>
      </c>
      <c r="AW245" s="13" t="s">
        <v>32</v>
      </c>
      <c r="AX245" s="13" t="s">
        <v>70</v>
      </c>
      <c r="AY245" s="210" t="s">
        <v>181</v>
      </c>
    </row>
    <row r="246" spans="1:65" s="13" customFormat="1" ht="11.25">
      <c r="B246" s="199"/>
      <c r="C246" s="200"/>
      <c r="D246" s="201" t="s">
        <v>193</v>
      </c>
      <c r="E246" s="202" t="s">
        <v>19</v>
      </c>
      <c r="F246" s="203" t="s">
        <v>220</v>
      </c>
      <c r="G246" s="200"/>
      <c r="H246" s="204">
        <v>0.76100000000000001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193</v>
      </c>
      <c r="AU246" s="210" t="s">
        <v>83</v>
      </c>
      <c r="AV246" s="13" t="s">
        <v>83</v>
      </c>
      <c r="AW246" s="13" t="s">
        <v>32</v>
      </c>
      <c r="AX246" s="13" t="s">
        <v>70</v>
      </c>
      <c r="AY246" s="210" t="s">
        <v>181</v>
      </c>
    </row>
    <row r="247" spans="1:65" s="14" customFormat="1" ht="11.25">
      <c r="B247" s="211"/>
      <c r="C247" s="212"/>
      <c r="D247" s="201" t="s">
        <v>193</v>
      </c>
      <c r="E247" s="213" t="s">
        <v>19</v>
      </c>
      <c r="F247" s="214" t="s">
        <v>197</v>
      </c>
      <c r="G247" s="212"/>
      <c r="H247" s="215">
        <v>3.3810000000000002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193</v>
      </c>
      <c r="AU247" s="221" t="s">
        <v>83</v>
      </c>
      <c r="AV247" s="14" t="s">
        <v>189</v>
      </c>
      <c r="AW247" s="14" t="s">
        <v>32</v>
      </c>
      <c r="AX247" s="14" t="s">
        <v>77</v>
      </c>
      <c r="AY247" s="221" t="s">
        <v>181</v>
      </c>
    </row>
    <row r="248" spans="1:65" s="2" customFormat="1" ht="16.5" customHeight="1">
      <c r="A248" s="37"/>
      <c r="B248" s="38"/>
      <c r="C248" s="181" t="s">
        <v>300</v>
      </c>
      <c r="D248" s="181" t="s">
        <v>184</v>
      </c>
      <c r="E248" s="182" t="s">
        <v>301</v>
      </c>
      <c r="F248" s="183" t="s">
        <v>302</v>
      </c>
      <c r="G248" s="184" t="s">
        <v>187</v>
      </c>
      <c r="H248" s="185">
        <v>3.3809999999999998</v>
      </c>
      <c r="I248" s="186"/>
      <c r="J248" s="187">
        <f>ROUND(I248*H248,2)</f>
        <v>0</v>
      </c>
      <c r="K248" s="183" t="s">
        <v>188</v>
      </c>
      <c r="L248" s="42"/>
      <c r="M248" s="188" t="s">
        <v>19</v>
      </c>
      <c r="N248" s="189" t="s">
        <v>42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189</v>
      </c>
      <c r="AT248" s="192" t="s">
        <v>184</v>
      </c>
      <c r="AU248" s="192" t="s">
        <v>83</v>
      </c>
      <c r="AY248" s="20" t="s">
        <v>181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83</v>
      </c>
      <c r="BK248" s="193">
        <f>ROUND(I248*H248,2)</f>
        <v>0</v>
      </c>
      <c r="BL248" s="20" t="s">
        <v>189</v>
      </c>
      <c r="BM248" s="192" t="s">
        <v>303</v>
      </c>
    </row>
    <row r="249" spans="1:65" s="2" customFormat="1" ht="11.25">
      <c r="A249" s="37"/>
      <c r="B249" s="38"/>
      <c r="C249" s="39"/>
      <c r="D249" s="194" t="s">
        <v>191</v>
      </c>
      <c r="E249" s="39"/>
      <c r="F249" s="195" t="s">
        <v>304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191</v>
      </c>
      <c r="AU249" s="20" t="s">
        <v>83</v>
      </c>
    </row>
    <row r="250" spans="1:65" s="16" customFormat="1" ht="11.25">
      <c r="B250" s="243"/>
      <c r="C250" s="244"/>
      <c r="D250" s="201" t="s">
        <v>193</v>
      </c>
      <c r="E250" s="245" t="s">
        <v>19</v>
      </c>
      <c r="F250" s="246" t="s">
        <v>299</v>
      </c>
      <c r="G250" s="244"/>
      <c r="H250" s="245" t="s">
        <v>19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193</v>
      </c>
      <c r="AU250" s="252" t="s">
        <v>83</v>
      </c>
      <c r="AV250" s="16" t="s">
        <v>77</v>
      </c>
      <c r="AW250" s="16" t="s">
        <v>32</v>
      </c>
      <c r="AX250" s="16" t="s">
        <v>70</v>
      </c>
      <c r="AY250" s="252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220</v>
      </c>
      <c r="G251" s="200"/>
      <c r="H251" s="204">
        <v>0.76100000000000001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3" customFormat="1" ht="11.25">
      <c r="B252" s="199"/>
      <c r="C252" s="200"/>
      <c r="D252" s="201" t="s">
        <v>193</v>
      </c>
      <c r="E252" s="202" t="s">
        <v>19</v>
      </c>
      <c r="F252" s="203" t="s">
        <v>220</v>
      </c>
      <c r="G252" s="200"/>
      <c r="H252" s="204">
        <v>0.76100000000000001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193</v>
      </c>
      <c r="AU252" s="210" t="s">
        <v>83</v>
      </c>
      <c r="AV252" s="13" t="s">
        <v>83</v>
      </c>
      <c r="AW252" s="13" t="s">
        <v>32</v>
      </c>
      <c r="AX252" s="13" t="s">
        <v>70</v>
      </c>
      <c r="AY252" s="210" t="s">
        <v>181</v>
      </c>
    </row>
    <row r="253" spans="1:65" s="13" customFormat="1" ht="11.25">
      <c r="B253" s="199"/>
      <c r="C253" s="200"/>
      <c r="D253" s="201" t="s">
        <v>193</v>
      </c>
      <c r="E253" s="202" t="s">
        <v>19</v>
      </c>
      <c r="F253" s="203" t="s">
        <v>221</v>
      </c>
      <c r="G253" s="200"/>
      <c r="H253" s="204">
        <v>0.75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193</v>
      </c>
      <c r="AU253" s="210" t="s">
        <v>83</v>
      </c>
      <c r="AV253" s="13" t="s">
        <v>83</v>
      </c>
      <c r="AW253" s="13" t="s">
        <v>32</v>
      </c>
      <c r="AX253" s="13" t="s">
        <v>70</v>
      </c>
      <c r="AY253" s="210" t="s">
        <v>181</v>
      </c>
    </row>
    <row r="254" spans="1:65" s="13" customFormat="1" ht="11.25">
      <c r="B254" s="199"/>
      <c r="C254" s="200"/>
      <c r="D254" s="201" t="s">
        <v>193</v>
      </c>
      <c r="E254" s="202" t="s">
        <v>19</v>
      </c>
      <c r="F254" s="203" t="s">
        <v>222</v>
      </c>
      <c r="G254" s="200"/>
      <c r="H254" s="204">
        <v>0.34799999999999998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193</v>
      </c>
      <c r="AU254" s="210" t="s">
        <v>83</v>
      </c>
      <c r="AV254" s="13" t="s">
        <v>83</v>
      </c>
      <c r="AW254" s="13" t="s">
        <v>32</v>
      </c>
      <c r="AX254" s="13" t="s">
        <v>70</v>
      </c>
      <c r="AY254" s="210" t="s">
        <v>181</v>
      </c>
    </row>
    <row r="255" spans="1:65" s="13" customFormat="1" ht="11.25">
      <c r="B255" s="199"/>
      <c r="C255" s="200"/>
      <c r="D255" s="201" t="s">
        <v>193</v>
      </c>
      <c r="E255" s="202" t="s">
        <v>19</v>
      </c>
      <c r="F255" s="203" t="s">
        <v>220</v>
      </c>
      <c r="G255" s="200"/>
      <c r="H255" s="204">
        <v>0.76100000000000001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193</v>
      </c>
      <c r="AU255" s="210" t="s">
        <v>83</v>
      </c>
      <c r="AV255" s="13" t="s">
        <v>83</v>
      </c>
      <c r="AW255" s="13" t="s">
        <v>32</v>
      </c>
      <c r="AX255" s="13" t="s">
        <v>70</v>
      </c>
      <c r="AY255" s="210" t="s">
        <v>181</v>
      </c>
    </row>
    <row r="256" spans="1:65" s="14" customFormat="1" ht="11.25">
      <c r="B256" s="211"/>
      <c r="C256" s="212"/>
      <c r="D256" s="201" t="s">
        <v>193</v>
      </c>
      <c r="E256" s="213" t="s">
        <v>19</v>
      </c>
      <c r="F256" s="214" t="s">
        <v>197</v>
      </c>
      <c r="G256" s="212"/>
      <c r="H256" s="215">
        <v>3.3810000000000002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193</v>
      </c>
      <c r="AU256" s="221" t="s">
        <v>83</v>
      </c>
      <c r="AV256" s="14" t="s">
        <v>189</v>
      </c>
      <c r="AW256" s="14" t="s">
        <v>32</v>
      </c>
      <c r="AX256" s="14" t="s">
        <v>77</v>
      </c>
      <c r="AY256" s="221" t="s">
        <v>181</v>
      </c>
    </row>
    <row r="257" spans="1:65" s="12" customFormat="1" ht="22.9" customHeight="1">
      <c r="B257" s="165"/>
      <c r="C257" s="166"/>
      <c r="D257" s="167" t="s">
        <v>69</v>
      </c>
      <c r="E257" s="179" t="s">
        <v>305</v>
      </c>
      <c r="F257" s="179" t="s">
        <v>306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SUM(P258:P268)</f>
        <v>0</v>
      </c>
      <c r="Q257" s="173"/>
      <c r="R257" s="174">
        <f>SUM(R258:R268)</f>
        <v>0</v>
      </c>
      <c r="S257" s="173"/>
      <c r="T257" s="175">
        <f>SUM(T258:T268)</f>
        <v>0</v>
      </c>
      <c r="AR257" s="176" t="s">
        <v>77</v>
      </c>
      <c r="AT257" s="177" t="s">
        <v>69</v>
      </c>
      <c r="AU257" s="177" t="s">
        <v>77</v>
      </c>
      <c r="AY257" s="176" t="s">
        <v>181</v>
      </c>
      <c r="BK257" s="178">
        <f>SUM(BK258:BK268)</f>
        <v>0</v>
      </c>
    </row>
    <row r="258" spans="1:65" s="2" customFormat="1" ht="24.2" customHeight="1">
      <c r="A258" s="37"/>
      <c r="B258" s="38"/>
      <c r="C258" s="181" t="s">
        <v>7</v>
      </c>
      <c r="D258" s="181" t="s">
        <v>184</v>
      </c>
      <c r="E258" s="182" t="s">
        <v>307</v>
      </c>
      <c r="F258" s="183" t="s">
        <v>308</v>
      </c>
      <c r="G258" s="184" t="s">
        <v>309</v>
      </c>
      <c r="H258" s="185">
        <v>1.083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310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311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2" customFormat="1" ht="21.75" customHeight="1">
      <c r="A260" s="37"/>
      <c r="B260" s="38"/>
      <c r="C260" s="181" t="s">
        <v>312</v>
      </c>
      <c r="D260" s="181" t="s">
        <v>184</v>
      </c>
      <c r="E260" s="182" t="s">
        <v>313</v>
      </c>
      <c r="F260" s="183" t="s">
        <v>314</v>
      </c>
      <c r="G260" s="184" t="s">
        <v>309</v>
      </c>
      <c r="H260" s="185">
        <v>1.083</v>
      </c>
      <c r="I260" s="186"/>
      <c r="J260" s="187">
        <f>ROUND(I260*H260,2)</f>
        <v>0</v>
      </c>
      <c r="K260" s="183" t="s">
        <v>188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189</v>
      </c>
      <c r="AT260" s="192" t="s">
        <v>184</v>
      </c>
      <c r="AU260" s="192" t="s">
        <v>83</v>
      </c>
      <c r="AY260" s="20" t="s">
        <v>181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83</v>
      </c>
      <c r="BK260" s="193">
        <f>ROUND(I260*H260,2)</f>
        <v>0</v>
      </c>
      <c r="BL260" s="20" t="s">
        <v>189</v>
      </c>
      <c r="BM260" s="192" t="s">
        <v>315</v>
      </c>
    </row>
    <row r="261" spans="1:65" s="2" customFormat="1" ht="11.25">
      <c r="A261" s="37"/>
      <c r="B261" s="38"/>
      <c r="C261" s="39"/>
      <c r="D261" s="194" t="s">
        <v>191</v>
      </c>
      <c r="E261" s="39"/>
      <c r="F261" s="195" t="s">
        <v>316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191</v>
      </c>
      <c r="AU261" s="20" t="s">
        <v>83</v>
      </c>
    </row>
    <row r="262" spans="1:65" s="2" customFormat="1" ht="24.2" customHeight="1">
      <c r="A262" s="37"/>
      <c r="B262" s="38"/>
      <c r="C262" s="181" t="s">
        <v>317</v>
      </c>
      <c r="D262" s="181" t="s">
        <v>184</v>
      </c>
      <c r="E262" s="182" t="s">
        <v>318</v>
      </c>
      <c r="F262" s="183" t="s">
        <v>319</v>
      </c>
      <c r="G262" s="184" t="s">
        <v>309</v>
      </c>
      <c r="H262" s="185">
        <v>9.7469999999999999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189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189</v>
      </c>
      <c r="BM262" s="192" t="s">
        <v>320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321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6" customFormat="1" ht="11.25">
      <c r="B264" s="243"/>
      <c r="C264" s="244"/>
      <c r="D264" s="201" t="s">
        <v>193</v>
      </c>
      <c r="E264" s="245" t="s">
        <v>19</v>
      </c>
      <c r="F264" s="246" t="s">
        <v>322</v>
      </c>
      <c r="G264" s="244"/>
      <c r="H264" s="245" t="s">
        <v>19</v>
      </c>
      <c r="I264" s="247"/>
      <c r="J264" s="244"/>
      <c r="K264" s="244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193</v>
      </c>
      <c r="AU264" s="252" t="s">
        <v>83</v>
      </c>
      <c r="AV264" s="16" t="s">
        <v>77</v>
      </c>
      <c r="AW264" s="16" t="s">
        <v>32</v>
      </c>
      <c r="AX264" s="16" t="s">
        <v>70</v>
      </c>
      <c r="AY264" s="252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323</v>
      </c>
      <c r="G265" s="200"/>
      <c r="H265" s="204">
        <v>9.7469999999999999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4" customFormat="1" ht="11.25">
      <c r="B266" s="211"/>
      <c r="C266" s="212"/>
      <c r="D266" s="201" t="s">
        <v>193</v>
      </c>
      <c r="E266" s="213" t="s">
        <v>19</v>
      </c>
      <c r="F266" s="214" t="s">
        <v>197</v>
      </c>
      <c r="G266" s="212"/>
      <c r="H266" s="215">
        <v>9.7469999999999999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193</v>
      </c>
      <c r="AU266" s="221" t="s">
        <v>83</v>
      </c>
      <c r="AV266" s="14" t="s">
        <v>189</v>
      </c>
      <c r="AW266" s="14" t="s">
        <v>32</v>
      </c>
      <c r="AX266" s="14" t="s">
        <v>77</v>
      </c>
      <c r="AY266" s="221" t="s">
        <v>181</v>
      </c>
    </row>
    <row r="267" spans="1:65" s="2" customFormat="1" ht="24.2" customHeight="1">
      <c r="A267" s="37"/>
      <c r="B267" s="38"/>
      <c r="C267" s="181" t="s">
        <v>324</v>
      </c>
      <c r="D267" s="181" t="s">
        <v>184</v>
      </c>
      <c r="E267" s="182" t="s">
        <v>325</v>
      </c>
      <c r="F267" s="183" t="s">
        <v>326</v>
      </c>
      <c r="G267" s="184" t="s">
        <v>309</v>
      </c>
      <c r="H267" s="185">
        <v>1.083</v>
      </c>
      <c r="I267" s="186"/>
      <c r="J267" s="187">
        <f>ROUND(I267*H267,2)</f>
        <v>0</v>
      </c>
      <c r="K267" s="183" t="s">
        <v>188</v>
      </c>
      <c r="L267" s="42"/>
      <c r="M267" s="188" t="s">
        <v>19</v>
      </c>
      <c r="N267" s="189" t="s">
        <v>42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189</v>
      </c>
      <c r="AT267" s="192" t="s">
        <v>184</v>
      </c>
      <c r="AU267" s="192" t="s">
        <v>83</v>
      </c>
      <c r="AY267" s="20" t="s">
        <v>181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83</v>
      </c>
      <c r="BK267" s="193">
        <f>ROUND(I267*H267,2)</f>
        <v>0</v>
      </c>
      <c r="BL267" s="20" t="s">
        <v>189</v>
      </c>
      <c r="BM267" s="192" t="s">
        <v>327</v>
      </c>
    </row>
    <row r="268" spans="1:65" s="2" customFormat="1" ht="11.25">
      <c r="A268" s="37"/>
      <c r="B268" s="38"/>
      <c r="C268" s="39"/>
      <c r="D268" s="194" t="s">
        <v>191</v>
      </c>
      <c r="E268" s="39"/>
      <c r="F268" s="195" t="s">
        <v>328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191</v>
      </c>
      <c r="AU268" s="20" t="s">
        <v>83</v>
      </c>
    </row>
    <row r="269" spans="1:65" s="12" customFormat="1" ht="22.9" customHeight="1">
      <c r="B269" s="165"/>
      <c r="C269" s="166"/>
      <c r="D269" s="167" t="s">
        <v>69</v>
      </c>
      <c r="E269" s="179" t="s">
        <v>329</v>
      </c>
      <c r="F269" s="179" t="s">
        <v>330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SUM(P270:P271)</f>
        <v>0</v>
      </c>
      <c r="Q269" s="173"/>
      <c r="R269" s="174">
        <f>SUM(R270:R271)</f>
        <v>0</v>
      </c>
      <c r="S269" s="173"/>
      <c r="T269" s="175">
        <f>SUM(T270:T271)</f>
        <v>0</v>
      </c>
      <c r="AR269" s="176" t="s">
        <v>77</v>
      </c>
      <c r="AT269" s="177" t="s">
        <v>69</v>
      </c>
      <c r="AU269" s="177" t="s">
        <v>77</v>
      </c>
      <c r="AY269" s="176" t="s">
        <v>181</v>
      </c>
      <c r="BK269" s="178">
        <f>SUM(BK270:BK271)</f>
        <v>0</v>
      </c>
    </row>
    <row r="270" spans="1:65" s="2" customFormat="1" ht="33" customHeight="1">
      <c r="A270" s="37"/>
      <c r="B270" s="38"/>
      <c r="C270" s="181" t="s">
        <v>331</v>
      </c>
      <c r="D270" s="181" t="s">
        <v>184</v>
      </c>
      <c r="E270" s="182" t="s">
        <v>332</v>
      </c>
      <c r="F270" s="183" t="s">
        <v>333</v>
      </c>
      <c r="G270" s="184" t="s">
        <v>309</v>
      </c>
      <c r="H270" s="185">
        <v>0.39300000000000002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189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189</v>
      </c>
      <c r="BM270" s="192" t="s">
        <v>334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335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2" customFormat="1" ht="25.9" customHeight="1">
      <c r="B272" s="165"/>
      <c r="C272" s="166"/>
      <c r="D272" s="167" t="s">
        <v>69</v>
      </c>
      <c r="E272" s="168" t="s">
        <v>336</v>
      </c>
      <c r="F272" s="168" t="s">
        <v>337</v>
      </c>
      <c r="G272" s="166"/>
      <c r="H272" s="166"/>
      <c r="I272" s="169"/>
      <c r="J272" s="170">
        <f>BK272</f>
        <v>0</v>
      </c>
      <c r="K272" s="166"/>
      <c r="L272" s="171"/>
      <c r="M272" s="172"/>
      <c r="N272" s="173"/>
      <c r="O272" s="173"/>
      <c r="P272" s="174">
        <f>P273+P296+P344+P371+P385</f>
        <v>0</v>
      </c>
      <c r="Q272" s="173"/>
      <c r="R272" s="174">
        <f>R273+R296+R344+R371+R385</f>
        <v>0.50604511000000008</v>
      </c>
      <c r="S272" s="173"/>
      <c r="T272" s="175">
        <f>T273+T296+T344+T371+T385</f>
        <v>2.96101E-2</v>
      </c>
      <c r="AR272" s="176" t="s">
        <v>83</v>
      </c>
      <c r="AT272" s="177" t="s">
        <v>69</v>
      </c>
      <c r="AU272" s="177" t="s">
        <v>70</v>
      </c>
      <c r="AY272" s="176" t="s">
        <v>181</v>
      </c>
      <c r="BK272" s="178">
        <f>BK273+BK296+BK344+BK371+BK385</f>
        <v>0</v>
      </c>
    </row>
    <row r="273" spans="1:65" s="12" customFormat="1" ht="22.9" customHeight="1">
      <c r="B273" s="165"/>
      <c r="C273" s="166"/>
      <c r="D273" s="167" t="s">
        <v>69</v>
      </c>
      <c r="E273" s="179" t="s">
        <v>338</v>
      </c>
      <c r="F273" s="179" t="s">
        <v>339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SUM(P274:P295)</f>
        <v>0</v>
      </c>
      <c r="Q273" s="173"/>
      <c r="R273" s="174">
        <f>SUM(R274:R295)</f>
        <v>8.3562500000000026E-3</v>
      </c>
      <c r="S273" s="173"/>
      <c r="T273" s="175">
        <f>SUM(T274:T295)</f>
        <v>1.3410099999999999E-2</v>
      </c>
      <c r="AR273" s="176" t="s">
        <v>83</v>
      </c>
      <c r="AT273" s="177" t="s">
        <v>69</v>
      </c>
      <c r="AU273" s="177" t="s">
        <v>77</v>
      </c>
      <c r="AY273" s="176" t="s">
        <v>181</v>
      </c>
      <c r="BK273" s="178">
        <f>SUM(BK274:BK295)</f>
        <v>0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341</v>
      </c>
      <c r="F274" s="183" t="s">
        <v>342</v>
      </c>
      <c r="G274" s="184" t="s">
        <v>230</v>
      </c>
      <c r="H274" s="185">
        <v>8.0299999999999994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1.67E-3</v>
      </c>
      <c r="T274" s="191">
        <f>S274*H274</f>
        <v>1.3410099999999999E-2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343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344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345</v>
      </c>
      <c r="G276" s="200"/>
      <c r="H276" s="204">
        <v>2.54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3" customFormat="1" ht="11.25">
      <c r="B277" s="199"/>
      <c r="C277" s="200"/>
      <c r="D277" s="201" t="s">
        <v>193</v>
      </c>
      <c r="E277" s="202" t="s">
        <v>19</v>
      </c>
      <c r="F277" s="203" t="s">
        <v>346</v>
      </c>
      <c r="G277" s="200"/>
      <c r="H277" s="204">
        <v>2.13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193</v>
      </c>
      <c r="AU277" s="210" t="s">
        <v>83</v>
      </c>
      <c r="AV277" s="13" t="s">
        <v>83</v>
      </c>
      <c r="AW277" s="13" t="s">
        <v>32</v>
      </c>
      <c r="AX277" s="13" t="s">
        <v>70</v>
      </c>
      <c r="AY277" s="210" t="s">
        <v>181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347</v>
      </c>
      <c r="G278" s="200"/>
      <c r="H278" s="204">
        <v>0.82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345</v>
      </c>
      <c r="G279" s="200"/>
      <c r="H279" s="204">
        <v>2.54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8.0300000000000011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181" t="s">
        <v>348</v>
      </c>
      <c r="D281" s="181" t="s">
        <v>184</v>
      </c>
      <c r="E281" s="182" t="s">
        <v>349</v>
      </c>
      <c r="F281" s="183" t="s">
        <v>350</v>
      </c>
      <c r="G281" s="184" t="s">
        <v>230</v>
      </c>
      <c r="H281" s="185">
        <v>8.0299999999999994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4.0000000000000003E-5</v>
      </c>
      <c r="R281" s="190">
        <f>Q281*H281</f>
        <v>3.212E-4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351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352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345</v>
      </c>
      <c r="G283" s="200"/>
      <c r="H283" s="204">
        <v>2.54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3" customFormat="1" ht="11.25">
      <c r="B284" s="199"/>
      <c r="C284" s="200"/>
      <c r="D284" s="201" t="s">
        <v>193</v>
      </c>
      <c r="E284" s="202" t="s">
        <v>19</v>
      </c>
      <c r="F284" s="203" t="s">
        <v>346</v>
      </c>
      <c r="G284" s="200"/>
      <c r="H284" s="204">
        <v>2.13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193</v>
      </c>
      <c r="AU284" s="210" t="s">
        <v>83</v>
      </c>
      <c r="AV284" s="13" t="s">
        <v>83</v>
      </c>
      <c r="AW284" s="13" t="s">
        <v>32</v>
      </c>
      <c r="AX284" s="13" t="s">
        <v>70</v>
      </c>
      <c r="AY284" s="210" t="s">
        <v>181</v>
      </c>
    </row>
    <row r="285" spans="1:65" s="13" customFormat="1" ht="11.25">
      <c r="B285" s="199"/>
      <c r="C285" s="200"/>
      <c r="D285" s="201" t="s">
        <v>193</v>
      </c>
      <c r="E285" s="202" t="s">
        <v>19</v>
      </c>
      <c r="F285" s="203" t="s">
        <v>347</v>
      </c>
      <c r="G285" s="200"/>
      <c r="H285" s="204">
        <v>0.82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193</v>
      </c>
      <c r="AU285" s="210" t="s">
        <v>83</v>
      </c>
      <c r="AV285" s="13" t="s">
        <v>83</v>
      </c>
      <c r="AW285" s="13" t="s">
        <v>32</v>
      </c>
      <c r="AX285" s="13" t="s">
        <v>70</v>
      </c>
      <c r="AY285" s="210" t="s">
        <v>181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345</v>
      </c>
      <c r="G286" s="200"/>
      <c r="H286" s="204">
        <v>2.54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8.0300000000000011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353</v>
      </c>
      <c r="D288" s="222" t="s">
        <v>237</v>
      </c>
      <c r="E288" s="223" t="s">
        <v>354</v>
      </c>
      <c r="F288" s="224" t="s">
        <v>355</v>
      </c>
      <c r="G288" s="225" t="s">
        <v>187</v>
      </c>
      <c r="H288" s="226">
        <v>2.0550000000000002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3.9100000000000003E-3</v>
      </c>
      <c r="R288" s="190">
        <f>Q288*H288</f>
        <v>8.0350500000000019E-3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357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358</v>
      </c>
      <c r="G289" s="200"/>
      <c r="H289" s="204">
        <v>0.76200000000000001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359</v>
      </c>
      <c r="G290" s="200"/>
      <c r="H290" s="204">
        <v>0.38300000000000001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3" customFormat="1" ht="11.25">
      <c r="B291" s="199"/>
      <c r="C291" s="200"/>
      <c r="D291" s="201" t="s">
        <v>193</v>
      </c>
      <c r="E291" s="202" t="s">
        <v>19</v>
      </c>
      <c r="F291" s="203" t="s">
        <v>360</v>
      </c>
      <c r="G291" s="200"/>
      <c r="H291" s="204">
        <v>0.14799999999999999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193</v>
      </c>
      <c r="AU291" s="210" t="s">
        <v>83</v>
      </c>
      <c r="AV291" s="13" t="s">
        <v>83</v>
      </c>
      <c r="AW291" s="13" t="s">
        <v>32</v>
      </c>
      <c r="AX291" s="13" t="s">
        <v>70</v>
      </c>
      <c r="AY291" s="210" t="s">
        <v>181</v>
      </c>
    </row>
    <row r="292" spans="1:65" s="13" customFormat="1" ht="11.25">
      <c r="B292" s="199"/>
      <c r="C292" s="200"/>
      <c r="D292" s="201" t="s">
        <v>193</v>
      </c>
      <c r="E292" s="202" t="s">
        <v>19</v>
      </c>
      <c r="F292" s="203" t="s">
        <v>358</v>
      </c>
      <c r="G292" s="200"/>
      <c r="H292" s="204">
        <v>0.76200000000000001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193</v>
      </c>
      <c r="AU292" s="210" t="s">
        <v>83</v>
      </c>
      <c r="AV292" s="13" t="s">
        <v>83</v>
      </c>
      <c r="AW292" s="13" t="s">
        <v>32</v>
      </c>
      <c r="AX292" s="13" t="s">
        <v>70</v>
      </c>
      <c r="AY292" s="210" t="s">
        <v>181</v>
      </c>
    </row>
    <row r="293" spans="1:65" s="14" customFormat="1" ht="11.25">
      <c r="B293" s="211"/>
      <c r="C293" s="212"/>
      <c r="D293" s="201" t="s">
        <v>193</v>
      </c>
      <c r="E293" s="213" t="s">
        <v>19</v>
      </c>
      <c r="F293" s="214" t="s">
        <v>197</v>
      </c>
      <c r="G293" s="212"/>
      <c r="H293" s="215">
        <v>2.0549999999999997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193</v>
      </c>
      <c r="AU293" s="221" t="s">
        <v>83</v>
      </c>
      <c r="AV293" s="14" t="s">
        <v>189</v>
      </c>
      <c r="AW293" s="14" t="s">
        <v>32</v>
      </c>
      <c r="AX293" s="14" t="s">
        <v>77</v>
      </c>
      <c r="AY293" s="221" t="s">
        <v>181</v>
      </c>
    </row>
    <row r="294" spans="1:65" s="2" customFormat="1" ht="24.2" customHeight="1">
      <c r="A294" s="37"/>
      <c r="B294" s="38"/>
      <c r="C294" s="181" t="s">
        <v>361</v>
      </c>
      <c r="D294" s="181" t="s">
        <v>184</v>
      </c>
      <c r="E294" s="182" t="s">
        <v>362</v>
      </c>
      <c r="F294" s="183" t="s">
        <v>363</v>
      </c>
      <c r="G294" s="184" t="s">
        <v>309</v>
      </c>
      <c r="H294" s="185">
        <v>8.0000000000000002E-3</v>
      </c>
      <c r="I294" s="186"/>
      <c r="J294" s="187">
        <f>ROUND(I294*H294,2)</f>
        <v>0</v>
      </c>
      <c r="K294" s="183" t="s">
        <v>188</v>
      </c>
      <c r="L294" s="42"/>
      <c r="M294" s="188" t="s">
        <v>19</v>
      </c>
      <c r="N294" s="189" t="s">
        <v>42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278</v>
      </c>
      <c r="AT294" s="192" t="s">
        <v>184</v>
      </c>
      <c r="AU294" s="192" t="s">
        <v>83</v>
      </c>
      <c r="AY294" s="20" t="s">
        <v>181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83</v>
      </c>
      <c r="BK294" s="193">
        <f>ROUND(I294*H294,2)</f>
        <v>0</v>
      </c>
      <c r="BL294" s="20" t="s">
        <v>278</v>
      </c>
      <c r="BM294" s="192" t="s">
        <v>364</v>
      </c>
    </row>
    <row r="295" spans="1:65" s="2" customFormat="1" ht="11.25">
      <c r="A295" s="37"/>
      <c r="B295" s="38"/>
      <c r="C295" s="39"/>
      <c r="D295" s="194" t="s">
        <v>191</v>
      </c>
      <c r="E295" s="39"/>
      <c r="F295" s="195" t="s">
        <v>365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191</v>
      </c>
      <c r="AU295" s="20" t="s">
        <v>83</v>
      </c>
    </row>
    <row r="296" spans="1:65" s="12" customFormat="1" ht="22.9" customHeight="1">
      <c r="B296" s="165"/>
      <c r="C296" s="166"/>
      <c r="D296" s="167" t="s">
        <v>69</v>
      </c>
      <c r="E296" s="179" t="s">
        <v>366</v>
      </c>
      <c r="F296" s="179" t="s">
        <v>367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SUM(P297:P343)</f>
        <v>0</v>
      </c>
      <c r="Q296" s="173"/>
      <c r="R296" s="174">
        <f>SUM(R297:R343)</f>
        <v>0.45228052000000002</v>
      </c>
      <c r="S296" s="173"/>
      <c r="T296" s="175">
        <f>SUM(T297:T343)</f>
        <v>1.6199999999999999E-2</v>
      </c>
      <c r="AR296" s="176" t="s">
        <v>83</v>
      </c>
      <c r="AT296" s="177" t="s">
        <v>69</v>
      </c>
      <c r="AU296" s="177" t="s">
        <v>77</v>
      </c>
      <c r="AY296" s="176" t="s">
        <v>181</v>
      </c>
      <c r="BK296" s="178">
        <f>SUM(BK297:BK343)</f>
        <v>0</v>
      </c>
    </row>
    <row r="297" spans="1:65" s="2" customFormat="1" ht="21.75" customHeight="1">
      <c r="A297" s="37"/>
      <c r="B297" s="38"/>
      <c r="C297" s="181" t="s">
        <v>368</v>
      </c>
      <c r="D297" s="181" t="s">
        <v>184</v>
      </c>
      <c r="E297" s="182" t="s">
        <v>369</v>
      </c>
      <c r="F297" s="183" t="s">
        <v>370</v>
      </c>
      <c r="G297" s="184" t="s">
        <v>187</v>
      </c>
      <c r="H297" s="185">
        <v>9.3420000000000005</v>
      </c>
      <c r="I297" s="186"/>
      <c r="J297" s="187">
        <f>ROUND(I297*H297,2)</f>
        <v>0</v>
      </c>
      <c r="K297" s="183" t="s">
        <v>188</v>
      </c>
      <c r="L297" s="42"/>
      <c r="M297" s="188" t="s">
        <v>19</v>
      </c>
      <c r="N297" s="189" t="s">
        <v>42</v>
      </c>
      <c r="O297" s="67"/>
      <c r="P297" s="190">
        <f>O297*H297</f>
        <v>0</v>
      </c>
      <c r="Q297" s="190">
        <v>2.7E-4</v>
      </c>
      <c r="R297" s="190">
        <f>Q297*H297</f>
        <v>2.5223400000000001E-3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278</v>
      </c>
      <c r="AT297" s="192" t="s">
        <v>184</v>
      </c>
      <c r="AU297" s="192" t="s">
        <v>83</v>
      </c>
      <c r="AY297" s="20" t="s">
        <v>181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83</v>
      </c>
      <c r="BK297" s="193">
        <f>ROUND(I297*H297,2)</f>
        <v>0</v>
      </c>
      <c r="BL297" s="20" t="s">
        <v>278</v>
      </c>
      <c r="BM297" s="192" t="s">
        <v>371</v>
      </c>
    </row>
    <row r="298" spans="1:65" s="2" customFormat="1" ht="11.25">
      <c r="A298" s="37"/>
      <c r="B298" s="38"/>
      <c r="C298" s="39"/>
      <c r="D298" s="194" t="s">
        <v>191</v>
      </c>
      <c r="E298" s="39"/>
      <c r="F298" s="195" t="s">
        <v>372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191</v>
      </c>
      <c r="AU298" s="20" t="s">
        <v>83</v>
      </c>
    </row>
    <row r="299" spans="1:65" s="13" customFormat="1" ht="11.25">
      <c r="B299" s="199"/>
      <c r="C299" s="200"/>
      <c r="D299" s="201" t="s">
        <v>193</v>
      </c>
      <c r="E299" s="202" t="s">
        <v>19</v>
      </c>
      <c r="F299" s="203" t="s">
        <v>212</v>
      </c>
      <c r="G299" s="200"/>
      <c r="H299" s="204">
        <v>3.1139999999999999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193</v>
      </c>
      <c r="AU299" s="210" t="s">
        <v>83</v>
      </c>
      <c r="AV299" s="13" t="s">
        <v>83</v>
      </c>
      <c r="AW299" s="13" t="s">
        <v>32</v>
      </c>
      <c r="AX299" s="13" t="s">
        <v>70</v>
      </c>
      <c r="AY299" s="210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212</v>
      </c>
      <c r="G300" s="200"/>
      <c r="H300" s="204">
        <v>3.1139999999999999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212</v>
      </c>
      <c r="G301" s="200"/>
      <c r="H301" s="204">
        <v>3.1139999999999999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4" customFormat="1" ht="11.25">
      <c r="B302" s="211"/>
      <c r="C302" s="212"/>
      <c r="D302" s="201" t="s">
        <v>193</v>
      </c>
      <c r="E302" s="213" t="s">
        <v>19</v>
      </c>
      <c r="F302" s="214" t="s">
        <v>197</v>
      </c>
      <c r="G302" s="212"/>
      <c r="H302" s="215">
        <v>9.3419999999999987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193</v>
      </c>
      <c r="AU302" s="221" t="s">
        <v>83</v>
      </c>
      <c r="AV302" s="14" t="s">
        <v>189</v>
      </c>
      <c r="AW302" s="14" t="s">
        <v>32</v>
      </c>
      <c r="AX302" s="14" t="s">
        <v>77</v>
      </c>
      <c r="AY302" s="221" t="s">
        <v>181</v>
      </c>
    </row>
    <row r="303" spans="1:65" s="2" customFormat="1" ht="16.5" customHeight="1">
      <c r="A303" s="37"/>
      <c r="B303" s="38"/>
      <c r="C303" s="222" t="s">
        <v>373</v>
      </c>
      <c r="D303" s="222" t="s">
        <v>237</v>
      </c>
      <c r="E303" s="223" t="s">
        <v>374</v>
      </c>
      <c r="F303" s="224" t="s">
        <v>375</v>
      </c>
      <c r="G303" s="225" t="s">
        <v>187</v>
      </c>
      <c r="H303" s="226">
        <v>9.3420000000000005</v>
      </c>
      <c r="I303" s="227"/>
      <c r="J303" s="228">
        <f>ROUND(I303*H303,2)</f>
        <v>0</v>
      </c>
      <c r="K303" s="224" t="s">
        <v>188</v>
      </c>
      <c r="L303" s="229"/>
      <c r="M303" s="230" t="s">
        <v>19</v>
      </c>
      <c r="N303" s="231" t="s">
        <v>42</v>
      </c>
      <c r="O303" s="67"/>
      <c r="P303" s="190">
        <f>O303*H303</f>
        <v>0</v>
      </c>
      <c r="Q303" s="190">
        <v>3.6810000000000002E-2</v>
      </c>
      <c r="R303" s="190">
        <f>Q303*H303</f>
        <v>0.34387902000000004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356</v>
      </c>
      <c r="AT303" s="192" t="s">
        <v>237</v>
      </c>
      <c r="AU303" s="192" t="s">
        <v>83</v>
      </c>
      <c r="AY303" s="20" t="s">
        <v>181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83</v>
      </c>
      <c r="BK303" s="193">
        <f>ROUND(I303*H303,2)</f>
        <v>0</v>
      </c>
      <c r="BL303" s="20" t="s">
        <v>278</v>
      </c>
      <c r="BM303" s="192" t="s">
        <v>376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212</v>
      </c>
      <c r="G304" s="200"/>
      <c r="H304" s="204">
        <v>3.1139999999999999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212</v>
      </c>
      <c r="G305" s="200"/>
      <c r="H305" s="204">
        <v>3.1139999999999999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3" customFormat="1" ht="11.25">
      <c r="B306" s="199"/>
      <c r="C306" s="200"/>
      <c r="D306" s="201" t="s">
        <v>193</v>
      </c>
      <c r="E306" s="202" t="s">
        <v>19</v>
      </c>
      <c r="F306" s="203" t="s">
        <v>212</v>
      </c>
      <c r="G306" s="200"/>
      <c r="H306" s="204">
        <v>3.1139999999999999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193</v>
      </c>
      <c r="AU306" s="210" t="s">
        <v>83</v>
      </c>
      <c r="AV306" s="13" t="s">
        <v>83</v>
      </c>
      <c r="AW306" s="13" t="s">
        <v>32</v>
      </c>
      <c r="AX306" s="13" t="s">
        <v>70</v>
      </c>
      <c r="AY306" s="210" t="s">
        <v>181</v>
      </c>
    </row>
    <row r="307" spans="1:65" s="14" customFormat="1" ht="11.25">
      <c r="B307" s="211"/>
      <c r="C307" s="212"/>
      <c r="D307" s="201" t="s">
        <v>193</v>
      </c>
      <c r="E307" s="213" t="s">
        <v>19</v>
      </c>
      <c r="F307" s="214" t="s">
        <v>197</v>
      </c>
      <c r="G307" s="212"/>
      <c r="H307" s="215">
        <v>9.3419999999999987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193</v>
      </c>
      <c r="AU307" s="221" t="s">
        <v>83</v>
      </c>
      <c r="AV307" s="14" t="s">
        <v>189</v>
      </c>
      <c r="AW307" s="14" t="s">
        <v>32</v>
      </c>
      <c r="AX307" s="14" t="s">
        <v>77</v>
      </c>
      <c r="AY307" s="221" t="s">
        <v>181</v>
      </c>
    </row>
    <row r="308" spans="1:65" s="2" customFormat="1" ht="16.5" customHeight="1">
      <c r="A308" s="37"/>
      <c r="B308" s="38"/>
      <c r="C308" s="181" t="s">
        <v>356</v>
      </c>
      <c r="D308" s="181" t="s">
        <v>184</v>
      </c>
      <c r="E308" s="182" t="s">
        <v>377</v>
      </c>
      <c r="F308" s="183" t="s">
        <v>378</v>
      </c>
      <c r="G308" s="184" t="s">
        <v>379</v>
      </c>
      <c r="H308" s="185">
        <v>1</v>
      </c>
      <c r="I308" s="186"/>
      <c r="J308" s="187">
        <f>ROUND(I308*H308,2)</f>
        <v>0</v>
      </c>
      <c r="K308" s="183" t="s">
        <v>188</v>
      </c>
      <c r="L308" s="42"/>
      <c r="M308" s="188" t="s">
        <v>19</v>
      </c>
      <c r="N308" s="189" t="s">
        <v>42</v>
      </c>
      <c r="O308" s="67"/>
      <c r="P308" s="190">
        <f>O308*H308</f>
        <v>0</v>
      </c>
      <c r="Q308" s="190">
        <v>2.7E-4</v>
      </c>
      <c r="R308" s="190">
        <f>Q308*H308</f>
        <v>2.7E-4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278</v>
      </c>
      <c r="AT308" s="192" t="s">
        <v>184</v>
      </c>
      <c r="AU308" s="192" t="s">
        <v>83</v>
      </c>
      <c r="AY308" s="20" t="s">
        <v>181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83</v>
      </c>
      <c r="BK308" s="193">
        <f>ROUND(I308*H308,2)</f>
        <v>0</v>
      </c>
      <c r="BL308" s="20" t="s">
        <v>278</v>
      </c>
      <c r="BM308" s="192" t="s">
        <v>380</v>
      </c>
    </row>
    <row r="309" spans="1:65" s="2" customFormat="1" ht="11.25">
      <c r="A309" s="37"/>
      <c r="B309" s="38"/>
      <c r="C309" s="39"/>
      <c r="D309" s="194" t="s">
        <v>191</v>
      </c>
      <c r="E309" s="39"/>
      <c r="F309" s="195" t="s">
        <v>381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191</v>
      </c>
      <c r="AU309" s="20" t="s">
        <v>83</v>
      </c>
    </row>
    <row r="310" spans="1:65" s="13" customFormat="1" ht="11.25">
      <c r="B310" s="199"/>
      <c r="C310" s="200"/>
      <c r="D310" s="201" t="s">
        <v>193</v>
      </c>
      <c r="E310" s="202" t="s">
        <v>19</v>
      </c>
      <c r="F310" s="203" t="s">
        <v>77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193</v>
      </c>
      <c r="AU310" s="210" t="s">
        <v>83</v>
      </c>
      <c r="AV310" s="13" t="s">
        <v>83</v>
      </c>
      <c r="AW310" s="13" t="s">
        <v>32</v>
      </c>
      <c r="AX310" s="13" t="s">
        <v>70</v>
      </c>
      <c r="AY310" s="210" t="s">
        <v>181</v>
      </c>
    </row>
    <row r="311" spans="1:65" s="14" customFormat="1" ht="11.25">
      <c r="B311" s="211"/>
      <c r="C311" s="212"/>
      <c r="D311" s="201" t="s">
        <v>193</v>
      </c>
      <c r="E311" s="213" t="s">
        <v>19</v>
      </c>
      <c r="F311" s="214" t="s">
        <v>197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193</v>
      </c>
      <c r="AU311" s="221" t="s">
        <v>83</v>
      </c>
      <c r="AV311" s="14" t="s">
        <v>189</v>
      </c>
      <c r="AW311" s="14" t="s">
        <v>32</v>
      </c>
      <c r="AX311" s="14" t="s">
        <v>77</v>
      </c>
      <c r="AY311" s="221" t="s">
        <v>181</v>
      </c>
    </row>
    <row r="312" spans="1:65" s="2" customFormat="1" ht="16.5" customHeight="1">
      <c r="A312" s="37"/>
      <c r="B312" s="38"/>
      <c r="C312" s="222" t="s">
        <v>382</v>
      </c>
      <c r="D312" s="222" t="s">
        <v>237</v>
      </c>
      <c r="E312" s="223" t="s">
        <v>383</v>
      </c>
      <c r="F312" s="224" t="s">
        <v>384</v>
      </c>
      <c r="G312" s="225" t="s">
        <v>187</v>
      </c>
      <c r="H312" s="226">
        <v>0.60099999999999998</v>
      </c>
      <c r="I312" s="227"/>
      <c r="J312" s="228">
        <f>ROUND(I312*H312,2)</f>
        <v>0</v>
      </c>
      <c r="K312" s="224" t="s">
        <v>188</v>
      </c>
      <c r="L312" s="229"/>
      <c r="M312" s="230" t="s">
        <v>19</v>
      </c>
      <c r="N312" s="231" t="s">
        <v>42</v>
      </c>
      <c r="O312" s="67"/>
      <c r="P312" s="190">
        <f>O312*H312</f>
        <v>0</v>
      </c>
      <c r="Q312" s="190">
        <v>4.0280000000000003E-2</v>
      </c>
      <c r="R312" s="190">
        <f>Q312*H312</f>
        <v>2.4208280000000002E-2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356</v>
      </c>
      <c r="AT312" s="192" t="s">
        <v>237</v>
      </c>
      <c r="AU312" s="192" t="s">
        <v>83</v>
      </c>
      <c r="AY312" s="20" t="s">
        <v>181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83</v>
      </c>
      <c r="BK312" s="193">
        <f>ROUND(I312*H312,2)</f>
        <v>0</v>
      </c>
      <c r="BL312" s="20" t="s">
        <v>278</v>
      </c>
      <c r="BM312" s="192" t="s">
        <v>385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214</v>
      </c>
      <c r="G313" s="200"/>
      <c r="H313" s="204">
        <v>0.60099999999999998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4" customFormat="1" ht="11.25">
      <c r="B314" s="211"/>
      <c r="C314" s="212"/>
      <c r="D314" s="201" t="s">
        <v>193</v>
      </c>
      <c r="E314" s="213" t="s">
        <v>19</v>
      </c>
      <c r="F314" s="214" t="s">
        <v>197</v>
      </c>
      <c r="G314" s="212"/>
      <c r="H314" s="215">
        <v>0.60099999999999998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193</v>
      </c>
      <c r="AU314" s="221" t="s">
        <v>83</v>
      </c>
      <c r="AV314" s="14" t="s">
        <v>189</v>
      </c>
      <c r="AW314" s="14" t="s">
        <v>32</v>
      </c>
      <c r="AX314" s="14" t="s">
        <v>77</v>
      </c>
      <c r="AY314" s="221" t="s">
        <v>181</v>
      </c>
    </row>
    <row r="315" spans="1:65" s="2" customFormat="1" ht="24.2" customHeight="1">
      <c r="A315" s="37"/>
      <c r="B315" s="38"/>
      <c r="C315" s="181" t="s">
        <v>386</v>
      </c>
      <c r="D315" s="181" t="s">
        <v>184</v>
      </c>
      <c r="E315" s="182" t="s">
        <v>387</v>
      </c>
      <c r="F315" s="183" t="s">
        <v>388</v>
      </c>
      <c r="G315" s="184" t="s">
        <v>379</v>
      </c>
      <c r="H315" s="185">
        <v>1</v>
      </c>
      <c r="I315" s="186"/>
      <c r="J315" s="187">
        <f>ROUND(I315*H315,2)</f>
        <v>0</v>
      </c>
      <c r="K315" s="183" t="s">
        <v>188</v>
      </c>
      <c r="L315" s="42"/>
      <c r="M315" s="188" t="s">
        <v>19</v>
      </c>
      <c r="N315" s="189" t="s">
        <v>42</v>
      </c>
      <c r="O315" s="67"/>
      <c r="P315" s="190">
        <f>O315*H315</f>
        <v>0</v>
      </c>
      <c r="Q315" s="190">
        <v>2.5999999999999998E-4</v>
      </c>
      <c r="R315" s="190">
        <f>Q315*H315</f>
        <v>2.5999999999999998E-4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278</v>
      </c>
      <c r="AT315" s="192" t="s">
        <v>184</v>
      </c>
      <c r="AU315" s="192" t="s">
        <v>83</v>
      </c>
      <c r="AY315" s="20" t="s">
        <v>181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83</v>
      </c>
      <c r="BK315" s="193">
        <f>ROUND(I315*H315,2)</f>
        <v>0</v>
      </c>
      <c r="BL315" s="20" t="s">
        <v>278</v>
      </c>
      <c r="BM315" s="192" t="s">
        <v>389</v>
      </c>
    </row>
    <row r="316" spans="1:65" s="2" customFormat="1" ht="11.25">
      <c r="A316" s="37"/>
      <c r="B316" s="38"/>
      <c r="C316" s="39"/>
      <c r="D316" s="194" t="s">
        <v>191</v>
      </c>
      <c r="E316" s="39"/>
      <c r="F316" s="195" t="s">
        <v>390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191</v>
      </c>
      <c r="AU316" s="20" t="s">
        <v>83</v>
      </c>
    </row>
    <row r="317" spans="1:65" s="13" customFormat="1" ht="11.25">
      <c r="B317" s="199"/>
      <c r="C317" s="200"/>
      <c r="D317" s="201" t="s">
        <v>193</v>
      </c>
      <c r="E317" s="202" t="s">
        <v>19</v>
      </c>
      <c r="F317" s="203" t="s">
        <v>77</v>
      </c>
      <c r="G317" s="200"/>
      <c r="H317" s="204">
        <v>1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193</v>
      </c>
      <c r="AU317" s="210" t="s">
        <v>83</v>
      </c>
      <c r="AV317" s="13" t="s">
        <v>83</v>
      </c>
      <c r="AW317" s="13" t="s">
        <v>32</v>
      </c>
      <c r="AX317" s="13" t="s">
        <v>70</v>
      </c>
      <c r="AY317" s="210" t="s">
        <v>181</v>
      </c>
    </row>
    <row r="318" spans="1:65" s="14" customFormat="1" ht="11.25">
      <c r="B318" s="211"/>
      <c r="C318" s="212"/>
      <c r="D318" s="201" t="s">
        <v>193</v>
      </c>
      <c r="E318" s="213" t="s">
        <v>19</v>
      </c>
      <c r="F318" s="214" t="s">
        <v>197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193</v>
      </c>
      <c r="AU318" s="221" t="s">
        <v>83</v>
      </c>
      <c r="AV318" s="14" t="s">
        <v>189</v>
      </c>
      <c r="AW318" s="14" t="s">
        <v>32</v>
      </c>
      <c r="AX318" s="14" t="s">
        <v>77</v>
      </c>
      <c r="AY318" s="221" t="s">
        <v>181</v>
      </c>
    </row>
    <row r="319" spans="1:65" s="2" customFormat="1" ht="16.5" customHeight="1">
      <c r="A319" s="37"/>
      <c r="B319" s="38"/>
      <c r="C319" s="222" t="s">
        <v>391</v>
      </c>
      <c r="D319" s="222" t="s">
        <v>237</v>
      </c>
      <c r="E319" s="223" t="s">
        <v>392</v>
      </c>
      <c r="F319" s="224" t="s">
        <v>393</v>
      </c>
      <c r="G319" s="225" t="s">
        <v>187</v>
      </c>
      <c r="H319" s="226">
        <v>1.7969999999999999</v>
      </c>
      <c r="I319" s="227"/>
      <c r="J319" s="228">
        <f>ROUND(I319*H319,2)</f>
        <v>0</v>
      </c>
      <c r="K319" s="224" t="s">
        <v>188</v>
      </c>
      <c r="L319" s="229"/>
      <c r="M319" s="230" t="s">
        <v>19</v>
      </c>
      <c r="N319" s="231" t="s">
        <v>42</v>
      </c>
      <c r="O319" s="67"/>
      <c r="P319" s="190">
        <f>O319*H319</f>
        <v>0</v>
      </c>
      <c r="Q319" s="190">
        <v>3.7039999999999997E-2</v>
      </c>
      <c r="R319" s="190">
        <f>Q319*H319</f>
        <v>6.6560879999999989E-2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356</v>
      </c>
      <c r="AT319" s="192" t="s">
        <v>237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394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213</v>
      </c>
      <c r="G320" s="200"/>
      <c r="H320" s="204">
        <v>1.7969999999999999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1.7969999999999999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16.5" customHeight="1">
      <c r="A322" s="37"/>
      <c r="B322" s="38"/>
      <c r="C322" s="181" t="s">
        <v>395</v>
      </c>
      <c r="D322" s="181" t="s">
        <v>184</v>
      </c>
      <c r="E322" s="182" t="s">
        <v>396</v>
      </c>
      <c r="F322" s="183" t="s">
        <v>397</v>
      </c>
      <c r="G322" s="184" t="s">
        <v>230</v>
      </c>
      <c r="H322" s="185">
        <v>8.1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2E-3</v>
      </c>
      <c r="T322" s="191">
        <f>S322*H322</f>
        <v>1.6199999999999999E-2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398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399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400</v>
      </c>
      <c r="G324" s="200"/>
      <c r="H324" s="204">
        <v>2.25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400</v>
      </c>
      <c r="G325" s="200"/>
      <c r="H325" s="204">
        <v>2.25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3" customFormat="1" ht="11.25">
      <c r="B326" s="199"/>
      <c r="C326" s="200"/>
      <c r="D326" s="201" t="s">
        <v>193</v>
      </c>
      <c r="E326" s="202" t="s">
        <v>19</v>
      </c>
      <c r="F326" s="203" t="s">
        <v>401</v>
      </c>
      <c r="G326" s="200"/>
      <c r="H326" s="204">
        <v>0.94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193</v>
      </c>
      <c r="AU326" s="210" t="s">
        <v>83</v>
      </c>
      <c r="AV326" s="13" t="s">
        <v>83</v>
      </c>
      <c r="AW326" s="13" t="s">
        <v>32</v>
      </c>
      <c r="AX326" s="13" t="s">
        <v>70</v>
      </c>
      <c r="AY326" s="210" t="s">
        <v>181</v>
      </c>
    </row>
    <row r="327" spans="1:65" s="13" customFormat="1" ht="11.25">
      <c r="B327" s="199"/>
      <c r="C327" s="200"/>
      <c r="D327" s="201" t="s">
        <v>193</v>
      </c>
      <c r="E327" s="202" t="s">
        <v>19</v>
      </c>
      <c r="F327" s="203" t="s">
        <v>402</v>
      </c>
      <c r="G327" s="200"/>
      <c r="H327" s="204">
        <v>2.66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193</v>
      </c>
      <c r="AU327" s="210" t="s">
        <v>83</v>
      </c>
      <c r="AV327" s="13" t="s">
        <v>83</v>
      </c>
      <c r="AW327" s="13" t="s">
        <v>32</v>
      </c>
      <c r="AX327" s="13" t="s">
        <v>70</v>
      </c>
      <c r="AY327" s="210" t="s">
        <v>181</v>
      </c>
    </row>
    <row r="328" spans="1:65" s="14" customFormat="1" ht="11.25">
      <c r="B328" s="211"/>
      <c r="C328" s="212"/>
      <c r="D328" s="201" t="s">
        <v>193</v>
      </c>
      <c r="E328" s="213" t="s">
        <v>19</v>
      </c>
      <c r="F328" s="214" t="s">
        <v>197</v>
      </c>
      <c r="G328" s="212"/>
      <c r="H328" s="215">
        <v>8.1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193</v>
      </c>
      <c r="AU328" s="221" t="s">
        <v>83</v>
      </c>
      <c r="AV328" s="14" t="s">
        <v>189</v>
      </c>
      <c r="AW328" s="14" t="s">
        <v>32</v>
      </c>
      <c r="AX328" s="14" t="s">
        <v>77</v>
      </c>
      <c r="AY328" s="221" t="s">
        <v>181</v>
      </c>
    </row>
    <row r="329" spans="1:65" s="2" customFormat="1" ht="21.75" customHeight="1">
      <c r="A329" s="37"/>
      <c r="B329" s="38"/>
      <c r="C329" s="181" t="s">
        <v>403</v>
      </c>
      <c r="D329" s="181" t="s">
        <v>184</v>
      </c>
      <c r="E329" s="182" t="s">
        <v>404</v>
      </c>
      <c r="F329" s="183" t="s">
        <v>405</v>
      </c>
      <c r="G329" s="184" t="s">
        <v>230</v>
      </c>
      <c r="H329" s="185">
        <v>8.1</v>
      </c>
      <c r="I329" s="186"/>
      <c r="J329" s="187">
        <f>ROUND(I329*H329,2)</f>
        <v>0</v>
      </c>
      <c r="K329" s="183" t="s">
        <v>188</v>
      </c>
      <c r="L329" s="42"/>
      <c r="M329" s="188" t="s">
        <v>19</v>
      </c>
      <c r="N329" s="189" t="s">
        <v>42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278</v>
      </c>
      <c r="AT329" s="192" t="s">
        <v>184</v>
      </c>
      <c r="AU329" s="192" t="s">
        <v>83</v>
      </c>
      <c r="AY329" s="20" t="s">
        <v>181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83</v>
      </c>
      <c r="BK329" s="193">
        <f>ROUND(I329*H329,2)</f>
        <v>0</v>
      </c>
      <c r="BL329" s="20" t="s">
        <v>278</v>
      </c>
      <c r="BM329" s="192" t="s">
        <v>406</v>
      </c>
    </row>
    <row r="330" spans="1:65" s="2" customFormat="1" ht="11.25">
      <c r="A330" s="37"/>
      <c r="B330" s="38"/>
      <c r="C330" s="39"/>
      <c r="D330" s="194" t="s">
        <v>191</v>
      </c>
      <c r="E330" s="39"/>
      <c r="F330" s="195" t="s">
        <v>407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191</v>
      </c>
      <c r="AU330" s="20" t="s">
        <v>83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400</v>
      </c>
      <c r="G331" s="200"/>
      <c r="H331" s="204">
        <v>2.25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3" customFormat="1" ht="11.25">
      <c r="B332" s="199"/>
      <c r="C332" s="200"/>
      <c r="D332" s="201" t="s">
        <v>193</v>
      </c>
      <c r="E332" s="202" t="s">
        <v>19</v>
      </c>
      <c r="F332" s="203" t="s">
        <v>400</v>
      </c>
      <c r="G332" s="200"/>
      <c r="H332" s="204">
        <v>2.25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193</v>
      </c>
      <c r="AU332" s="210" t="s">
        <v>83</v>
      </c>
      <c r="AV332" s="13" t="s">
        <v>83</v>
      </c>
      <c r="AW332" s="13" t="s">
        <v>32</v>
      </c>
      <c r="AX332" s="13" t="s">
        <v>70</v>
      </c>
      <c r="AY332" s="210" t="s">
        <v>181</v>
      </c>
    </row>
    <row r="333" spans="1:65" s="13" customFormat="1" ht="11.25">
      <c r="B333" s="199"/>
      <c r="C333" s="200"/>
      <c r="D333" s="201" t="s">
        <v>193</v>
      </c>
      <c r="E333" s="202" t="s">
        <v>19</v>
      </c>
      <c r="F333" s="203" t="s">
        <v>401</v>
      </c>
      <c r="G333" s="200"/>
      <c r="H333" s="204">
        <v>0.94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193</v>
      </c>
      <c r="AU333" s="210" t="s">
        <v>83</v>
      </c>
      <c r="AV333" s="13" t="s">
        <v>83</v>
      </c>
      <c r="AW333" s="13" t="s">
        <v>32</v>
      </c>
      <c r="AX333" s="13" t="s">
        <v>70</v>
      </c>
      <c r="AY333" s="210" t="s">
        <v>181</v>
      </c>
    </row>
    <row r="334" spans="1:65" s="13" customFormat="1" ht="11.25">
      <c r="B334" s="199"/>
      <c r="C334" s="200"/>
      <c r="D334" s="201" t="s">
        <v>193</v>
      </c>
      <c r="E334" s="202" t="s">
        <v>19</v>
      </c>
      <c r="F334" s="203" t="s">
        <v>402</v>
      </c>
      <c r="G334" s="200"/>
      <c r="H334" s="204">
        <v>2.66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193</v>
      </c>
      <c r="AU334" s="210" t="s">
        <v>83</v>
      </c>
      <c r="AV334" s="13" t="s">
        <v>83</v>
      </c>
      <c r="AW334" s="13" t="s">
        <v>32</v>
      </c>
      <c r="AX334" s="13" t="s">
        <v>70</v>
      </c>
      <c r="AY334" s="210" t="s">
        <v>181</v>
      </c>
    </row>
    <row r="335" spans="1:65" s="14" customFormat="1" ht="11.25">
      <c r="B335" s="211"/>
      <c r="C335" s="212"/>
      <c r="D335" s="201" t="s">
        <v>193</v>
      </c>
      <c r="E335" s="213" t="s">
        <v>19</v>
      </c>
      <c r="F335" s="214" t="s">
        <v>197</v>
      </c>
      <c r="G335" s="212"/>
      <c r="H335" s="215">
        <v>8.1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193</v>
      </c>
      <c r="AU335" s="221" t="s">
        <v>83</v>
      </c>
      <c r="AV335" s="14" t="s">
        <v>189</v>
      </c>
      <c r="AW335" s="14" t="s">
        <v>32</v>
      </c>
      <c r="AX335" s="14" t="s">
        <v>77</v>
      </c>
      <c r="AY335" s="221" t="s">
        <v>181</v>
      </c>
    </row>
    <row r="336" spans="1:65" s="2" customFormat="1" ht="16.5" customHeight="1">
      <c r="A336" s="37"/>
      <c r="B336" s="38"/>
      <c r="C336" s="222" t="s">
        <v>408</v>
      </c>
      <c r="D336" s="222" t="s">
        <v>237</v>
      </c>
      <c r="E336" s="223" t="s">
        <v>409</v>
      </c>
      <c r="F336" s="224" t="s">
        <v>410</v>
      </c>
      <c r="G336" s="225" t="s">
        <v>230</v>
      </c>
      <c r="H336" s="226">
        <v>8.1</v>
      </c>
      <c r="I336" s="227"/>
      <c r="J336" s="228">
        <f>ROUND(I336*H336,2)</f>
        <v>0</v>
      </c>
      <c r="K336" s="224" t="s">
        <v>188</v>
      </c>
      <c r="L336" s="229"/>
      <c r="M336" s="230" t="s">
        <v>19</v>
      </c>
      <c r="N336" s="231" t="s">
        <v>42</v>
      </c>
      <c r="O336" s="67"/>
      <c r="P336" s="190">
        <f>O336*H336</f>
        <v>0</v>
      </c>
      <c r="Q336" s="190">
        <v>1.8E-3</v>
      </c>
      <c r="R336" s="190">
        <f>Q336*H336</f>
        <v>1.4579999999999999E-2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356</v>
      </c>
      <c r="AT336" s="192" t="s">
        <v>237</v>
      </c>
      <c r="AU336" s="192" t="s">
        <v>83</v>
      </c>
      <c r="AY336" s="20" t="s">
        <v>181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83</v>
      </c>
      <c r="BK336" s="193">
        <f>ROUND(I336*H336,2)</f>
        <v>0</v>
      </c>
      <c r="BL336" s="20" t="s">
        <v>278</v>
      </c>
      <c r="BM336" s="192" t="s">
        <v>411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400</v>
      </c>
      <c r="G337" s="200"/>
      <c r="H337" s="204">
        <v>2.25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400</v>
      </c>
      <c r="G338" s="200"/>
      <c r="H338" s="204">
        <v>2.25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401</v>
      </c>
      <c r="G339" s="200"/>
      <c r="H339" s="204">
        <v>0.94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402</v>
      </c>
      <c r="G340" s="200"/>
      <c r="H340" s="204">
        <v>2.66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8.1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412</v>
      </c>
      <c r="D342" s="181" t="s">
        <v>184</v>
      </c>
      <c r="E342" s="182" t="s">
        <v>413</v>
      </c>
      <c r="F342" s="183" t="s">
        <v>414</v>
      </c>
      <c r="G342" s="184" t="s">
        <v>309</v>
      </c>
      <c r="H342" s="185">
        <v>0.45200000000000001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415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416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2" customFormat="1" ht="22.9" customHeight="1">
      <c r="B344" s="165"/>
      <c r="C344" s="166"/>
      <c r="D344" s="167" t="s">
        <v>69</v>
      </c>
      <c r="E344" s="179" t="s">
        <v>417</v>
      </c>
      <c r="F344" s="179" t="s">
        <v>418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SUM(P345:P370)</f>
        <v>0</v>
      </c>
      <c r="Q344" s="173"/>
      <c r="R344" s="174">
        <f>SUM(R345:R370)</f>
        <v>1.2789E-2</v>
      </c>
      <c r="S344" s="173"/>
      <c r="T344" s="175">
        <f>SUM(T345:T370)</f>
        <v>0</v>
      </c>
      <c r="AR344" s="176" t="s">
        <v>83</v>
      </c>
      <c r="AT344" s="177" t="s">
        <v>69</v>
      </c>
      <c r="AU344" s="177" t="s">
        <v>77</v>
      </c>
      <c r="AY344" s="176" t="s">
        <v>181</v>
      </c>
      <c r="BK344" s="178">
        <f>SUM(BK345:BK370)</f>
        <v>0</v>
      </c>
    </row>
    <row r="345" spans="1:65" s="2" customFormat="1" ht="24.2" customHeight="1">
      <c r="A345" s="37"/>
      <c r="B345" s="38"/>
      <c r="C345" s="181" t="s">
        <v>419</v>
      </c>
      <c r="D345" s="181" t="s">
        <v>184</v>
      </c>
      <c r="E345" s="182" t="s">
        <v>420</v>
      </c>
      <c r="F345" s="183" t="s">
        <v>421</v>
      </c>
      <c r="G345" s="184" t="s">
        <v>230</v>
      </c>
      <c r="H345" s="185">
        <v>30.45</v>
      </c>
      <c r="I345" s="186"/>
      <c r="J345" s="187">
        <f>ROUND(I345*H345,2)</f>
        <v>0</v>
      </c>
      <c r="K345" s="183" t="s">
        <v>188</v>
      </c>
      <c r="L345" s="42"/>
      <c r="M345" s="188" t="s">
        <v>19</v>
      </c>
      <c r="N345" s="189" t="s">
        <v>42</v>
      </c>
      <c r="O345" s="67"/>
      <c r="P345" s="190">
        <f>O345*H345</f>
        <v>0</v>
      </c>
      <c r="Q345" s="190">
        <v>6.0000000000000002E-5</v>
      </c>
      <c r="R345" s="190">
        <f>Q345*H345</f>
        <v>1.8270000000000001E-3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278</v>
      </c>
      <c r="AT345" s="192" t="s">
        <v>184</v>
      </c>
      <c r="AU345" s="192" t="s">
        <v>83</v>
      </c>
      <c r="AY345" s="20" t="s">
        <v>181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83</v>
      </c>
      <c r="BK345" s="193">
        <f>ROUND(I345*H345,2)</f>
        <v>0</v>
      </c>
      <c r="BL345" s="20" t="s">
        <v>278</v>
      </c>
      <c r="BM345" s="192" t="s">
        <v>422</v>
      </c>
    </row>
    <row r="346" spans="1:65" s="2" customFormat="1" ht="11.25">
      <c r="A346" s="37"/>
      <c r="B346" s="38"/>
      <c r="C346" s="39"/>
      <c r="D346" s="194" t="s">
        <v>191</v>
      </c>
      <c r="E346" s="39"/>
      <c r="F346" s="195" t="s">
        <v>423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191</v>
      </c>
      <c r="AU346" s="20" t="s">
        <v>83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424</v>
      </c>
      <c r="G347" s="200"/>
      <c r="H347" s="204">
        <v>7.16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424</v>
      </c>
      <c r="G348" s="200"/>
      <c r="H348" s="204">
        <v>7.16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425</v>
      </c>
      <c r="G349" s="200"/>
      <c r="H349" s="204">
        <v>5.87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426</v>
      </c>
      <c r="G350" s="200"/>
      <c r="H350" s="204">
        <v>3.1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424</v>
      </c>
      <c r="G351" s="200"/>
      <c r="H351" s="204">
        <v>7.16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4" customFormat="1" ht="11.25">
      <c r="B352" s="211"/>
      <c r="C352" s="212"/>
      <c r="D352" s="201" t="s">
        <v>193</v>
      </c>
      <c r="E352" s="213" t="s">
        <v>19</v>
      </c>
      <c r="F352" s="214" t="s">
        <v>197</v>
      </c>
      <c r="G352" s="212"/>
      <c r="H352" s="215">
        <v>30.450000000000003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193</v>
      </c>
      <c r="AU352" s="221" t="s">
        <v>83</v>
      </c>
      <c r="AV352" s="14" t="s">
        <v>189</v>
      </c>
      <c r="AW352" s="14" t="s">
        <v>32</v>
      </c>
      <c r="AX352" s="14" t="s">
        <v>77</v>
      </c>
      <c r="AY352" s="221" t="s">
        <v>181</v>
      </c>
    </row>
    <row r="353" spans="1:65" s="2" customFormat="1" ht="24.2" customHeight="1">
      <c r="A353" s="37"/>
      <c r="B353" s="38"/>
      <c r="C353" s="181" t="s">
        <v>427</v>
      </c>
      <c r="D353" s="181" t="s">
        <v>184</v>
      </c>
      <c r="E353" s="182" t="s">
        <v>428</v>
      </c>
      <c r="F353" s="183" t="s">
        <v>429</v>
      </c>
      <c r="G353" s="184" t="s">
        <v>230</v>
      </c>
      <c r="H353" s="185">
        <v>30.45</v>
      </c>
      <c r="I353" s="186"/>
      <c r="J353" s="187">
        <f>ROUND(I353*H353,2)</f>
        <v>0</v>
      </c>
      <c r="K353" s="183" t="s">
        <v>188</v>
      </c>
      <c r="L353" s="42"/>
      <c r="M353" s="188" t="s">
        <v>19</v>
      </c>
      <c r="N353" s="189" t="s">
        <v>42</v>
      </c>
      <c r="O353" s="67"/>
      <c r="P353" s="190">
        <f>O353*H353</f>
        <v>0</v>
      </c>
      <c r="Q353" s="190">
        <v>6.9999999999999994E-5</v>
      </c>
      <c r="R353" s="190">
        <f>Q353*H353</f>
        <v>2.1314999999999997E-3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278</v>
      </c>
      <c r="AT353" s="192" t="s">
        <v>184</v>
      </c>
      <c r="AU353" s="192" t="s">
        <v>83</v>
      </c>
      <c r="AY353" s="20" t="s">
        <v>181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83</v>
      </c>
      <c r="BK353" s="193">
        <f>ROUND(I353*H353,2)</f>
        <v>0</v>
      </c>
      <c r="BL353" s="20" t="s">
        <v>278</v>
      </c>
      <c r="BM353" s="192" t="s">
        <v>430</v>
      </c>
    </row>
    <row r="354" spans="1:65" s="2" customFormat="1" ht="11.25">
      <c r="A354" s="37"/>
      <c r="B354" s="38"/>
      <c r="C354" s="39"/>
      <c r="D354" s="194" t="s">
        <v>191</v>
      </c>
      <c r="E354" s="39"/>
      <c r="F354" s="195" t="s">
        <v>431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191</v>
      </c>
      <c r="AU354" s="20" t="s">
        <v>83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424</v>
      </c>
      <c r="G355" s="200"/>
      <c r="H355" s="204">
        <v>7.16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424</v>
      </c>
      <c r="G356" s="200"/>
      <c r="H356" s="204">
        <v>7.16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425</v>
      </c>
      <c r="G357" s="200"/>
      <c r="H357" s="204">
        <v>5.87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426</v>
      </c>
      <c r="G358" s="200"/>
      <c r="H358" s="204">
        <v>3.1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424</v>
      </c>
      <c r="G359" s="200"/>
      <c r="H359" s="204">
        <v>7.16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30.450000000000003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24.2" customHeight="1">
      <c r="A361" s="37"/>
      <c r="B361" s="38"/>
      <c r="C361" s="181" t="s">
        <v>432</v>
      </c>
      <c r="D361" s="181" t="s">
        <v>184</v>
      </c>
      <c r="E361" s="182" t="s">
        <v>433</v>
      </c>
      <c r="F361" s="183" t="s">
        <v>434</v>
      </c>
      <c r="G361" s="184" t="s">
        <v>230</v>
      </c>
      <c r="H361" s="185">
        <v>30.45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2.9E-4</v>
      </c>
      <c r="R361" s="190">
        <f>Q361*H361</f>
        <v>8.8304999999999998E-3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435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436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424</v>
      </c>
      <c r="G363" s="200"/>
      <c r="H363" s="204">
        <v>7.16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424</v>
      </c>
      <c r="G364" s="200"/>
      <c r="H364" s="204">
        <v>7.16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425</v>
      </c>
      <c r="G365" s="200"/>
      <c r="H365" s="204">
        <v>5.87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426</v>
      </c>
      <c r="G366" s="200"/>
      <c r="H366" s="204">
        <v>3.1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424</v>
      </c>
      <c r="G367" s="200"/>
      <c r="H367" s="204">
        <v>7.16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4" customFormat="1" ht="11.25">
      <c r="B368" s="211"/>
      <c r="C368" s="212"/>
      <c r="D368" s="201" t="s">
        <v>193</v>
      </c>
      <c r="E368" s="213" t="s">
        <v>19</v>
      </c>
      <c r="F368" s="214" t="s">
        <v>197</v>
      </c>
      <c r="G368" s="212"/>
      <c r="H368" s="215">
        <v>30.450000000000003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193</v>
      </c>
      <c r="AU368" s="221" t="s">
        <v>83</v>
      </c>
      <c r="AV368" s="14" t="s">
        <v>189</v>
      </c>
      <c r="AW368" s="14" t="s">
        <v>32</v>
      </c>
      <c r="AX368" s="14" t="s">
        <v>77</v>
      </c>
      <c r="AY368" s="221" t="s">
        <v>181</v>
      </c>
    </row>
    <row r="369" spans="1:65" s="2" customFormat="1" ht="33" customHeight="1">
      <c r="A369" s="37"/>
      <c r="B369" s="38"/>
      <c r="C369" s="181" t="s">
        <v>437</v>
      </c>
      <c r="D369" s="181" t="s">
        <v>184</v>
      </c>
      <c r="E369" s="182" t="s">
        <v>438</v>
      </c>
      <c r="F369" s="183" t="s">
        <v>439</v>
      </c>
      <c r="G369" s="184" t="s">
        <v>309</v>
      </c>
      <c r="H369" s="185">
        <v>1.2999999999999999E-2</v>
      </c>
      <c r="I369" s="186"/>
      <c r="J369" s="187">
        <f>ROUND(I369*H369,2)</f>
        <v>0</v>
      </c>
      <c r="K369" s="183" t="s">
        <v>188</v>
      </c>
      <c r="L369" s="42"/>
      <c r="M369" s="188" t="s">
        <v>19</v>
      </c>
      <c r="N369" s="189" t="s">
        <v>42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278</v>
      </c>
      <c r="AT369" s="192" t="s">
        <v>184</v>
      </c>
      <c r="AU369" s="192" t="s">
        <v>83</v>
      </c>
      <c r="AY369" s="20" t="s">
        <v>181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83</v>
      </c>
      <c r="BK369" s="193">
        <f>ROUND(I369*H369,2)</f>
        <v>0</v>
      </c>
      <c r="BL369" s="20" t="s">
        <v>278</v>
      </c>
      <c r="BM369" s="192" t="s">
        <v>440</v>
      </c>
    </row>
    <row r="370" spans="1:65" s="2" customFormat="1" ht="11.25">
      <c r="A370" s="37"/>
      <c r="B370" s="38"/>
      <c r="C370" s="39"/>
      <c r="D370" s="194" t="s">
        <v>191</v>
      </c>
      <c r="E370" s="39"/>
      <c r="F370" s="195" t="s">
        <v>441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191</v>
      </c>
      <c r="AU370" s="20" t="s">
        <v>83</v>
      </c>
    </row>
    <row r="371" spans="1:65" s="12" customFormat="1" ht="22.9" customHeight="1">
      <c r="B371" s="165"/>
      <c r="C371" s="166"/>
      <c r="D371" s="167" t="s">
        <v>69</v>
      </c>
      <c r="E371" s="179" t="s">
        <v>442</v>
      </c>
      <c r="F371" s="179" t="s">
        <v>443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SUM(P372:P384)</f>
        <v>0</v>
      </c>
      <c r="Q371" s="173"/>
      <c r="R371" s="174">
        <f>SUM(R372:R384)</f>
        <v>1.7357339999999999E-2</v>
      </c>
      <c r="S371" s="173"/>
      <c r="T371" s="175">
        <f>SUM(T372:T384)</f>
        <v>0</v>
      </c>
      <c r="AR371" s="176" t="s">
        <v>83</v>
      </c>
      <c r="AT371" s="177" t="s">
        <v>69</v>
      </c>
      <c r="AU371" s="177" t="s">
        <v>77</v>
      </c>
      <c r="AY371" s="176" t="s">
        <v>181</v>
      </c>
      <c r="BK371" s="178">
        <f>SUM(BK372:BK384)</f>
        <v>0</v>
      </c>
    </row>
    <row r="372" spans="1:65" s="2" customFormat="1" ht="24.2" customHeight="1">
      <c r="A372" s="37"/>
      <c r="B372" s="38"/>
      <c r="C372" s="181" t="s">
        <v>444</v>
      </c>
      <c r="D372" s="181" t="s">
        <v>184</v>
      </c>
      <c r="E372" s="182" t="s">
        <v>445</v>
      </c>
      <c r="F372" s="183" t="s">
        <v>446</v>
      </c>
      <c r="G372" s="184" t="s">
        <v>187</v>
      </c>
      <c r="H372" s="185">
        <v>66.759</v>
      </c>
      <c r="I372" s="186"/>
      <c r="J372" s="187">
        <f>ROUND(I372*H372,2)</f>
        <v>0</v>
      </c>
      <c r="K372" s="183" t="s">
        <v>188</v>
      </c>
      <c r="L372" s="42"/>
      <c r="M372" s="188" t="s">
        <v>19</v>
      </c>
      <c r="N372" s="189" t="s">
        <v>42</v>
      </c>
      <c r="O372" s="67"/>
      <c r="P372" s="190">
        <f>O372*H372</f>
        <v>0</v>
      </c>
      <c r="Q372" s="190">
        <v>2.5999999999999998E-4</v>
      </c>
      <c r="R372" s="190">
        <f>Q372*H372</f>
        <v>1.7357339999999999E-2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278</v>
      </c>
      <c r="AT372" s="192" t="s">
        <v>184</v>
      </c>
      <c r="AU372" s="192" t="s">
        <v>83</v>
      </c>
      <c r="AY372" s="20" t="s">
        <v>181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83</v>
      </c>
      <c r="BK372" s="193">
        <f>ROUND(I372*H372,2)</f>
        <v>0</v>
      </c>
      <c r="BL372" s="20" t="s">
        <v>278</v>
      </c>
      <c r="BM372" s="192" t="s">
        <v>447</v>
      </c>
    </row>
    <row r="373" spans="1:65" s="2" customFormat="1" ht="11.25">
      <c r="A373" s="37"/>
      <c r="B373" s="38"/>
      <c r="C373" s="39"/>
      <c r="D373" s="194" t="s">
        <v>191</v>
      </c>
      <c r="E373" s="39"/>
      <c r="F373" s="195" t="s">
        <v>448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191</v>
      </c>
      <c r="AU373" s="20" t="s">
        <v>83</v>
      </c>
    </row>
    <row r="374" spans="1:65" s="13" customFormat="1" ht="11.25">
      <c r="B374" s="199"/>
      <c r="C374" s="200"/>
      <c r="D374" s="201" t="s">
        <v>193</v>
      </c>
      <c r="E374" s="202" t="s">
        <v>19</v>
      </c>
      <c r="F374" s="203" t="s">
        <v>8</v>
      </c>
      <c r="G374" s="200"/>
      <c r="H374" s="204">
        <v>12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193</v>
      </c>
      <c r="AU374" s="210" t="s">
        <v>83</v>
      </c>
      <c r="AV374" s="13" t="s">
        <v>83</v>
      </c>
      <c r="AW374" s="13" t="s">
        <v>32</v>
      </c>
      <c r="AX374" s="13" t="s">
        <v>70</v>
      </c>
      <c r="AY374" s="210" t="s">
        <v>181</v>
      </c>
    </row>
    <row r="375" spans="1:65" s="13" customFormat="1" ht="11.25">
      <c r="B375" s="199"/>
      <c r="C375" s="200"/>
      <c r="D375" s="201" t="s">
        <v>193</v>
      </c>
      <c r="E375" s="202" t="s">
        <v>19</v>
      </c>
      <c r="F375" s="203" t="s">
        <v>449</v>
      </c>
      <c r="G375" s="200"/>
      <c r="H375" s="204">
        <v>1.5209999999999999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193</v>
      </c>
      <c r="AU375" s="210" t="s">
        <v>83</v>
      </c>
      <c r="AV375" s="13" t="s">
        <v>83</v>
      </c>
      <c r="AW375" s="13" t="s">
        <v>32</v>
      </c>
      <c r="AX375" s="13" t="s">
        <v>70</v>
      </c>
      <c r="AY375" s="210" t="s">
        <v>181</v>
      </c>
    </row>
    <row r="376" spans="1:65" s="13" customFormat="1" ht="11.25">
      <c r="B376" s="199"/>
      <c r="C376" s="200"/>
      <c r="D376" s="201" t="s">
        <v>193</v>
      </c>
      <c r="E376" s="202" t="s">
        <v>19</v>
      </c>
      <c r="F376" s="203" t="s">
        <v>8</v>
      </c>
      <c r="G376" s="200"/>
      <c r="H376" s="204">
        <v>12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193</v>
      </c>
      <c r="AU376" s="210" t="s">
        <v>83</v>
      </c>
      <c r="AV376" s="13" t="s">
        <v>83</v>
      </c>
      <c r="AW376" s="13" t="s">
        <v>32</v>
      </c>
      <c r="AX376" s="13" t="s">
        <v>70</v>
      </c>
      <c r="AY376" s="210" t="s">
        <v>181</v>
      </c>
    </row>
    <row r="377" spans="1:65" s="13" customFormat="1" ht="11.25">
      <c r="B377" s="199"/>
      <c r="C377" s="200"/>
      <c r="D377" s="201" t="s">
        <v>193</v>
      </c>
      <c r="E377" s="202" t="s">
        <v>19</v>
      </c>
      <c r="F377" s="203" t="s">
        <v>449</v>
      </c>
      <c r="G377" s="200"/>
      <c r="H377" s="204">
        <v>1.5209999999999999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193</v>
      </c>
      <c r="AU377" s="210" t="s">
        <v>83</v>
      </c>
      <c r="AV377" s="13" t="s">
        <v>83</v>
      </c>
      <c r="AW377" s="13" t="s">
        <v>32</v>
      </c>
      <c r="AX377" s="13" t="s">
        <v>70</v>
      </c>
      <c r="AY377" s="210" t="s">
        <v>181</v>
      </c>
    </row>
    <row r="378" spans="1:65" s="13" customFormat="1" ht="11.25">
      <c r="B378" s="199"/>
      <c r="C378" s="200"/>
      <c r="D378" s="201" t="s">
        <v>193</v>
      </c>
      <c r="E378" s="202" t="s">
        <v>19</v>
      </c>
      <c r="F378" s="203" t="s">
        <v>8</v>
      </c>
      <c r="G378" s="200"/>
      <c r="H378" s="204">
        <v>12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193</v>
      </c>
      <c r="AU378" s="210" t="s">
        <v>83</v>
      </c>
      <c r="AV378" s="13" t="s">
        <v>83</v>
      </c>
      <c r="AW378" s="13" t="s">
        <v>32</v>
      </c>
      <c r="AX378" s="13" t="s">
        <v>70</v>
      </c>
      <c r="AY378" s="210" t="s">
        <v>181</v>
      </c>
    </row>
    <row r="379" spans="1:65" s="13" customFormat="1" ht="11.25">
      <c r="B379" s="199"/>
      <c r="C379" s="200"/>
      <c r="D379" s="201" t="s">
        <v>193</v>
      </c>
      <c r="E379" s="202" t="s">
        <v>19</v>
      </c>
      <c r="F379" s="203" t="s">
        <v>450</v>
      </c>
      <c r="G379" s="200"/>
      <c r="H379" s="204">
        <v>1.5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193</v>
      </c>
      <c r="AU379" s="210" t="s">
        <v>83</v>
      </c>
      <c r="AV379" s="13" t="s">
        <v>83</v>
      </c>
      <c r="AW379" s="13" t="s">
        <v>32</v>
      </c>
      <c r="AX379" s="13" t="s">
        <v>70</v>
      </c>
      <c r="AY379" s="210" t="s">
        <v>181</v>
      </c>
    </row>
    <row r="380" spans="1:65" s="13" customFormat="1" ht="11.25">
      <c r="B380" s="199"/>
      <c r="C380" s="200"/>
      <c r="D380" s="201" t="s">
        <v>193</v>
      </c>
      <c r="E380" s="202" t="s">
        <v>19</v>
      </c>
      <c r="F380" s="203" t="s">
        <v>8</v>
      </c>
      <c r="G380" s="200"/>
      <c r="H380" s="204">
        <v>12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193</v>
      </c>
      <c r="AU380" s="210" t="s">
        <v>83</v>
      </c>
      <c r="AV380" s="13" t="s">
        <v>83</v>
      </c>
      <c r="AW380" s="13" t="s">
        <v>32</v>
      </c>
      <c r="AX380" s="13" t="s">
        <v>70</v>
      </c>
      <c r="AY380" s="210" t="s">
        <v>181</v>
      </c>
    </row>
    <row r="381" spans="1:65" s="13" customFormat="1" ht="11.25">
      <c r="B381" s="199"/>
      <c r="C381" s="200"/>
      <c r="D381" s="201" t="s">
        <v>193</v>
      </c>
      <c r="E381" s="202" t="s">
        <v>19</v>
      </c>
      <c r="F381" s="203" t="s">
        <v>451</v>
      </c>
      <c r="G381" s="200"/>
      <c r="H381" s="204">
        <v>0.69599999999999995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193</v>
      </c>
      <c r="AU381" s="210" t="s">
        <v>83</v>
      </c>
      <c r="AV381" s="13" t="s">
        <v>83</v>
      </c>
      <c r="AW381" s="13" t="s">
        <v>32</v>
      </c>
      <c r="AX381" s="13" t="s">
        <v>70</v>
      </c>
      <c r="AY381" s="210" t="s">
        <v>181</v>
      </c>
    </row>
    <row r="382" spans="1:65" s="13" customFormat="1" ht="11.25">
      <c r="B382" s="199"/>
      <c r="C382" s="200"/>
      <c r="D382" s="201" t="s">
        <v>193</v>
      </c>
      <c r="E382" s="202" t="s">
        <v>19</v>
      </c>
      <c r="F382" s="203" t="s">
        <v>8</v>
      </c>
      <c r="G382" s="200"/>
      <c r="H382" s="204">
        <v>12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193</v>
      </c>
      <c r="AU382" s="210" t="s">
        <v>83</v>
      </c>
      <c r="AV382" s="13" t="s">
        <v>83</v>
      </c>
      <c r="AW382" s="13" t="s">
        <v>32</v>
      </c>
      <c r="AX382" s="13" t="s">
        <v>70</v>
      </c>
      <c r="AY382" s="210" t="s">
        <v>181</v>
      </c>
    </row>
    <row r="383" spans="1:65" s="13" customFormat="1" ht="11.25">
      <c r="B383" s="199"/>
      <c r="C383" s="200"/>
      <c r="D383" s="201" t="s">
        <v>193</v>
      </c>
      <c r="E383" s="202" t="s">
        <v>19</v>
      </c>
      <c r="F383" s="203" t="s">
        <v>449</v>
      </c>
      <c r="G383" s="200"/>
      <c r="H383" s="204">
        <v>1.5209999999999999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193</v>
      </c>
      <c r="AU383" s="210" t="s">
        <v>83</v>
      </c>
      <c r="AV383" s="13" t="s">
        <v>83</v>
      </c>
      <c r="AW383" s="13" t="s">
        <v>32</v>
      </c>
      <c r="AX383" s="13" t="s">
        <v>70</v>
      </c>
      <c r="AY383" s="210" t="s">
        <v>181</v>
      </c>
    </row>
    <row r="384" spans="1:65" s="14" customFormat="1" ht="11.25">
      <c r="B384" s="211"/>
      <c r="C384" s="212"/>
      <c r="D384" s="201" t="s">
        <v>193</v>
      </c>
      <c r="E384" s="213" t="s">
        <v>19</v>
      </c>
      <c r="F384" s="214" t="s">
        <v>197</v>
      </c>
      <c r="G384" s="212"/>
      <c r="H384" s="215">
        <v>66.759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193</v>
      </c>
      <c r="AU384" s="221" t="s">
        <v>83</v>
      </c>
      <c r="AV384" s="14" t="s">
        <v>189</v>
      </c>
      <c r="AW384" s="14" t="s">
        <v>32</v>
      </c>
      <c r="AX384" s="14" t="s">
        <v>77</v>
      </c>
      <c r="AY384" s="221" t="s">
        <v>181</v>
      </c>
    </row>
    <row r="385" spans="1:65" s="12" customFormat="1" ht="22.9" customHeight="1">
      <c r="B385" s="165"/>
      <c r="C385" s="166"/>
      <c r="D385" s="167" t="s">
        <v>69</v>
      </c>
      <c r="E385" s="179" t="s">
        <v>452</v>
      </c>
      <c r="F385" s="179" t="s">
        <v>453</v>
      </c>
      <c r="G385" s="166"/>
      <c r="H385" s="166"/>
      <c r="I385" s="169"/>
      <c r="J385" s="180">
        <f>BK385</f>
        <v>0</v>
      </c>
      <c r="K385" s="166"/>
      <c r="L385" s="171"/>
      <c r="M385" s="172"/>
      <c r="N385" s="173"/>
      <c r="O385" s="173"/>
      <c r="P385" s="174">
        <f>SUM(P386:P401)</f>
        <v>0</v>
      </c>
      <c r="Q385" s="173"/>
      <c r="R385" s="174">
        <f>SUM(R386:R401)</f>
        <v>1.5262E-2</v>
      </c>
      <c r="S385" s="173"/>
      <c r="T385" s="175">
        <f>SUM(T386:T401)</f>
        <v>0</v>
      </c>
      <c r="AR385" s="176" t="s">
        <v>83</v>
      </c>
      <c r="AT385" s="177" t="s">
        <v>69</v>
      </c>
      <c r="AU385" s="177" t="s">
        <v>77</v>
      </c>
      <c r="AY385" s="176" t="s">
        <v>181</v>
      </c>
      <c r="BK385" s="178">
        <f>SUM(BK386:BK401)</f>
        <v>0</v>
      </c>
    </row>
    <row r="386" spans="1:65" s="2" customFormat="1" ht="16.5" customHeight="1">
      <c r="A386" s="37"/>
      <c r="B386" s="38"/>
      <c r="C386" s="181" t="s">
        <v>454</v>
      </c>
      <c r="D386" s="181" t="s">
        <v>184</v>
      </c>
      <c r="E386" s="182" t="s">
        <v>455</v>
      </c>
      <c r="F386" s="183" t="s">
        <v>456</v>
      </c>
      <c r="G386" s="184" t="s">
        <v>187</v>
      </c>
      <c r="H386" s="185">
        <v>11.74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42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278</v>
      </c>
      <c r="AT386" s="192" t="s">
        <v>184</v>
      </c>
      <c r="AU386" s="192" t="s">
        <v>83</v>
      </c>
      <c r="AY386" s="20" t="s">
        <v>181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83</v>
      </c>
      <c r="BK386" s="193">
        <f>ROUND(I386*H386,2)</f>
        <v>0</v>
      </c>
      <c r="BL386" s="20" t="s">
        <v>278</v>
      </c>
      <c r="BM386" s="192" t="s">
        <v>457</v>
      </c>
    </row>
    <row r="387" spans="1:65" s="13" customFormat="1" ht="11.25">
      <c r="B387" s="199"/>
      <c r="C387" s="200"/>
      <c r="D387" s="201" t="s">
        <v>193</v>
      </c>
      <c r="E387" s="202" t="s">
        <v>19</v>
      </c>
      <c r="F387" s="203" t="s">
        <v>458</v>
      </c>
      <c r="G387" s="200"/>
      <c r="H387" s="204">
        <v>3.1139999999999999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193</v>
      </c>
      <c r="AU387" s="210" t="s">
        <v>83</v>
      </c>
      <c r="AV387" s="13" t="s">
        <v>83</v>
      </c>
      <c r="AW387" s="13" t="s">
        <v>32</v>
      </c>
      <c r="AX387" s="13" t="s">
        <v>70</v>
      </c>
      <c r="AY387" s="210" t="s">
        <v>181</v>
      </c>
    </row>
    <row r="388" spans="1:65" s="13" customFormat="1" ht="11.25">
      <c r="B388" s="199"/>
      <c r="C388" s="200"/>
      <c r="D388" s="201" t="s">
        <v>193</v>
      </c>
      <c r="E388" s="202" t="s">
        <v>19</v>
      </c>
      <c r="F388" s="203" t="s">
        <v>458</v>
      </c>
      <c r="G388" s="200"/>
      <c r="H388" s="204">
        <v>3.1139999999999999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193</v>
      </c>
      <c r="AU388" s="210" t="s">
        <v>83</v>
      </c>
      <c r="AV388" s="13" t="s">
        <v>83</v>
      </c>
      <c r="AW388" s="13" t="s">
        <v>32</v>
      </c>
      <c r="AX388" s="13" t="s">
        <v>70</v>
      </c>
      <c r="AY388" s="210" t="s">
        <v>181</v>
      </c>
    </row>
    <row r="389" spans="1:65" s="13" customFormat="1" ht="11.25">
      <c r="B389" s="199"/>
      <c r="C389" s="200"/>
      <c r="D389" s="201" t="s">
        <v>193</v>
      </c>
      <c r="E389" s="202" t="s">
        <v>19</v>
      </c>
      <c r="F389" s="203" t="s">
        <v>213</v>
      </c>
      <c r="G389" s="200"/>
      <c r="H389" s="204">
        <v>1.7969999999999999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193</v>
      </c>
      <c r="AU389" s="210" t="s">
        <v>83</v>
      </c>
      <c r="AV389" s="13" t="s">
        <v>83</v>
      </c>
      <c r="AW389" s="13" t="s">
        <v>32</v>
      </c>
      <c r="AX389" s="13" t="s">
        <v>70</v>
      </c>
      <c r="AY389" s="210" t="s">
        <v>181</v>
      </c>
    </row>
    <row r="390" spans="1:65" s="13" customFormat="1" ht="11.25">
      <c r="B390" s="199"/>
      <c r="C390" s="200"/>
      <c r="D390" s="201" t="s">
        <v>193</v>
      </c>
      <c r="E390" s="202" t="s">
        <v>19</v>
      </c>
      <c r="F390" s="203" t="s">
        <v>214</v>
      </c>
      <c r="G390" s="200"/>
      <c r="H390" s="204">
        <v>0.60099999999999998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193</v>
      </c>
      <c r="AU390" s="210" t="s">
        <v>83</v>
      </c>
      <c r="AV390" s="13" t="s">
        <v>83</v>
      </c>
      <c r="AW390" s="13" t="s">
        <v>32</v>
      </c>
      <c r="AX390" s="13" t="s">
        <v>70</v>
      </c>
      <c r="AY390" s="210" t="s">
        <v>181</v>
      </c>
    </row>
    <row r="391" spans="1:65" s="13" customFormat="1" ht="11.25">
      <c r="B391" s="199"/>
      <c r="C391" s="200"/>
      <c r="D391" s="201" t="s">
        <v>193</v>
      </c>
      <c r="E391" s="202" t="s">
        <v>19</v>
      </c>
      <c r="F391" s="203" t="s">
        <v>458</v>
      </c>
      <c r="G391" s="200"/>
      <c r="H391" s="204">
        <v>3.1139999999999999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193</v>
      </c>
      <c r="AU391" s="210" t="s">
        <v>83</v>
      </c>
      <c r="AV391" s="13" t="s">
        <v>83</v>
      </c>
      <c r="AW391" s="13" t="s">
        <v>32</v>
      </c>
      <c r="AX391" s="13" t="s">
        <v>70</v>
      </c>
      <c r="AY391" s="210" t="s">
        <v>181</v>
      </c>
    </row>
    <row r="392" spans="1:65" s="14" customFormat="1" ht="11.25">
      <c r="B392" s="211"/>
      <c r="C392" s="212"/>
      <c r="D392" s="201" t="s">
        <v>193</v>
      </c>
      <c r="E392" s="213" t="s">
        <v>19</v>
      </c>
      <c r="F392" s="214" t="s">
        <v>197</v>
      </c>
      <c r="G392" s="212"/>
      <c r="H392" s="215">
        <v>11.740000000000002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193</v>
      </c>
      <c r="AU392" s="221" t="s">
        <v>83</v>
      </c>
      <c r="AV392" s="14" t="s">
        <v>189</v>
      </c>
      <c r="AW392" s="14" t="s">
        <v>32</v>
      </c>
      <c r="AX392" s="14" t="s">
        <v>77</v>
      </c>
      <c r="AY392" s="221" t="s">
        <v>181</v>
      </c>
    </row>
    <row r="393" spans="1:65" s="2" customFormat="1" ht="16.5" customHeight="1">
      <c r="A393" s="37"/>
      <c r="B393" s="38"/>
      <c r="C393" s="222" t="s">
        <v>459</v>
      </c>
      <c r="D393" s="222" t="s">
        <v>237</v>
      </c>
      <c r="E393" s="223" t="s">
        <v>460</v>
      </c>
      <c r="F393" s="224" t="s">
        <v>461</v>
      </c>
      <c r="G393" s="225" t="s">
        <v>187</v>
      </c>
      <c r="H393" s="226">
        <v>11.74</v>
      </c>
      <c r="I393" s="227"/>
      <c r="J393" s="228">
        <f>ROUND(I393*H393,2)</f>
        <v>0</v>
      </c>
      <c r="K393" s="224" t="s">
        <v>188</v>
      </c>
      <c r="L393" s="229"/>
      <c r="M393" s="230" t="s">
        <v>19</v>
      </c>
      <c r="N393" s="231" t="s">
        <v>42</v>
      </c>
      <c r="O393" s="67"/>
      <c r="P393" s="190">
        <f>O393*H393</f>
        <v>0</v>
      </c>
      <c r="Q393" s="190">
        <v>1.2999999999999999E-3</v>
      </c>
      <c r="R393" s="190">
        <f>Q393*H393</f>
        <v>1.5262E-2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356</v>
      </c>
      <c r="AT393" s="192" t="s">
        <v>237</v>
      </c>
      <c r="AU393" s="192" t="s">
        <v>83</v>
      </c>
      <c r="AY393" s="20" t="s">
        <v>181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83</v>
      </c>
      <c r="BK393" s="193">
        <f>ROUND(I393*H393,2)</f>
        <v>0</v>
      </c>
      <c r="BL393" s="20" t="s">
        <v>278</v>
      </c>
      <c r="BM393" s="192" t="s">
        <v>462</v>
      </c>
    </row>
    <row r="394" spans="1:65" s="13" customFormat="1" ht="11.25">
      <c r="B394" s="199"/>
      <c r="C394" s="200"/>
      <c r="D394" s="201" t="s">
        <v>193</v>
      </c>
      <c r="E394" s="202" t="s">
        <v>19</v>
      </c>
      <c r="F394" s="203" t="s">
        <v>458</v>
      </c>
      <c r="G394" s="200"/>
      <c r="H394" s="204">
        <v>3.1139999999999999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193</v>
      </c>
      <c r="AU394" s="210" t="s">
        <v>83</v>
      </c>
      <c r="AV394" s="13" t="s">
        <v>83</v>
      </c>
      <c r="AW394" s="13" t="s">
        <v>32</v>
      </c>
      <c r="AX394" s="13" t="s">
        <v>70</v>
      </c>
      <c r="AY394" s="210" t="s">
        <v>181</v>
      </c>
    </row>
    <row r="395" spans="1:65" s="13" customFormat="1" ht="11.25">
      <c r="B395" s="199"/>
      <c r="C395" s="200"/>
      <c r="D395" s="201" t="s">
        <v>193</v>
      </c>
      <c r="E395" s="202" t="s">
        <v>19</v>
      </c>
      <c r="F395" s="203" t="s">
        <v>458</v>
      </c>
      <c r="G395" s="200"/>
      <c r="H395" s="204">
        <v>3.1139999999999999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193</v>
      </c>
      <c r="AU395" s="210" t="s">
        <v>83</v>
      </c>
      <c r="AV395" s="13" t="s">
        <v>83</v>
      </c>
      <c r="AW395" s="13" t="s">
        <v>32</v>
      </c>
      <c r="AX395" s="13" t="s">
        <v>70</v>
      </c>
      <c r="AY395" s="210" t="s">
        <v>181</v>
      </c>
    </row>
    <row r="396" spans="1:65" s="13" customFormat="1" ht="11.25">
      <c r="B396" s="199"/>
      <c r="C396" s="200"/>
      <c r="D396" s="201" t="s">
        <v>193</v>
      </c>
      <c r="E396" s="202" t="s">
        <v>19</v>
      </c>
      <c r="F396" s="203" t="s">
        <v>213</v>
      </c>
      <c r="G396" s="200"/>
      <c r="H396" s="204">
        <v>1.7969999999999999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193</v>
      </c>
      <c r="AU396" s="210" t="s">
        <v>83</v>
      </c>
      <c r="AV396" s="13" t="s">
        <v>83</v>
      </c>
      <c r="AW396" s="13" t="s">
        <v>32</v>
      </c>
      <c r="AX396" s="13" t="s">
        <v>70</v>
      </c>
      <c r="AY396" s="210" t="s">
        <v>181</v>
      </c>
    </row>
    <row r="397" spans="1:65" s="13" customFormat="1" ht="11.25">
      <c r="B397" s="199"/>
      <c r="C397" s="200"/>
      <c r="D397" s="201" t="s">
        <v>193</v>
      </c>
      <c r="E397" s="202" t="s">
        <v>19</v>
      </c>
      <c r="F397" s="203" t="s">
        <v>214</v>
      </c>
      <c r="G397" s="200"/>
      <c r="H397" s="204">
        <v>0.60099999999999998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193</v>
      </c>
      <c r="AU397" s="210" t="s">
        <v>83</v>
      </c>
      <c r="AV397" s="13" t="s">
        <v>83</v>
      </c>
      <c r="AW397" s="13" t="s">
        <v>32</v>
      </c>
      <c r="AX397" s="13" t="s">
        <v>70</v>
      </c>
      <c r="AY397" s="210" t="s">
        <v>181</v>
      </c>
    </row>
    <row r="398" spans="1:65" s="13" customFormat="1" ht="11.25">
      <c r="B398" s="199"/>
      <c r="C398" s="200"/>
      <c r="D398" s="201" t="s">
        <v>193</v>
      </c>
      <c r="E398" s="202" t="s">
        <v>19</v>
      </c>
      <c r="F398" s="203" t="s">
        <v>458</v>
      </c>
      <c r="G398" s="200"/>
      <c r="H398" s="204">
        <v>3.1139999999999999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193</v>
      </c>
      <c r="AU398" s="210" t="s">
        <v>83</v>
      </c>
      <c r="AV398" s="13" t="s">
        <v>83</v>
      </c>
      <c r="AW398" s="13" t="s">
        <v>32</v>
      </c>
      <c r="AX398" s="13" t="s">
        <v>70</v>
      </c>
      <c r="AY398" s="210" t="s">
        <v>181</v>
      </c>
    </row>
    <row r="399" spans="1:65" s="14" customFormat="1" ht="11.25">
      <c r="B399" s="211"/>
      <c r="C399" s="212"/>
      <c r="D399" s="201" t="s">
        <v>193</v>
      </c>
      <c r="E399" s="213" t="s">
        <v>19</v>
      </c>
      <c r="F399" s="214" t="s">
        <v>197</v>
      </c>
      <c r="G399" s="212"/>
      <c r="H399" s="215">
        <v>11.740000000000002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193</v>
      </c>
      <c r="AU399" s="221" t="s">
        <v>83</v>
      </c>
      <c r="AV399" s="14" t="s">
        <v>189</v>
      </c>
      <c r="AW399" s="14" t="s">
        <v>32</v>
      </c>
      <c r="AX399" s="14" t="s">
        <v>77</v>
      </c>
      <c r="AY399" s="221" t="s">
        <v>181</v>
      </c>
    </row>
    <row r="400" spans="1:65" s="2" customFormat="1" ht="33" customHeight="1">
      <c r="A400" s="37"/>
      <c r="B400" s="38"/>
      <c r="C400" s="181" t="s">
        <v>463</v>
      </c>
      <c r="D400" s="181" t="s">
        <v>184</v>
      </c>
      <c r="E400" s="182" t="s">
        <v>464</v>
      </c>
      <c r="F400" s="183" t="s">
        <v>465</v>
      </c>
      <c r="G400" s="184" t="s">
        <v>309</v>
      </c>
      <c r="H400" s="185">
        <v>1.4999999999999999E-2</v>
      </c>
      <c r="I400" s="186"/>
      <c r="J400" s="187">
        <f>ROUND(I400*H400,2)</f>
        <v>0</v>
      </c>
      <c r="K400" s="183" t="s">
        <v>188</v>
      </c>
      <c r="L400" s="42"/>
      <c r="M400" s="188" t="s">
        <v>19</v>
      </c>
      <c r="N400" s="189" t="s">
        <v>42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278</v>
      </c>
      <c r="AT400" s="192" t="s">
        <v>184</v>
      </c>
      <c r="AU400" s="192" t="s">
        <v>83</v>
      </c>
      <c r="AY400" s="20" t="s">
        <v>181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83</v>
      </c>
      <c r="BK400" s="193">
        <f>ROUND(I400*H400,2)</f>
        <v>0</v>
      </c>
      <c r="BL400" s="20" t="s">
        <v>278</v>
      </c>
      <c r="BM400" s="192" t="s">
        <v>466</v>
      </c>
    </row>
    <row r="401" spans="1:65" s="2" customFormat="1" ht="11.25">
      <c r="A401" s="37"/>
      <c r="B401" s="38"/>
      <c r="C401" s="39"/>
      <c r="D401" s="194" t="s">
        <v>191</v>
      </c>
      <c r="E401" s="39"/>
      <c r="F401" s="195" t="s">
        <v>467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191</v>
      </c>
      <c r="AU401" s="20" t="s">
        <v>83</v>
      </c>
    </row>
    <row r="402" spans="1:65" s="12" customFormat="1" ht="25.9" customHeight="1">
      <c r="B402" s="165"/>
      <c r="C402" s="166"/>
      <c r="D402" s="167" t="s">
        <v>69</v>
      </c>
      <c r="E402" s="168" t="s">
        <v>468</v>
      </c>
      <c r="F402" s="168" t="s">
        <v>469</v>
      </c>
      <c r="G402" s="166"/>
      <c r="H402" s="166"/>
      <c r="I402" s="169"/>
      <c r="J402" s="170">
        <f>BK402</f>
        <v>0</v>
      </c>
      <c r="K402" s="166"/>
      <c r="L402" s="171"/>
      <c r="M402" s="172"/>
      <c r="N402" s="173"/>
      <c r="O402" s="173"/>
      <c r="P402" s="174">
        <f>SUM(P403:P410)</f>
        <v>0</v>
      </c>
      <c r="Q402" s="173"/>
      <c r="R402" s="174">
        <f>SUM(R403:R410)</f>
        <v>0</v>
      </c>
      <c r="S402" s="173"/>
      <c r="T402" s="175">
        <f>SUM(T403:T410)</f>
        <v>0</v>
      </c>
      <c r="AR402" s="176" t="s">
        <v>215</v>
      </c>
      <c r="AT402" s="177" t="s">
        <v>69</v>
      </c>
      <c r="AU402" s="177" t="s">
        <v>70</v>
      </c>
      <c r="AY402" s="176" t="s">
        <v>181</v>
      </c>
      <c r="BK402" s="178">
        <f>SUM(BK403:BK410)</f>
        <v>0</v>
      </c>
    </row>
    <row r="403" spans="1:65" s="2" customFormat="1" ht="16.5" customHeight="1">
      <c r="A403" s="37"/>
      <c r="B403" s="38"/>
      <c r="C403" s="181" t="s">
        <v>470</v>
      </c>
      <c r="D403" s="181" t="s">
        <v>184</v>
      </c>
      <c r="E403" s="182" t="s">
        <v>471</v>
      </c>
      <c r="F403" s="183" t="s">
        <v>472</v>
      </c>
      <c r="G403" s="184" t="s">
        <v>473</v>
      </c>
      <c r="H403" s="185">
        <v>1</v>
      </c>
      <c r="I403" s="186"/>
      <c r="J403" s="187">
        <f t="shared" ref="J403:J410" si="0">ROUND(I403*H403,2)</f>
        <v>0</v>
      </c>
      <c r="K403" s="183" t="s">
        <v>19</v>
      </c>
      <c r="L403" s="42"/>
      <c r="M403" s="188" t="s">
        <v>19</v>
      </c>
      <c r="N403" s="189" t="s">
        <v>42</v>
      </c>
      <c r="O403" s="67"/>
      <c r="P403" s="190">
        <f t="shared" ref="P403:P410" si="1">O403*H403</f>
        <v>0</v>
      </c>
      <c r="Q403" s="190">
        <v>0</v>
      </c>
      <c r="R403" s="190">
        <f t="shared" ref="R403:R410" si="2">Q403*H403</f>
        <v>0</v>
      </c>
      <c r="S403" s="190">
        <v>0</v>
      </c>
      <c r="T403" s="191">
        <f t="shared" ref="T403:T410" si="3"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189</v>
      </c>
      <c r="AT403" s="192" t="s">
        <v>184</v>
      </c>
      <c r="AU403" s="192" t="s">
        <v>77</v>
      </c>
      <c r="AY403" s="20" t="s">
        <v>181</v>
      </c>
      <c r="BE403" s="193">
        <f t="shared" ref="BE403:BE410" si="4">IF(N403="základní",J403,0)</f>
        <v>0</v>
      </c>
      <c r="BF403" s="193">
        <f t="shared" ref="BF403:BF410" si="5">IF(N403="snížená",J403,0)</f>
        <v>0</v>
      </c>
      <c r="BG403" s="193">
        <f t="shared" ref="BG403:BG410" si="6">IF(N403="zákl. přenesená",J403,0)</f>
        <v>0</v>
      </c>
      <c r="BH403" s="193">
        <f t="shared" ref="BH403:BH410" si="7">IF(N403="sníž. přenesená",J403,0)</f>
        <v>0</v>
      </c>
      <c r="BI403" s="193">
        <f t="shared" ref="BI403:BI410" si="8">IF(N403="nulová",J403,0)</f>
        <v>0</v>
      </c>
      <c r="BJ403" s="20" t="s">
        <v>83</v>
      </c>
      <c r="BK403" s="193">
        <f t="shared" ref="BK403:BK410" si="9">ROUND(I403*H403,2)</f>
        <v>0</v>
      </c>
      <c r="BL403" s="20" t="s">
        <v>189</v>
      </c>
      <c r="BM403" s="192" t="s">
        <v>474</v>
      </c>
    </row>
    <row r="404" spans="1:65" s="2" customFormat="1" ht="16.5" customHeight="1">
      <c r="A404" s="37"/>
      <c r="B404" s="38"/>
      <c r="C404" s="181" t="s">
        <v>475</v>
      </c>
      <c r="D404" s="181" t="s">
        <v>184</v>
      </c>
      <c r="E404" s="182" t="s">
        <v>476</v>
      </c>
      <c r="F404" s="183" t="s">
        <v>477</v>
      </c>
      <c r="G404" s="184" t="s">
        <v>473</v>
      </c>
      <c r="H404" s="185">
        <v>1</v>
      </c>
      <c r="I404" s="186"/>
      <c r="J404" s="187">
        <f t="shared" si="0"/>
        <v>0</v>
      </c>
      <c r="K404" s="183" t="s">
        <v>19</v>
      </c>
      <c r="L404" s="42"/>
      <c r="M404" s="188" t="s">
        <v>19</v>
      </c>
      <c r="N404" s="189" t="s">
        <v>42</v>
      </c>
      <c r="O404" s="67"/>
      <c r="P404" s="190">
        <f t="shared" si="1"/>
        <v>0</v>
      </c>
      <c r="Q404" s="190">
        <v>0</v>
      </c>
      <c r="R404" s="190">
        <f t="shared" si="2"/>
        <v>0</v>
      </c>
      <c r="S404" s="190">
        <v>0</v>
      </c>
      <c r="T404" s="191">
        <f t="shared" si="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189</v>
      </c>
      <c r="AT404" s="192" t="s">
        <v>184</v>
      </c>
      <c r="AU404" s="192" t="s">
        <v>77</v>
      </c>
      <c r="AY404" s="20" t="s">
        <v>181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20" t="s">
        <v>83</v>
      </c>
      <c r="BK404" s="193">
        <f t="shared" si="9"/>
        <v>0</v>
      </c>
      <c r="BL404" s="20" t="s">
        <v>189</v>
      </c>
      <c r="BM404" s="192" t="s">
        <v>478</v>
      </c>
    </row>
    <row r="405" spans="1:65" s="2" customFormat="1" ht="24.2" customHeight="1">
      <c r="A405" s="37"/>
      <c r="B405" s="38"/>
      <c r="C405" s="181" t="s">
        <v>479</v>
      </c>
      <c r="D405" s="181" t="s">
        <v>184</v>
      </c>
      <c r="E405" s="182" t="s">
        <v>480</v>
      </c>
      <c r="F405" s="183" t="s">
        <v>481</v>
      </c>
      <c r="G405" s="184" t="s">
        <v>473</v>
      </c>
      <c r="H405" s="185">
        <v>1</v>
      </c>
      <c r="I405" s="186"/>
      <c r="J405" s="187">
        <f t="shared" si="0"/>
        <v>0</v>
      </c>
      <c r="K405" s="183" t="s">
        <v>19</v>
      </c>
      <c r="L405" s="42"/>
      <c r="M405" s="188" t="s">
        <v>19</v>
      </c>
      <c r="N405" s="189" t="s">
        <v>42</v>
      </c>
      <c r="O405" s="67"/>
      <c r="P405" s="190">
        <f t="shared" si="1"/>
        <v>0</v>
      </c>
      <c r="Q405" s="190">
        <v>0</v>
      </c>
      <c r="R405" s="190">
        <f t="shared" si="2"/>
        <v>0</v>
      </c>
      <c r="S405" s="190">
        <v>0</v>
      </c>
      <c r="T405" s="191">
        <f t="shared" si="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189</v>
      </c>
      <c r="AT405" s="192" t="s">
        <v>184</v>
      </c>
      <c r="AU405" s="192" t="s">
        <v>77</v>
      </c>
      <c r="AY405" s="20" t="s">
        <v>181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20" t="s">
        <v>83</v>
      </c>
      <c r="BK405" s="193">
        <f t="shared" si="9"/>
        <v>0</v>
      </c>
      <c r="BL405" s="20" t="s">
        <v>189</v>
      </c>
      <c r="BM405" s="192" t="s">
        <v>482</v>
      </c>
    </row>
    <row r="406" spans="1:65" s="2" customFormat="1" ht="16.5" customHeight="1">
      <c r="A406" s="37"/>
      <c r="B406" s="38"/>
      <c r="C406" s="181" t="s">
        <v>483</v>
      </c>
      <c r="D406" s="181" t="s">
        <v>184</v>
      </c>
      <c r="E406" s="182" t="s">
        <v>484</v>
      </c>
      <c r="F406" s="183" t="s">
        <v>485</v>
      </c>
      <c r="G406" s="184" t="s">
        <v>473</v>
      </c>
      <c r="H406" s="185">
        <v>1</v>
      </c>
      <c r="I406" s="186"/>
      <c r="J406" s="187">
        <f t="shared" si="0"/>
        <v>0</v>
      </c>
      <c r="K406" s="183" t="s">
        <v>19</v>
      </c>
      <c r="L406" s="42"/>
      <c r="M406" s="188" t="s">
        <v>19</v>
      </c>
      <c r="N406" s="189" t="s">
        <v>42</v>
      </c>
      <c r="O406" s="67"/>
      <c r="P406" s="190">
        <f t="shared" si="1"/>
        <v>0</v>
      </c>
      <c r="Q406" s="190">
        <v>0</v>
      </c>
      <c r="R406" s="190">
        <f t="shared" si="2"/>
        <v>0</v>
      </c>
      <c r="S406" s="190">
        <v>0</v>
      </c>
      <c r="T406" s="191">
        <f t="shared" si="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189</v>
      </c>
      <c r="AT406" s="192" t="s">
        <v>184</v>
      </c>
      <c r="AU406" s="192" t="s">
        <v>77</v>
      </c>
      <c r="AY406" s="20" t="s">
        <v>181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20" t="s">
        <v>83</v>
      </c>
      <c r="BK406" s="193">
        <f t="shared" si="9"/>
        <v>0</v>
      </c>
      <c r="BL406" s="20" t="s">
        <v>189</v>
      </c>
      <c r="BM406" s="192" t="s">
        <v>486</v>
      </c>
    </row>
    <row r="407" spans="1:65" s="2" customFormat="1" ht="16.5" customHeight="1">
      <c r="A407" s="37"/>
      <c r="B407" s="38"/>
      <c r="C407" s="181" t="s">
        <v>487</v>
      </c>
      <c r="D407" s="181" t="s">
        <v>184</v>
      </c>
      <c r="E407" s="182" t="s">
        <v>488</v>
      </c>
      <c r="F407" s="183" t="s">
        <v>489</v>
      </c>
      <c r="G407" s="184" t="s">
        <v>473</v>
      </c>
      <c r="H407" s="185">
        <v>1</v>
      </c>
      <c r="I407" s="186"/>
      <c r="J407" s="187">
        <f t="shared" si="0"/>
        <v>0</v>
      </c>
      <c r="K407" s="183" t="s">
        <v>19</v>
      </c>
      <c r="L407" s="42"/>
      <c r="M407" s="188" t="s">
        <v>19</v>
      </c>
      <c r="N407" s="189" t="s">
        <v>42</v>
      </c>
      <c r="O407" s="67"/>
      <c r="P407" s="190">
        <f t="shared" si="1"/>
        <v>0</v>
      </c>
      <c r="Q407" s="190">
        <v>0</v>
      </c>
      <c r="R407" s="190">
        <f t="shared" si="2"/>
        <v>0</v>
      </c>
      <c r="S407" s="190">
        <v>0</v>
      </c>
      <c r="T407" s="191">
        <f t="shared" si="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189</v>
      </c>
      <c r="AT407" s="192" t="s">
        <v>184</v>
      </c>
      <c r="AU407" s="192" t="s">
        <v>77</v>
      </c>
      <c r="AY407" s="20" t="s">
        <v>181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20" t="s">
        <v>83</v>
      </c>
      <c r="BK407" s="193">
        <f t="shared" si="9"/>
        <v>0</v>
      </c>
      <c r="BL407" s="20" t="s">
        <v>189</v>
      </c>
      <c r="BM407" s="192" t="s">
        <v>490</v>
      </c>
    </row>
    <row r="408" spans="1:65" s="2" customFormat="1" ht="24.2" customHeight="1">
      <c r="A408" s="37"/>
      <c r="B408" s="38"/>
      <c r="C408" s="181" t="s">
        <v>491</v>
      </c>
      <c r="D408" s="181" t="s">
        <v>184</v>
      </c>
      <c r="E408" s="182" t="s">
        <v>492</v>
      </c>
      <c r="F408" s="183" t="s">
        <v>493</v>
      </c>
      <c r="G408" s="184" t="s">
        <v>473</v>
      </c>
      <c r="H408" s="185">
        <v>1</v>
      </c>
      <c r="I408" s="186"/>
      <c r="J408" s="187">
        <f t="shared" si="0"/>
        <v>0</v>
      </c>
      <c r="K408" s="183" t="s">
        <v>19</v>
      </c>
      <c r="L408" s="42"/>
      <c r="M408" s="188" t="s">
        <v>19</v>
      </c>
      <c r="N408" s="189" t="s">
        <v>42</v>
      </c>
      <c r="O408" s="67"/>
      <c r="P408" s="190">
        <f t="shared" si="1"/>
        <v>0</v>
      </c>
      <c r="Q408" s="190">
        <v>0</v>
      </c>
      <c r="R408" s="190">
        <f t="shared" si="2"/>
        <v>0</v>
      </c>
      <c r="S408" s="190">
        <v>0</v>
      </c>
      <c r="T408" s="191">
        <f t="shared" si="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189</v>
      </c>
      <c r="AT408" s="192" t="s">
        <v>184</v>
      </c>
      <c r="AU408" s="192" t="s">
        <v>77</v>
      </c>
      <c r="AY408" s="20" t="s">
        <v>181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20" t="s">
        <v>83</v>
      </c>
      <c r="BK408" s="193">
        <f t="shared" si="9"/>
        <v>0</v>
      </c>
      <c r="BL408" s="20" t="s">
        <v>189</v>
      </c>
      <c r="BM408" s="192" t="s">
        <v>494</v>
      </c>
    </row>
    <row r="409" spans="1:65" s="2" customFormat="1" ht="33" customHeight="1">
      <c r="A409" s="37"/>
      <c r="B409" s="38"/>
      <c r="C409" s="181" t="s">
        <v>495</v>
      </c>
      <c r="D409" s="181" t="s">
        <v>184</v>
      </c>
      <c r="E409" s="182" t="s">
        <v>496</v>
      </c>
      <c r="F409" s="183" t="s">
        <v>497</v>
      </c>
      <c r="G409" s="184" t="s">
        <v>473</v>
      </c>
      <c r="H409" s="185">
        <v>1</v>
      </c>
      <c r="I409" s="186"/>
      <c r="J409" s="187">
        <f t="shared" si="0"/>
        <v>0</v>
      </c>
      <c r="K409" s="183" t="s">
        <v>19</v>
      </c>
      <c r="L409" s="42"/>
      <c r="M409" s="188" t="s">
        <v>19</v>
      </c>
      <c r="N409" s="189" t="s">
        <v>42</v>
      </c>
      <c r="O409" s="67"/>
      <c r="P409" s="190">
        <f t="shared" si="1"/>
        <v>0</v>
      </c>
      <c r="Q409" s="190">
        <v>0</v>
      </c>
      <c r="R409" s="190">
        <f t="shared" si="2"/>
        <v>0</v>
      </c>
      <c r="S409" s="190">
        <v>0</v>
      </c>
      <c r="T409" s="191">
        <f t="shared" si="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189</v>
      </c>
      <c r="AT409" s="192" t="s">
        <v>184</v>
      </c>
      <c r="AU409" s="192" t="s">
        <v>77</v>
      </c>
      <c r="AY409" s="20" t="s">
        <v>181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20" t="s">
        <v>83</v>
      </c>
      <c r="BK409" s="193">
        <f t="shared" si="9"/>
        <v>0</v>
      </c>
      <c r="BL409" s="20" t="s">
        <v>189</v>
      </c>
      <c r="BM409" s="192" t="s">
        <v>498</v>
      </c>
    </row>
    <row r="410" spans="1:65" s="2" customFormat="1" ht="16.5" customHeight="1">
      <c r="A410" s="37"/>
      <c r="B410" s="38"/>
      <c r="C410" s="181" t="s">
        <v>499</v>
      </c>
      <c r="D410" s="181" t="s">
        <v>184</v>
      </c>
      <c r="E410" s="182" t="s">
        <v>500</v>
      </c>
      <c r="F410" s="183" t="s">
        <v>501</v>
      </c>
      <c r="G410" s="184" t="s">
        <v>473</v>
      </c>
      <c r="H410" s="185">
        <v>1</v>
      </c>
      <c r="I410" s="186"/>
      <c r="J410" s="187">
        <f t="shared" si="0"/>
        <v>0</v>
      </c>
      <c r="K410" s="183" t="s">
        <v>19</v>
      </c>
      <c r="L410" s="42"/>
      <c r="M410" s="253" t="s">
        <v>19</v>
      </c>
      <c r="N410" s="254" t="s">
        <v>42</v>
      </c>
      <c r="O410" s="255"/>
      <c r="P410" s="256">
        <f t="shared" si="1"/>
        <v>0</v>
      </c>
      <c r="Q410" s="256">
        <v>0</v>
      </c>
      <c r="R410" s="256">
        <f t="shared" si="2"/>
        <v>0</v>
      </c>
      <c r="S410" s="256">
        <v>0</v>
      </c>
      <c r="T410" s="257">
        <f t="shared" si="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189</v>
      </c>
      <c r="AT410" s="192" t="s">
        <v>184</v>
      </c>
      <c r="AU410" s="192" t="s">
        <v>77</v>
      </c>
      <c r="AY410" s="20" t="s">
        <v>181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20" t="s">
        <v>83</v>
      </c>
      <c r="BK410" s="193">
        <f t="shared" si="9"/>
        <v>0</v>
      </c>
      <c r="BL410" s="20" t="s">
        <v>189</v>
      </c>
      <c r="BM410" s="192" t="s">
        <v>502</v>
      </c>
    </row>
    <row r="411" spans="1:65" s="2" customFormat="1" ht="6.95" customHeight="1">
      <c r="A411" s="37"/>
      <c r="B411" s="50"/>
      <c r="C411" s="51"/>
      <c r="D411" s="51"/>
      <c r="E411" s="51"/>
      <c r="F411" s="51"/>
      <c r="G411" s="51"/>
      <c r="H411" s="51"/>
      <c r="I411" s="51"/>
      <c r="J411" s="51"/>
      <c r="K411" s="51"/>
      <c r="L411" s="42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</sheetData>
  <sheetProtection algorithmName="SHA-512" hashValue="DrzeiIlTmPaskrE+1QCzJIvUyl8UltFEE2ot5TxxcahIP++4Vmf8CFZejCEr07h30+xtL5lVP2lEwQ0b+lrKug==" saltValue="Xm2aKCnWn84GXIq7Qhy+Vrl6ue+fUBexuqvMZO9W0ZkwL8VnKhlhsWETLgLsbAkRZfnBJmC7MXvI/uP4vCOaRQ==" spinCount="100000" sheet="1" objects="1" scenarios="1" formatColumns="0" formatRows="0" autoFilter="0"/>
  <autoFilter ref="C96:K41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9" r:id="rId2"/>
    <hyperlink ref="F117" r:id="rId3"/>
    <hyperlink ref="F121" r:id="rId4"/>
    <hyperlink ref="F129" r:id="rId5"/>
    <hyperlink ref="F137" r:id="rId6"/>
    <hyperlink ref="F145" r:id="rId7"/>
    <hyperlink ref="F161" r:id="rId8"/>
    <hyperlink ref="F192" r:id="rId9"/>
    <hyperlink ref="F200" r:id="rId10"/>
    <hyperlink ref="F209" r:id="rId11"/>
    <hyperlink ref="F217" r:id="rId12"/>
    <hyperlink ref="F221" r:id="rId13"/>
    <hyperlink ref="F226" r:id="rId14"/>
    <hyperlink ref="F232" r:id="rId15"/>
    <hyperlink ref="F240" r:id="rId16"/>
    <hyperlink ref="F249" r:id="rId17"/>
    <hyperlink ref="F259" r:id="rId18"/>
    <hyperlink ref="F261" r:id="rId19"/>
    <hyperlink ref="F263" r:id="rId20"/>
    <hyperlink ref="F268" r:id="rId21"/>
    <hyperlink ref="F271" r:id="rId22"/>
    <hyperlink ref="F275" r:id="rId23"/>
    <hyperlink ref="F282" r:id="rId24"/>
    <hyperlink ref="F295" r:id="rId25"/>
    <hyperlink ref="F298" r:id="rId26"/>
    <hyperlink ref="F309" r:id="rId27"/>
    <hyperlink ref="F316" r:id="rId28"/>
    <hyperlink ref="F323" r:id="rId29"/>
    <hyperlink ref="F330" r:id="rId30"/>
    <hyperlink ref="F343" r:id="rId31"/>
    <hyperlink ref="F346" r:id="rId32"/>
    <hyperlink ref="F354" r:id="rId33"/>
    <hyperlink ref="F362" r:id="rId34"/>
    <hyperlink ref="F370" r:id="rId35"/>
    <hyperlink ref="F373" r:id="rId36"/>
    <hyperlink ref="F401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93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147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508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ROUND((SUM(BE97:BE377)),  2)</f>
        <v>0</v>
      </c>
      <c r="G35" s="37"/>
      <c r="H35" s="37"/>
      <c r="I35" s="127">
        <v>0.21</v>
      </c>
      <c r="J35" s="126">
        <f>ROUND(((SUM(BE97:BE377))*I35),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ROUND((SUM(BF97:BF377)),  2)</f>
        <v>0</v>
      </c>
      <c r="G36" s="37"/>
      <c r="H36" s="37"/>
      <c r="I36" s="127">
        <v>0.12</v>
      </c>
      <c r="J36" s="126">
        <f>ROUND(((SUM(BF97:BF377))*I36),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ROUND((SUM(BG97:BG377)),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ROUND((SUM(BH97:BH377)),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ROUND((SUM(BI97:BI377)),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147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014 - Bytová jednotka 4, byt 1+1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J194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J239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J251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J254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J255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J275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J318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J342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J354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J369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147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014 - Bytová jednotka 4, byt 1+1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P98+P254+P369</f>
        <v>0</v>
      </c>
      <c r="Q97" s="75"/>
      <c r="R97" s="162">
        <f>R98+R254+R369</f>
        <v>0.67350401000000004</v>
      </c>
      <c r="S97" s="75"/>
      <c r="T97" s="163">
        <f>T98+T254+T369</f>
        <v>0.81429186000000009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BK98+BK254+BK369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P99+P194+P239+P251</f>
        <v>0</v>
      </c>
      <c r="Q98" s="173"/>
      <c r="R98" s="174">
        <f>R99+R194+R239+R251</f>
        <v>0.30136589999999996</v>
      </c>
      <c r="S98" s="173"/>
      <c r="T98" s="175">
        <f>T99+T194+T239+T251</f>
        <v>0.79424356000000007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BK99+BK194+BK239+BK251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SUM(P100:P193)</f>
        <v>0</v>
      </c>
      <c r="Q99" s="173"/>
      <c r="R99" s="174">
        <f>SUM(R100:R193)</f>
        <v>0.30021149999999996</v>
      </c>
      <c r="S99" s="173"/>
      <c r="T99" s="175">
        <f>SUM(T100:T193)</f>
        <v>5.3175600000000007E-3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SUM(BK100:BK193)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6.9870000000000001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3.0603060000000001E-2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6.9870000000000001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6.9870000000000001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0.23462346000000001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194</v>
      </c>
      <c r="G109" s="200"/>
      <c r="H109" s="204">
        <v>2.1480000000000001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195</v>
      </c>
      <c r="G111" s="200"/>
      <c r="H111" s="204">
        <v>1.7609999999999999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196</v>
      </c>
      <c r="G112" s="200"/>
      <c r="H112" s="204">
        <v>0.93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4" customFormat="1" ht="11.25">
      <c r="B113" s="211"/>
      <c r="C113" s="212"/>
      <c r="D113" s="201" t="s">
        <v>193</v>
      </c>
      <c r="E113" s="213" t="s">
        <v>19</v>
      </c>
      <c r="F113" s="214" t="s">
        <v>197</v>
      </c>
      <c r="G113" s="212"/>
      <c r="H113" s="215">
        <v>6.9870000000000001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193</v>
      </c>
      <c r="AU113" s="221" t="s">
        <v>83</v>
      </c>
      <c r="AV113" s="14" t="s">
        <v>189</v>
      </c>
      <c r="AW113" s="14" t="s">
        <v>32</v>
      </c>
      <c r="AX113" s="14" t="s">
        <v>77</v>
      </c>
      <c r="AY113" s="221" t="s">
        <v>181</v>
      </c>
    </row>
    <row r="114" spans="1:65" s="2" customFormat="1" ht="16.5" customHeight="1">
      <c r="A114" s="37"/>
      <c r="B114" s="38"/>
      <c r="C114" s="181" t="s">
        <v>202</v>
      </c>
      <c r="D114" s="181" t="s">
        <v>184</v>
      </c>
      <c r="E114" s="182" t="s">
        <v>203</v>
      </c>
      <c r="F114" s="183" t="s">
        <v>204</v>
      </c>
      <c r="G114" s="184" t="s">
        <v>187</v>
      </c>
      <c r="H114" s="185">
        <v>80</v>
      </c>
      <c r="I114" s="186"/>
      <c r="J114" s="187">
        <f>ROUND(I114*H114,2)</f>
        <v>0</v>
      </c>
      <c r="K114" s="183" t="s">
        <v>188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6.0000000000000002E-5</v>
      </c>
      <c r="R114" s="190">
        <f>Q114*H114</f>
        <v>4.8000000000000004E-3</v>
      </c>
      <c r="S114" s="190">
        <v>6.0000000000000002E-5</v>
      </c>
      <c r="T114" s="191">
        <f>S114*H114</f>
        <v>4.8000000000000004E-3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189</v>
      </c>
      <c r="AT114" s="192" t="s">
        <v>184</v>
      </c>
      <c r="AU114" s="192" t="s">
        <v>83</v>
      </c>
      <c r="AY114" s="20" t="s">
        <v>181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83</v>
      </c>
      <c r="BK114" s="193">
        <f>ROUND(I114*H114,2)</f>
        <v>0</v>
      </c>
      <c r="BL114" s="20" t="s">
        <v>189</v>
      </c>
      <c r="BM114" s="192" t="s">
        <v>205</v>
      </c>
    </row>
    <row r="115" spans="1:65" s="2" customFormat="1" ht="11.25">
      <c r="A115" s="37"/>
      <c r="B115" s="38"/>
      <c r="C115" s="39"/>
      <c r="D115" s="194" t="s">
        <v>191</v>
      </c>
      <c r="E115" s="39"/>
      <c r="F115" s="195" t="s">
        <v>206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191</v>
      </c>
      <c r="AU115" s="20" t="s">
        <v>83</v>
      </c>
    </row>
    <row r="116" spans="1:65" s="13" customFormat="1" ht="11.25">
      <c r="B116" s="199"/>
      <c r="C116" s="200"/>
      <c r="D116" s="201" t="s">
        <v>193</v>
      </c>
      <c r="E116" s="202" t="s">
        <v>19</v>
      </c>
      <c r="F116" s="203" t="s">
        <v>504</v>
      </c>
      <c r="G116" s="200"/>
      <c r="H116" s="204">
        <v>80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193</v>
      </c>
      <c r="AU116" s="210" t="s">
        <v>83</v>
      </c>
      <c r="AV116" s="13" t="s">
        <v>83</v>
      </c>
      <c r="AW116" s="13" t="s">
        <v>32</v>
      </c>
      <c r="AX116" s="13" t="s">
        <v>70</v>
      </c>
      <c r="AY116" s="210" t="s">
        <v>181</v>
      </c>
    </row>
    <row r="117" spans="1:65" s="14" customFormat="1" ht="11.25">
      <c r="B117" s="211"/>
      <c r="C117" s="212"/>
      <c r="D117" s="201" t="s">
        <v>193</v>
      </c>
      <c r="E117" s="213" t="s">
        <v>19</v>
      </c>
      <c r="F117" s="214" t="s">
        <v>197</v>
      </c>
      <c r="G117" s="212"/>
      <c r="H117" s="215">
        <v>80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193</v>
      </c>
      <c r="AU117" s="221" t="s">
        <v>83</v>
      </c>
      <c r="AV117" s="14" t="s">
        <v>189</v>
      </c>
      <c r="AW117" s="14" t="s">
        <v>32</v>
      </c>
      <c r="AX117" s="14" t="s">
        <v>77</v>
      </c>
      <c r="AY117" s="221" t="s">
        <v>181</v>
      </c>
    </row>
    <row r="118" spans="1:65" s="2" customFormat="1" ht="16.5" customHeight="1">
      <c r="A118" s="37"/>
      <c r="B118" s="38"/>
      <c r="C118" s="181" t="s">
        <v>189</v>
      </c>
      <c r="D118" s="181" t="s">
        <v>184</v>
      </c>
      <c r="E118" s="182" t="s">
        <v>208</v>
      </c>
      <c r="F118" s="183" t="s">
        <v>209</v>
      </c>
      <c r="G118" s="184" t="s">
        <v>187</v>
      </c>
      <c r="H118" s="185">
        <v>8.6259999999999994</v>
      </c>
      <c r="I118" s="186"/>
      <c r="J118" s="187">
        <f>ROUND(I118*H118,2)</f>
        <v>0</v>
      </c>
      <c r="K118" s="183" t="s">
        <v>188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1.1E-4</v>
      </c>
      <c r="R118" s="190">
        <f>Q118*H118</f>
        <v>9.4885999999999994E-4</v>
      </c>
      <c r="S118" s="190">
        <v>6.0000000000000002E-5</v>
      </c>
      <c r="T118" s="191">
        <f>S118*H118</f>
        <v>5.1756000000000003E-4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189</v>
      </c>
      <c r="AT118" s="192" t="s">
        <v>184</v>
      </c>
      <c r="AU118" s="192" t="s">
        <v>83</v>
      </c>
      <c r="AY118" s="20" t="s">
        <v>181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83</v>
      </c>
      <c r="BK118" s="193">
        <f>ROUND(I118*H118,2)</f>
        <v>0</v>
      </c>
      <c r="BL118" s="20" t="s">
        <v>189</v>
      </c>
      <c r="BM118" s="192" t="s">
        <v>210</v>
      </c>
    </row>
    <row r="119" spans="1:65" s="2" customFormat="1" ht="11.25">
      <c r="A119" s="37"/>
      <c r="B119" s="38"/>
      <c r="C119" s="39"/>
      <c r="D119" s="194" t="s">
        <v>191</v>
      </c>
      <c r="E119" s="39"/>
      <c r="F119" s="195" t="s">
        <v>211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191</v>
      </c>
      <c r="AU119" s="20" t="s">
        <v>83</v>
      </c>
    </row>
    <row r="120" spans="1:65" s="13" customFormat="1" ht="11.25">
      <c r="B120" s="199"/>
      <c r="C120" s="200"/>
      <c r="D120" s="201" t="s">
        <v>193</v>
      </c>
      <c r="E120" s="202" t="s">
        <v>19</v>
      </c>
      <c r="F120" s="203" t="s">
        <v>212</v>
      </c>
      <c r="G120" s="200"/>
      <c r="H120" s="204">
        <v>3.1139999999999999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193</v>
      </c>
      <c r="AU120" s="210" t="s">
        <v>83</v>
      </c>
      <c r="AV120" s="13" t="s">
        <v>83</v>
      </c>
      <c r="AW120" s="13" t="s">
        <v>32</v>
      </c>
      <c r="AX120" s="13" t="s">
        <v>70</v>
      </c>
      <c r="AY120" s="210" t="s">
        <v>181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212</v>
      </c>
      <c r="G121" s="200"/>
      <c r="H121" s="204">
        <v>3.1139999999999999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213</v>
      </c>
      <c r="G122" s="200"/>
      <c r="H122" s="204">
        <v>1.7969999999999999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214</v>
      </c>
      <c r="G123" s="200"/>
      <c r="H123" s="204">
        <v>0.60099999999999998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4" customFormat="1" ht="11.25">
      <c r="B124" s="211"/>
      <c r="C124" s="212"/>
      <c r="D124" s="201" t="s">
        <v>193</v>
      </c>
      <c r="E124" s="213" t="s">
        <v>19</v>
      </c>
      <c r="F124" s="214" t="s">
        <v>197</v>
      </c>
      <c r="G124" s="212"/>
      <c r="H124" s="215">
        <v>8.6260000000000012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193</v>
      </c>
      <c r="AU124" s="221" t="s">
        <v>83</v>
      </c>
      <c r="AV124" s="14" t="s">
        <v>189</v>
      </c>
      <c r="AW124" s="14" t="s">
        <v>32</v>
      </c>
      <c r="AX124" s="14" t="s">
        <v>77</v>
      </c>
      <c r="AY124" s="221" t="s">
        <v>181</v>
      </c>
    </row>
    <row r="125" spans="1:65" s="2" customFormat="1" ht="16.5" customHeight="1">
      <c r="A125" s="37"/>
      <c r="B125" s="38"/>
      <c r="C125" s="181" t="s">
        <v>215</v>
      </c>
      <c r="D125" s="181" t="s">
        <v>184</v>
      </c>
      <c r="E125" s="182" t="s">
        <v>216</v>
      </c>
      <c r="F125" s="183" t="s">
        <v>217</v>
      </c>
      <c r="G125" s="184" t="s">
        <v>187</v>
      </c>
      <c r="H125" s="185">
        <v>2.62</v>
      </c>
      <c r="I125" s="186"/>
      <c r="J125" s="187">
        <f>ROUND(I125*H125,2)</f>
        <v>0</v>
      </c>
      <c r="K125" s="183" t="s">
        <v>188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2.5999999999999998E-4</v>
      </c>
      <c r="R125" s="190">
        <f>Q125*H125</f>
        <v>6.8119999999999997E-4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189</v>
      </c>
      <c r="AT125" s="192" t="s">
        <v>184</v>
      </c>
      <c r="AU125" s="192" t="s">
        <v>83</v>
      </c>
      <c r="AY125" s="20" t="s">
        <v>181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83</v>
      </c>
      <c r="BK125" s="193">
        <f>ROUND(I125*H125,2)</f>
        <v>0</v>
      </c>
      <c r="BL125" s="20" t="s">
        <v>189</v>
      </c>
      <c r="BM125" s="192" t="s">
        <v>218</v>
      </c>
    </row>
    <row r="126" spans="1:65" s="2" customFormat="1" ht="11.25">
      <c r="A126" s="37"/>
      <c r="B126" s="38"/>
      <c r="C126" s="39"/>
      <c r="D126" s="194" t="s">
        <v>191</v>
      </c>
      <c r="E126" s="39"/>
      <c r="F126" s="195" t="s">
        <v>219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191</v>
      </c>
      <c r="AU126" s="20" t="s">
        <v>83</v>
      </c>
    </row>
    <row r="127" spans="1:65" s="13" customFormat="1" ht="11.25">
      <c r="B127" s="199"/>
      <c r="C127" s="200"/>
      <c r="D127" s="201" t="s">
        <v>193</v>
      </c>
      <c r="E127" s="202" t="s">
        <v>19</v>
      </c>
      <c r="F127" s="203" t="s">
        <v>220</v>
      </c>
      <c r="G127" s="200"/>
      <c r="H127" s="204">
        <v>0.76100000000000001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193</v>
      </c>
      <c r="AU127" s="210" t="s">
        <v>83</v>
      </c>
      <c r="AV127" s="13" t="s">
        <v>83</v>
      </c>
      <c r="AW127" s="13" t="s">
        <v>32</v>
      </c>
      <c r="AX127" s="13" t="s">
        <v>70</v>
      </c>
      <c r="AY127" s="210" t="s">
        <v>181</v>
      </c>
    </row>
    <row r="128" spans="1:65" s="13" customFormat="1" ht="11.25">
      <c r="B128" s="199"/>
      <c r="C128" s="200"/>
      <c r="D128" s="201" t="s">
        <v>193</v>
      </c>
      <c r="E128" s="202" t="s">
        <v>19</v>
      </c>
      <c r="F128" s="203" t="s">
        <v>220</v>
      </c>
      <c r="G128" s="200"/>
      <c r="H128" s="204">
        <v>0.76100000000000001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193</v>
      </c>
      <c r="AU128" s="210" t="s">
        <v>83</v>
      </c>
      <c r="AV128" s="13" t="s">
        <v>83</v>
      </c>
      <c r="AW128" s="13" t="s">
        <v>32</v>
      </c>
      <c r="AX128" s="13" t="s">
        <v>70</v>
      </c>
      <c r="AY128" s="210" t="s">
        <v>181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221</v>
      </c>
      <c r="G129" s="200"/>
      <c r="H129" s="204">
        <v>0.75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222</v>
      </c>
      <c r="G130" s="200"/>
      <c r="H130" s="204">
        <v>0.34799999999999998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4" customFormat="1" ht="11.25">
      <c r="B131" s="211"/>
      <c r="C131" s="212"/>
      <c r="D131" s="201" t="s">
        <v>193</v>
      </c>
      <c r="E131" s="213" t="s">
        <v>19</v>
      </c>
      <c r="F131" s="214" t="s">
        <v>197</v>
      </c>
      <c r="G131" s="212"/>
      <c r="H131" s="215">
        <v>2.62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193</v>
      </c>
      <c r="AU131" s="221" t="s">
        <v>83</v>
      </c>
      <c r="AV131" s="14" t="s">
        <v>189</v>
      </c>
      <c r="AW131" s="14" t="s">
        <v>32</v>
      </c>
      <c r="AX131" s="14" t="s">
        <v>77</v>
      </c>
      <c r="AY131" s="221" t="s">
        <v>181</v>
      </c>
    </row>
    <row r="132" spans="1:65" s="2" customFormat="1" ht="21.75" customHeight="1">
      <c r="A132" s="37"/>
      <c r="B132" s="38"/>
      <c r="C132" s="181" t="s">
        <v>182</v>
      </c>
      <c r="D132" s="181" t="s">
        <v>184</v>
      </c>
      <c r="E132" s="182" t="s">
        <v>223</v>
      </c>
      <c r="F132" s="183" t="s">
        <v>224</v>
      </c>
      <c r="G132" s="184" t="s">
        <v>187</v>
      </c>
      <c r="H132" s="185">
        <v>2.62</v>
      </c>
      <c r="I132" s="186"/>
      <c r="J132" s="187">
        <f>ROUND(I132*H132,2)</f>
        <v>0</v>
      </c>
      <c r="K132" s="183" t="s">
        <v>188</v>
      </c>
      <c r="L132" s="42"/>
      <c r="M132" s="188" t="s">
        <v>19</v>
      </c>
      <c r="N132" s="189" t="s">
        <v>42</v>
      </c>
      <c r="O132" s="67"/>
      <c r="P132" s="190">
        <f>O132*H132</f>
        <v>0</v>
      </c>
      <c r="Q132" s="190">
        <v>4.3800000000000002E-3</v>
      </c>
      <c r="R132" s="190">
        <f>Q132*H132</f>
        <v>1.1475600000000001E-2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189</v>
      </c>
      <c r="AT132" s="192" t="s">
        <v>184</v>
      </c>
      <c r="AU132" s="192" t="s">
        <v>83</v>
      </c>
      <c r="AY132" s="20" t="s">
        <v>181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83</v>
      </c>
      <c r="BK132" s="193">
        <f>ROUND(I132*H132,2)</f>
        <v>0</v>
      </c>
      <c r="BL132" s="20" t="s">
        <v>189</v>
      </c>
      <c r="BM132" s="192" t="s">
        <v>225</v>
      </c>
    </row>
    <row r="133" spans="1:65" s="2" customFormat="1" ht="11.25">
      <c r="A133" s="37"/>
      <c r="B133" s="38"/>
      <c r="C133" s="39"/>
      <c r="D133" s="194" t="s">
        <v>191</v>
      </c>
      <c r="E133" s="39"/>
      <c r="F133" s="195" t="s">
        <v>226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191</v>
      </c>
      <c r="AU133" s="20" t="s">
        <v>83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3" customFormat="1" ht="11.25">
      <c r="B135" s="199"/>
      <c r="C135" s="200"/>
      <c r="D135" s="201" t="s">
        <v>193</v>
      </c>
      <c r="E135" s="202" t="s">
        <v>19</v>
      </c>
      <c r="F135" s="203" t="s">
        <v>220</v>
      </c>
      <c r="G135" s="200"/>
      <c r="H135" s="204">
        <v>0.76100000000000001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193</v>
      </c>
      <c r="AU135" s="210" t="s">
        <v>83</v>
      </c>
      <c r="AV135" s="13" t="s">
        <v>83</v>
      </c>
      <c r="AW135" s="13" t="s">
        <v>32</v>
      </c>
      <c r="AX135" s="13" t="s">
        <v>70</v>
      </c>
      <c r="AY135" s="210" t="s">
        <v>181</v>
      </c>
    </row>
    <row r="136" spans="1:65" s="13" customFormat="1" ht="11.25">
      <c r="B136" s="199"/>
      <c r="C136" s="200"/>
      <c r="D136" s="201" t="s">
        <v>193</v>
      </c>
      <c r="E136" s="202" t="s">
        <v>19</v>
      </c>
      <c r="F136" s="203" t="s">
        <v>221</v>
      </c>
      <c r="G136" s="200"/>
      <c r="H136" s="204">
        <v>0.75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193</v>
      </c>
      <c r="AU136" s="210" t="s">
        <v>83</v>
      </c>
      <c r="AV136" s="13" t="s">
        <v>83</v>
      </c>
      <c r="AW136" s="13" t="s">
        <v>32</v>
      </c>
      <c r="AX136" s="13" t="s">
        <v>70</v>
      </c>
      <c r="AY136" s="210" t="s">
        <v>181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222</v>
      </c>
      <c r="G137" s="200"/>
      <c r="H137" s="204">
        <v>0.34799999999999998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4" customFormat="1" ht="11.25">
      <c r="B138" s="211"/>
      <c r="C138" s="212"/>
      <c r="D138" s="201" t="s">
        <v>193</v>
      </c>
      <c r="E138" s="213" t="s">
        <v>19</v>
      </c>
      <c r="F138" s="214" t="s">
        <v>197</v>
      </c>
      <c r="G138" s="212"/>
      <c r="H138" s="215">
        <v>2.62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193</v>
      </c>
      <c r="AU138" s="221" t="s">
        <v>83</v>
      </c>
      <c r="AV138" s="14" t="s">
        <v>189</v>
      </c>
      <c r="AW138" s="14" t="s">
        <v>32</v>
      </c>
      <c r="AX138" s="14" t="s">
        <v>77</v>
      </c>
      <c r="AY138" s="221" t="s">
        <v>181</v>
      </c>
    </row>
    <row r="139" spans="1:65" s="2" customFormat="1" ht="24.2" customHeight="1">
      <c r="A139" s="37"/>
      <c r="B139" s="38"/>
      <c r="C139" s="181" t="s">
        <v>227</v>
      </c>
      <c r="D139" s="181" t="s">
        <v>184</v>
      </c>
      <c r="E139" s="182" t="s">
        <v>228</v>
      </c>
      <c r="F139" s="183" t="s">
        <v>229</v>
      </c>
      <c r="G139" s="184" t="s">
        <v>230</v>
      </c>
      <c r="H139" s="185">
        <v>17.46</v>
      </c>
      <c r="I139" s="186"/>
      <c r="J139" s="187">
        <f>ROUND(I139*H139,2)</f>
        <v>0</v>
      </c>
      <c r="K139" s="183" t="s">
        <v>188</v>
      </c>
      <c r="L139" s="42"/>
      <c r="M139" s="188" t="s">
        <v>19</v>
      </c>
      <c r="N139" s="189" t="s">
        <v>42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189</v>
      </c>
      <c r="AT139" s="192" t="s">
        <v>184</v>
      </c>
      <c r="AU139" s="192" t="s">
        <v>83</v>
      </c>
      <c r="AY139" s="20" t="s">
        <v>181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83</v>
      </c>
      <c r="BK139" s="193">
        <f>ROUND(I139*H139,2)</f>
        <v>0</v>
      </c>
      <c r="BL139" s="20" t="s">
        <v>189</v>
      </c>
      <c r="BM139" s="192" t="s">
        <v>231</v>
      </c>
    </row>
    <row r="140" spans="1:65" s="2" customFormat="1" ht="11.25">
      <c r="A140" s="37"/>
      <c r="B140" s="38"/>
      <c r="C140" s="39"/>
      <c r="D140" s="194" t="s">
        <v>191</v>
      </c>
      <c r="E140" s="39"/>
      <c r="F140" s="195" t="s">
        <v>232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191</v>
      </c>
      <c r="AU140" s="20" t="s">
        <v>83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233</v>
      </c>
      <c r="G141" s="200"/>
      <c r="H141" s="204">
        <v>5.07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233</v>
      </c>
      <c r="G142" s="200"/>
      <c r="H142" s="204">
        <v>5.07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3" customFormat="1" ht="11.25">
      <c r="B143" s="199"/>
      <c r="C143" s="200"/>
      <c r="D143" s="201" t="s">
        <v>193</v>
      </c>
      <c r="E143" s="202" t="s">
        <v>19</v>
      </c>
      <c r="F143" s="203" t="s">
        <v>234</v>
      </c>
      <c r="G143" s="200"/>
      <c r="H143" s="204">
        <v>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193</v>
      </c>
      <c r="AU143" s="210" t="s">
        <v>83</v>
      </c>
      <c r="AV143" s="13" t="s">
        <v>83</v>
      </c>
      <c r="AW143" s="13" t="s">
        <v>32</v>
      </c>
      <c r="AX143" s="13" t="s">
        <v>70</v>
      </c>
      <c r="AY143" s="210" t="s">
        <v>181</v>
      </c>
    </row>
    <row r="144" spans="1:65" s="13" customFormat="1" ht="11.25">
      <c r="B144" s="199"/>
      <c r="C144" s="200"/>
      <c r="D144" s="201" t="s">
        <v>193</v>
      </c>
      <c r="E144" s="202" t="s">
        <v>19</v>
      </c>
      <c r="F144" s="203" t="s">
        <v>235</v>
      </c>
      <c r="G144" s="200"/>
      <c r="H144" s="204">
        <v>2.3199999999999998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193</v>
      </c>
      <c r="AU144" s="210" t="s">
        <v>83</v>
      </c>
      <c r="AV144" s="13" t="s">
        <v>83</v>
      </c>
      <c r="AW144" s="13" t="s">
        <v>32</v>
      </c>
      <c r="AX144" s="13" t="s">
        <v>70</v>
      </c>
      <c r="AY144" s="210" t="s">
        <v>181</v>
      </c>
    </row>
    <row r="145" spans="1:65" s="14" customFormat="1" ht="11.25">
      <c r="B145" s="211"/>
      <c r="C145" s="212"/>
      <c r="D145" s="201" t="s">
        <v>193</v>
      </c>
      <c r="E145" s="213" t="s">
        <v>19</v>
      </c>
      <c r="F145" s="214" t="s">
        <v>197</v>
      </c>
      <c r="G145" s="212"/>
      <c r="H145" s="215">
        <v>17.46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193</v>
      </c>
      <c r="AU145" s="221" t="s">
        <v>83</v>
      </c>
      <c r="AV145" s="14" t="s">
        <v>189</v>
      </c>
      <c r="AW145" s="14" t="s">
        <v>32</v>
      </c>
      <c r="AX145" s="14" t="s">
        <v>77</v>
      </c>
      <c r="AY145" s="221" t="s">
        <v>181</v>
      </c>
    </row>
    <row r="146" spans="1:65" s="2" customFormat="1" ht="16.5" customHeight="1">
      <c r="A146" s="37"/>
      <c r="B146" s="38"/>
      <c r="C146" s="222" t="s">
        <v>236</v>
      </c>
      <c r="D146" s="222" t="s">
        <v>237</v>
      </c>
      <c r="E146" s="223" t="s">
        <v>238</v>
      </c>
      <c r="F146" s="224" t="s">
        <v>239</v>
      </c>
      <c r="G146" s="225" t="s">
        <v>230</v>
      </c>
      <c r="H146" s="226">
        <v>18.332999999999998</v>
      </c>
      <c r="I146" s="227"/>
      <c r="J146" s="228">
        <f>ROUND(I146*H146,2)</f>
        <v>0</v>
      </c>
      <c r="K146" s="224" t="s">
        <v>188</v>
      </c>
      <c r="L146" s="229"/>
      <c r="M146" s="230" t="s">
        <v>19</v>
      </c>
      <c r="N146" s="231" t="s">
        <v>42</v>
      </c>
      <c r="O146" s="67"/>
      <c r="P146" s="190">
        <f>O146*H146</f>
        <v>0</v>
      </c>
      <c r="Q146" s="190">
        <v>1E-4</v>
      </c>
      <c r="R146" s="190">
        <f>Q146*H146</f>
        <v>1.8332999999999999E-3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236</v>
      </c>
      <c r="AT146" s="192" t="s">
        <v>237</v>
      </c>
      <c r="AU146" s="192" t="s">
        <v>83</v>
      </c>
      <c r="AY146" s="20" t="s">
        <v>181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83</v>
      </c>
      <c r="BK146" s="193">
        <f>ROUND(I146*H146,2)</f>
        <v>0</v>
      </c>
      <c r="BL146" s="20" t="s">
        <v>189</v>
      </c>
      <c r="BM146" s="192" t="s">
        <v>240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233</v>
      </c>
      <c r="G148" s="200"/>
      <c r="H148" s="204">
        <v>5.07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234</v>
      </c>
      <c r="G149" s="200"/>
      <c r="H149" s="204">
        <v>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235</v>
      </c>
      <c r="G150" s="200"/>
      <c r="H150" s="204">
        <v>2.3199999999999998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17.46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13" customFormat="1" ht="11.25">
      <c r="B152" s="199"/>
      <c r="C152" s="200"/>
      <c r="D152" s="201" t="s">
        <v>193</v>
      </c>
      <c r="E152" s="200"/>
      <c r="F152" s="203" t="s">
        <v>505</v>
      </c>
      <c r="G152" s="200"/>
      <c r="H152" s="204">
        <v>18.332999999999998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4</v>
      </c>
      <c r="AX152" s="13" t="s">
        <v>77</v>
      </c>
      <c r="AY152" s="210" t="s">
        <v>181</v>
      </c>
    </row>
    <row r="153" spans="1:65" s="2" customFormat="1" ht="33" customHeight="1">
      <c r="A153" s="37"/>
      <c r="B153" s="38"/>
      <c r="C153" s="181" t="s">
        <v>242</v>
      </c>
      <c r="D153" s="181" t="s">
        <v>184</v>
      </c>
      <c r="E153" s="182" t="s">
        <v>243</v>
      </c>
      <c r="F153" s="183" t="s">
        <v>244</v>
      </c>
      <c r="G153" s="184" t="s">
        <v>230</v>
      </c>
      <c r="H153" s="185">
        <v>34.92</v>
      </c>
      <c r="I153" s="186"/>
      <c r="J153" s="187">
        <f>ROUND(I153*H153,2)</f>
        <v>0</v>
      </c>
      <c r="K153" s="183" t="s">
        <v>188</v>
      </c>
      <c r="L153" s="42"/>
      <c r="M153" s="188" t="s">
        <v>19</v>
      </c>
      <c r="N153" s="189" t="s">
        <v>42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189</v>
      </c>
      <c r="AT153" s="192" t="s">
        <v>184</v>
      </c>
      <c r="AU153" s="192" t="s">
        <v>83</v>
      </c>
      <c r="AY153" s="20" t="s">
        <v>181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83</v>
      </c>
      <c r="BK153" s="193">
        <f>ROUND(I153*H153,2)</f>
        <v>0</v>
      </c>
      <c r="BL153" s="20" t="s">
        <v>189</v>
      </c>
      <c r="BM153" s="192" t="s">
        <v>245</v>
      </c>
    </row>
    <row r="154" spans="1:65" s="2" customFormat="1" ht="11.25">
      <c r="A154" s="37"/>
      <c r="B154" s="38"/>
      <c r="C154" s="39"/>
      <c r="D154" s="194" t="s">
        <v>191</v>
      </c>
      <c r="E154" s="39"/>
      <c r="F154" s="195" t="s">
        <v>246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191</v>
      </c>
      <c r="AU154" s="20" t="s">
        <v>83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233</v>
      </c>
      <c r="G155" s="200"/>
      <c r="H155" s="204">
        <v>5.07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233</v>
      </c>
      <c r="G156" s="200"/>
      <c r="H156" s="204">
        <v>5.07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234</v>
      </c>
      <c r="G157" s="200"/>
      <c r="H157" s="204">
        <v>5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3" customFormat="1" ht="11.25">
      <c r="B158" s="199"/>
      <c r="C158" s="200"/>
      <c r="D158" s="201" t="s">
        <v>193</v>
      </c>
      <c r="E158" s="202" t="s">
        <v>19</v>
      </c>
      <c r="F158" s="203" t="s">
        <v>235</v>
      </c>
      <c r="G158" s="200"/>
      <c r="H158" s="204">
        <v>2.3199999999999998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32</v>
      </c>
      <c r="AX158" s="13" t="s">
        <v>70</v>
      </c>
      <c r="AY158" s="210" t="s">
        <v>181</v>
      </c>
    </row>
    <row r="159" spans="1:65" s="15" customFormat="1" ht="11.25">
      <c r="B159" s="232"/>
      <c r="C159" s="233"/>
      <c r="D159" s="201" t="s">
        <v>193</v>
      </c>
      <c r="E159" s="234" t="s">
        <v>19</v>
      </c>
      <c r="F159" s="235" t="s">
        <v>247</v>
      </c>
      <c r="G159" s="233"/>
      <c r="H159" s="236">
        <v>17.46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193</v>
      </c>
      <c r="AU159" s="242" t="s">
        <v>83</v>
      </c>
      <c r="AV159" s="15" t="s">
        <v>202</v>
      </c>
      <c r="AW159" s="15" t="s">
        <v>32</v>
      </c>
      <c r="AX159" s="15" t="s">
        <v>70</v>
      </c>
      <c r="AY159" s="242" t="s">
        <v>181</v>
      </c>
    </row>
    <row r="160" spans="1:65" s="13" customFormat="1" ht="11.25">
      <c r="B160" s="199"/>
      <c r="C160" s="200"/>
      <c r="D160" s="201" t="s">
        <v>193</v>
      </c>
      <c r="E160" s="202" t="s">
        <v>19</v>
      </c>
      <c r="F160" s="203" t="s">
        <v>233</v>
      </c>
      <c r="G160" s="200"/>
      <c r="H160" s="204">
        <v>5.07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193</v>
      </c>
      <c r="AU160" s="210" t="s">
        <v>83</v>
      </c>
      <c r="AV160" s="13" t="s">
        <v>83</v>
      </c>
      <c r="AW160" s="13" t="s">
        <v>32</v>
      </c>
      <c r="AX160" s="13" t="s">
        <v>70</v>
      </c>
      <c r="AY160" s="210" t="s">
        <v>181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233</v>
      </c>
      <c r="G161" s="200"/>
      <c r="H161" s="204">
        <v>5.07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234</v>
      </c>
      <c r="G162" s="200"/>
      <c r="H162" s="204">
        <v>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235</v>
      </c>
      <c r="G163" s="200"/>
      <c r="H163" s="204">
        <v>2.3199999999999998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5" customFormat="1" ht="11.25">
      <c r="B164" s="232"/>
      <c r="C164" s="233"/>
      <c r="D164" s="201" t="s">
        <v>193</v>
      </c>
      <c r="E164" s="234" t="s">
        <v>19</v>
      </c>
      <c r="F164" s="235" t="s">
        <v>247</v>
      </c>
      <c r="G164" s="233"/>
      <c r="H164" s="236">
        <v>17.46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193</v>
      </c>
      <c r="AU164" s="242" t="s">
        <v>83</v>
      </c>
      <c r="AV164" s="15" t="s">
        <v>202</v>
      </c>
      <c r="AW164" s="15" t="s">
        <v>32</v>
      </c>
      <c r="AX164" s="15" t="s">
        <v>70</v>
      </c>
      <c r="AY164" s="242" t="s">
        <v>181</v>
      </c>
    </row>
    <row r="165" spans="1:65" s="14" customFormat="1" ht="11.25">
      <c r="B165" s="211"/>
      <c r="C165" s="212"/>
      <c r="D165" s="201" t="s">
        <v>193</v>
      </c>
      <c r="E165" s="213" t="s">
        <v>19</v>
      </c>
      <c r="F165" s="214" t="s">
        <v>197</v>
      </c>
      <c r="G165" s="212"/>
      <c r="H165" s="215">
        <v>34.92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193</v>
      </c>
      <c r="AU165" s="221" t="s">
        <v>83</v>
      </c>
      <c r="AV165" s="14" t="s">
        <v>189</v>
      </c>
      <c r="AW165" s="14" t="s">
        <v>32</v>
      </c>
      <c r="AX165" s="14" t="s">
        <v>77</v>
      </c>
      <c r="AY165" s="221" t="s">
        <v>181</v>
      </c>
    </row>
    <row r="166" spans="1:65" s="2" customFormat="1" ht="16.5" customHeight="1">
      <c r="A166" s="37"/>
      <c r="B166" s="38"/>
      <c r="C166" s="222" t="s">
        <v>248</v>
      </c>
      <c r="D166" s="222" t="s">
        <v>237</v>
      </c>
      <c r="E166" s="223" t="s">
        <v>249</v>
      </c>
      <c r="F166" s="224" t="s">
        <v>250</v>
      </c>
      <c r="G166" s="225" t="s">
        <v>230</v>
      </c>
      <c r="H166" s="226">
        <v>18.332999999999998</v>
      </c>
      <c r="I166" s="227"/>
      <c r="J166" s="228">
        <f>ROUND(I166*H166,2)</f>
        <v>0</v>
      </c>
      <c r="K166" s="224" t="s">
        <v>188</v>
      </c>
      <c r="L166" s="229"/>
      <c r="M166" s="230" t="s">
        <v>19</v>
      </c>
      <c r="N166" s="231" t="s">
        <v>42</v>
      </c>
      <c r="O166" s="67"/>
      <c r="P166" s="190">
        <f>O166*H166</f>
        <v>0</v>
      </c>
      <c r="Q166" s="190">
        <v>4.0000000000000003E-5</v>
      </c>
      <c r="R166" s="190">
        <f>Q166*H166</f>
        <v>7.3331999999999998E-4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236</v>
      </c>
      <c r="AT166" s="192" t="s">
        <v>237</v>
      </c>
      <c r="AU166" s="192" t="s">
        <v>83</v>
      </c>
      <c r="AY166" s="20" t="s">
        <v>181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83</v>
      </c>
      <c r="BK166" s="193">
        <f>ROUND(I166*H166,2)</f>
        <v>0</v>
      </c>
      <c r="BL166" s="20" t="s">
        <v>189</v>
      </c>
      <c r="BM166" s="192" t="s">
        <v>251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233</v>
      </c>
      <c r="G167" s="200"/>
      <c r="H167" s="204">
        <v>5.07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234</v>
      </c>
      <c r="G169" s="200"/>
      <c r="H169" s="204">
        <v>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235</v>
      </c>
      <c r="G170" s="200"/>
      <c r="H170" s="204">
        <v>2.3199999999999998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4" customFormat="1" ht="11.25">
      <c r="B171" s="211"/>
      <c r="C171" s="212"/>
      <c r="D171" s="201" t="s">
        <v>193</v>
      </c>
      <c r="E171" s="213" t="s">
        <v>19</v>
      </c>
      <c r="F171" s="214" t="s">
        <v>197</v>
      </c>
      <c r="G171" s="212"/>
      <c r="H171" s="215">
        <v>17.46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193</v>
      </c>
      <c r="AU171" s="221" t="s">
        <v>83</v>
      </c>
      <c r="AV171" s="14" t="s">
        <v>189</v>
      </c>
      <c r="AW171" s="14" t="s">
        <v>32</v>
      </c>
      <c r="AX171" s="14" t="s">
        <v>77</v>
      </c>
      <c r="AY171" s="221" t="s">
        <v>181</v>
      </c>
    </row>
    <row r="172" spans="1:65" s="13" customFormat="1" ht="11.25">
      <c r="B172" s="199"/>
      <c r="C172" s="200"/>
      <c r="D172" s="201" t="s">
        <v>193</v>
      </c>
      <c r="E172" s="200"/>
      <c r="F172" s="203" t="s">
        <v>505</v>
      </c>
      <c r="G172" s="200"/>
      <c r="H172" s="204">
        <v>18.332999999999998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4</v>
      </c>
      <c r="AX172" s="13" t="s">
        <v>77</v>
      </c>
      <c r="AY172" s="210" t="s">
        <v>181</v>
      </c>
    </row>
    <row r="173" spans="1:65" s="2" customFormat="1" ht="16.5" customHeight="1">
      <c r="A173" s="37"/>
      <c r="B173" s="38"/>
      <c r="C173" s="222" t="s">
        <v>252</v>
      </c>
      <c r="D173" s="222" t="s">
        <v>237</v>
      </c>
      <c r="E173" s="223" t="s">
        <v>253</v>
      </c>
      <c r="F173" s="224" t="s">
        <v>254</v>
      </c>
      <c r="G173" s="225" t="s">
        <v>230</v>
      </c>
      <c r="H173" s="226">
        <v>18.332999999999998</v>
      </c>
      <c r="I173" s="227"/>
      <c r="J173" s="228">
        <f>ROUND(I173*H173,2)</f>
        <v>0</v>
      </c>
      <c r="K173" s="224" t="s">
        <v>188</v>
      </c>
      <c r="L173" s="229"/>
      <c r="M173" s="230" t="s">
        <v>19</v>
      </c>
      <c r="N173" s="231" t="s">
        <v>42</v>
      </c>
      <c r="O173" s="67"/>
      <c r="P173" s="190">
        <f>O173*H173</f>
        <v>0</v>
      </c>
      <c r="Q173" s="190">
        <v>2.9999999999999997E-4</v>
      </c>
      <c r="R173" s="190">
        <f>Q173*H173</f>
        <v>5.4998999999999994E-3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236</v>
      </c>
      <c r="AT173" s="192" t="s">
        <v>237</v>
      </c>
      <c r="AU173" s="192" t="s">
        <v>83</v>
      </c>
      <c r="AY173" s="20" t="s">
        <v>181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83</v>
      </c>
      <c r="BK173" s="193">
        <f>ROUND(I173*H173,2)</f>
        <v>0</v>
      </c>
      <c r="BL173" s="20" t="s">
        <v>189</v>
      </c>
      <c r="BM173" s="192" t="s">
        <v>255</v>
      </c>
    </row>
    <row r="174" spans="1:65" s="13" customFormat="1" ht="11.25">
      <c r="B174" s="199"/>
      <c r="C174" s="200"/>
      <c r="D174" s="201" t="s">
        <v>193</v>
      </c>
      <c r="E174" s="202" t="s">
        <v>19</v>
      </c>
      <c r="F174" s="203" t="s">
        <v>233</v>
      </c>
      <c r="G174" s="200"/>
      <c r="H174" s="204">
        <v>5.07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193</v>
      </c>
      <c r="AU174" s="210" t="s">
        <v>83</v>
      </c>
      <c r="AV174" s="13" t="s">
        <v>83</v>
      </c>
      <c r="AW174" s="13" t="s">
        <v>32</v>
      </c>
      <c r="AX174" s="13" t="s">
        <v>70</v>
      </c>
      <c r="AY174" s="210" t="s">
        <v>181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233</v>
      </c>
      <c r="G175" s="200"/>
      <c r="H175" s="204">
        <v>5.07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234</v>
      </c>
      <c r="G176" s="200"/>
      <c r="H176" s="204">
        <v>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235</v>
      </c>
      <c r="G177" s="200"/>
      <c r="H177" s="204">
        <v>2.3199999999999998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4" customFormat="1" ht="11.25">
      <c r="B178" s="211"/>
      <c r="C178" s="212"/>
      <c r="D178" s="201" t="s">
        <v>193</v>
      </c>
      <c r="E178" s="213" t="s">
        <v>19</v>
      </c>
      <c r="F178" s="214" t="s">
        <v>197</v>
      </c>
      <c r="G178" s="212"/>
      <c r="H178" s="215">
        <v>17.46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193</v>
      </c>
      <c r="AU178" s="221" t="s">
        <v>83</v>
      </c>
      <c r="AV178" s="14" t="s">
        <v>189</v>
      </c>
      <c r="AW178" s="14" t="s">
        <v>32</v>
      </c>
      <c r="AX178" s="14" t="s">
        <v>77</v>
      </c>
      <c r="AY178" s="221" t="s">
        <v>181</v>
      </c>
    </row>
    <row r="179" spans="1:65" s="13" customFormat="1" ht="11.25">
      <c r="B179" s="199"/>
      <c r="C179" s="200"/>
      <c r="D179" s="201" t="s">
        <v>193</v>
      </c>
      <c r="E179" s="200"/>
      <c r="F179" s="203" t="s">
        <v>505</v>
      </c>
      <c r="G179" s="200"/>
      <c r="H179" s="204">
        <v>18.332999999999998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4</v>
      </c>
      <c r="AX179" s="13" t="s">
        <v>77</v>
      </c>
      <c r="AY179" s="210" t="s">
        <v>181</v>
      </c>
    </row>
    <row r="180" spans="1:65" s="2" customFormat="1" ht="16.5" customHeight="1">
      <c r="A180" s="37"/>
      <c r="B180" s="38"/>
      <c r="C180" s="181" t="s">
        <v>8</v>
      </c>
      <c r="D180" s="181" t="s">
        <v>184</v>
      </c>
      <c r="E180" s="182" t="s">
        <v>256</v>
      </c>
      <c r="F180" s="183" t="s">
        <v>257</v>
      </c>
      <c r="G180" s="184" t="s">
        <v>187</v>
      </c>
      <c r="H180" s="185">
        <v>2.62</v>
      </c>
      <c r="I180" s="186"/>
      <c r="J180" s="187">
        <f>ROUND(I180*H180,2)</f>
        <v>0</v>
      </c>
      <c r="K180" s="183" t="s">
        <v>188</v>
      </c>
      <c r="L180" s="42"/>
      <c r="M180" s="188" t="s">
        <v>19</v>
      </c>
      <c r="N180" s="189" t="s">
        <v>42</v>
      </c>
      <c r="O180" s="67"/>
      <c r="P180" s="190">
        <f>O180*H180</f>
        <v>0</v>
      </c>
      <c r="Q180" s="190">
        <v>1.3999999999999999E-4</v>
      </c>
      <c r="R180" s="190">
        <f>Q180*H180</f>
        <v>3.6679999999999997E-4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189</v>
      </c>
      <c r="AT180" s="192" t="s">
        <v>184</v>
      </c>
      <c r="AU180" s="192" t="s">
        <v>83</v>
      </c>
      <c r="AY180" s="20" t="s">
        <v>181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83</v>
      </c>
      <c r="BK180" s="193">
        <f>ROUND(I180*H180,2)</f>
        <v>0</v>
      </c>
      <c r="BL180" s="20" t="s">
        <v>189</v>
      </c>
      <c r="BM180" s="192" t="s">
        <v>258</v>
      </c>
    </row>
    <row r="181" spans="1:65" s="2" customFormat="1" ht="11.25">
      <c r="A181" s="37"/>
      <c r="B181" s="38"/>
      <c r="C181" s="39"/>
      <c r="D181" s="194" t="s">
        <v>191</v>
      </c>
      <c r="E181" s="39"/>
      <c r="F181" s="195" t="s">
        <v>259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191</v>
      </c>
      <c r="AU181" s="20" t="s">
        <v>83</v>
      </c>
    </row>
    <row r="182" spans="1:65" s="13" customFormat="1" ht="11.25">
      <c r="B182" s="199"/>
      <c r="C182" s="200"/>
      <c r="D182" s="201" t="s">
        <v>193</v>
      </c>
      <c r="E182" s="202" t="s">
        <v>19</v>
      </c>
      <c r="F182" s="203" t="s">
        <v>220</v>
      </c>
      <c r="G182" s="200"/>
      <c r="H182" s="204">
        <v>0.76100000000000001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32</v>
      </c>
      <c r="AX182" s="13" t="s">
        <v>70</v>
      </c>
      <c r="AY182" s="210" t="s">
        <v>181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220</v>
      </c>
      <c r="G183" s="200"/>
      <c r="H183" s="204">
        <v>0.76100000000000001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221</v>
      </c>
      <c r="G184" s="200"/>
      <c r="H184" s="204">
        <v>0.75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222</v>
      </c>
      <c r="G185" s="200"/>
      <c r="H185" s="204">
        <v>0.34799999999999998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4" customFormat="1" ht="11.25">
      <c r="B186" s="211"/>
      <c r="C186" s="212"/>
      <c r="D186" s="201" t="s">
        <v>193</v>
      </c>
      <c r="E186" s="213" t="s">
        <v>19</v>
      </c>
      <c r="F186" s="214" t="s">
        <v>197</v>
      </c>
      <c r="G186" s="212"/>
      <c r="H186" s="215">
        <v>2.62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193</v>
      </c>
      <c r="AU186" s="221" t="s">
        <v>83</v>
      </c>
      <c r="AV186" s="14" t="s">
        <v>189</v>
      </c>
      <c r="AW186" s="14" t="s">
        <v>32</v>
      </c>
      <c r="AX186" s="14" t="s">
        <v>77</v>
      </c>
      <c r="AY186" s="221" t="s">
        <v>181</v>
      </c>
    </row>
    <row r="187" spans="1:65" s="2" customFormat="1" ht="24.2" customHeight="1">
      <c r="A187" s="37"/>
      <c r="B187" s="38"/>
      <c r="C187" s="181" t="s">
        <v>260</v>
      </c>
      <c r="D187" s="181" t="s">
        <v>184</v>
      </c>
      <c r="E187" s="182" t="s">
        <v>261</v>
      </c>
      <c r="F187" s="183" t="s">
        <v>262</v>
      </c>
      <c r="G187" s="184" t="s">
        <v>187</v>
      </c>
      <c r="H187" s="185">
        <v>2.62</v>
      </c>
      <c r="I187" s="186"/>
      <c r="J187" s="187">
        <f>ROUND(I187*H187,2)</f>
        <v>0</v>
      </c>
      <c r="K187" s="183" t="s">
        <v>188</v>
      </c>
      <c r="L187" s="42"/>
      <c r="M187" s="188" t="s">
        <v>19</v>
      </c>
      <c r="N187" s="189" t="s">
        <v>42</v>
      </c>
      <c r="O187" s="67"/>
      <c r="P187" s="190">
        <f>O187*H187</f>
        <v>0</v>
      </c>
      <c r="Q187" s="190">
        <v>3.3E-3</v>
      </c>
      <c r="R187" s="190">
        <f>Q187*H187</f>
        <v>8.6460000000000009E-3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189</v>
      </c>
      <c r="AT187" s="192" t="s">
        <v>184</v>
      </c>
      <c r="AU187" s="192" t="s">
        <v>83</v>
      </c>
      <c r="AY187" s="20" t="s">
        <v>181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83</v>
      </c>
      <c r="BK187" s="193">
        <f>ROUND(I187*H187,2)</f>
        <v>0</v>
      </c>
      <c r="BL187" s="20" t="s">
        <v>189</v>
      </c>
      <c r="BM187" s="192" t="s">
        <v>263</v>
      </c>
    </row>
    <row r="188" spans="1:65" s="2" customFormat="1" ht="11.25">
      <c r="A188" s="37"/>
      <c r="B188" s="38"/>
      <c r="C188" s="39"/>
      <c r="D188" s="194" t="s">
        <v>191</v>
      </c>
      <c r="E188" s="39"/>
      <c r="F188" s="195" t="s">
        <v>264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191</v>
      </c>
      <c r="AU188" s="20" t="s">
        <v>83</v>
      </c>
    </row>
    <row r="189" spans="1:65" s="13" customFormat="1" ht="11.25">
      <c r="B189" s="199"/>
      <c r="C189" s="200"/>
      <c r="D189" s="201" t="s">
        <v>193</v>
      </c>
      <c r="E189" s="202" t="s">
        <v>19</v>
      </c>
      <c r="F189" s="203" t="s">
        <v>220</v>
      </c>
      <c r="G189" s="200"/>
      <c r="H189" s="204">
        <v>0.76100000000000001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32</v>
      </c>
      <c r="AX189" s="13" t="s">
        <v>70</v>
      </c>
      <c r="AY189" s="210" t="s">
        <v>181</v>
      </c>
    </row>
    <row r="190" spans="1:65" s="13" customFormat="1" ht="11.25">
      <c r="B190" s="199"/>
      <c r="C190" s="200"/>
      <c r="D190" s="201" t="s">
        <v>193</v>
      </c>
      <c r="E190" s="202" t="s">
        <v>19</v>
      </c>
      <c r="F190" s="203" t="s">
        <v>220</v>
      </c>
      <c r="G190" s="200"/>
      <c r="H190" s="204">
        <v>0.76100000000000001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32</v>
      </c>
      <c r="AX190" s="13" t="s">
        <v>70</v>
      </c>
      <c r="AY190" s="210" t="s">
        <v>181</v>
      </c>
    </row>
    <row r="191" spans="1:65" s="13" customFormat="1" ht="11.25">
      <c r="B191" s="199"/>
      <c r="C191" s="200"/>
      <c r="D191" s="201" t="s">
        <v>193</v>
      </c>
      <c r="E191" s="202" t="s">
        <v>19</v>
      </c>
      <c r="F191" s="203" t="s">
        <v>221</v>
      </c>
      <c r="G191" s="200"/>
      <c r="H191" s="204">
        <v>0.75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193</v>
      </c>
      <c r="AU191" s="210" t="s">
        <v>83</v>
      </c>
      <c r="AV191" s="13" t="s">
        <v>83</v>
      </c>
      <c r="AW191" s="13" t="s">
        <v>32</v>
      </c>
      <c r="AX191" s="13" t="s">
        <v>70</v>
      </c>
      <c r="AY191" s="210" t="s">
        <v>181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222</v>
      </c>
      <c r="G192" s="200"/>
      <c r="H192" s="204">
        <v>0.34799999999999998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4" customFormat="1" ht="11.25">
      <c r="B193" s="211"/>
      <c r="C193" s="212"/>
      <c r="D193" s="201" t="s">
        <v>193</v>
      </c>
      <c r="E193" s="213" t="s">
        <v>19</v>
      </c>
      <c r="F193" s="214" t="s">
        <v>197</v>
      </c>
      <c r="G193" s="212"/>
      <c r="H193" s="215">
        <v>2.62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193</v>
      </c>
      <c r="AU193" s="221" t="s">
        <v>83</v>
      </c>
      <c r="AV193" s="14" t="s">
        <v>189</v>
      </c>
      <c r="AW193" s="14" t="s">
        <v>32</v>
      </c>
      <c r="AX193" s="14" t="s">
        <v>77</v>
      </c>
      <c r="AY193" s="221" t="s">
        <v>181</v>
      </c>
    </row>
    <row r="194" spans="1:65" s="12" customFormat="1" ht="22.9" customHeight="1">
      <c r="B194" s="165"/>
      <c r="C194" s="166"/>
      <c r="D194" s="167" t="s">
        <v>69</v>
      </c>
      <c r="E194" s="179" t="s">
        <v>242</v>
      </c>
      <c r="F194" s="179" t="s">
        <v>265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SUM(P195:P238)</f>
        <v>0</v>
      </c>
      <c r="Q194" s="173"/>
      <c r="R194" s="174">
        <f>SUM(R195:R238)</f>
        <v>1.1544000000000001E-3</v>
      </c>
      <c r="S194" s="173"/>
      <c r="T194" s="175">
        <f>SUM(T195:T238)</f>
        <v>0.78892600000000002</v>
      </c>
      <c r="AR194" s="176" t="s">
        <v>77</v>
      </c>
      <c r="AT194" s="177" t="s">
        <v>69</v>
      </c>
      <c r="AU194" s="177" t="s">
        <v>77</v>
      </c>
      <c r="AY194" s="176" t="s">
        <v>181</v>
      </c>
      <c r="BK194" s="178">
        <f>SUM(BK195:BK238)</f>
        <v>0</v>
      </c>
    </row>
    <row r="195" spans="1:65" s="2" customFormat="1" ht="24.2" customHeight="1">
      <c r="A195" s="37"/>
      <c r="B195" s="38"/>
      <c r="C195" s="181" t="s">
        <v>266</v>
      </c>
      <c r="D195" s="181" t="s">
        <v>184</v>
      </c>
      <c r="E195" s="182" t="s">
        <v>267</v>
      </c>
      <c r="F195" s="183" t="s">
        <v>268</v>
      </c>
      <c r="G195" s="184" t="s">
        <v>187</v>
      </c>
      <c r="H195" s="185">
        <v>8.8800000000000008</v>
      </c>
      <c r="I195" s="186"/>
      <c r="J195" s="187">
        <f>ROUND(I195*H195,2)</f>
        <v>0</v>
      </c>
      <c r="K195" s="183" t="s">
        <v>188</v>
      </c>
      <c r="L195" s="42"/>
      <c r="M195" s="188" t="s">
        <v>19</v>
      </c>
      <c r="N195" s="189" t="s">
        <v>42</v>
      </c>
      <c r="O195" s="67"/>
      <c r="P195" s="190">
        <f>O195*H195</f>
        <v>0</v>
      </c>
      <c r="Q195" s="190">
        <v>1.2999999999999999E-4</v>
      </c>
      <c r="R195" s="190">
        <f>Q195*H195</f>
        <v>1.1544000000000001E-3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189</v>
      </c>
      <c r="AT195" s="192" t="s">
        <v>184</v>
      </c>
      <c r="AU195" s="192" t="s">
        <v>83</v>
      </c>
      <c r="AY195" s="20" t="s">
        <v>181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83</v>
      </c>
      <c r="BK195" s="193">
        <f>ROUND(I195*H195,2)</f>
        <v>0</v>
      </c>
      <c r="BL195" s="20" t="s">
        <v>189</v>
      </c>
      <c r="BM195" s="192" t="s">
        <v>269</v>
      </c>
    </row>
    <row r="196" spans="1:65" s="2" customFormat="1" ht="11.25">
      <c r="A196" s="37"/>
      <c r="B196" s="38"/>
      <c r="C196" s="39"/>
      <c r="D196" s="194" t="s">
        <v>191</v>
      </c>
      <c r="E196" s="39"/>
      <c r="F196" s="195" t="s">
        <v>270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191</v>
      </c>
      <c r="AU196" s="20" t="s">
        <v>83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271</v>
      </c>
      <c r="G197" s="200"/>
      <c r="H197" s="204">
        <v>3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3" customFormat="1" ht="11.25">
      <c r="B198" s="199"/>
      <c r="C198" s="200"/>
      <c r="D198" s="201" t="s">
        <v>193</v>
      </c>
      <c r="E198" s="202" t="s">
        <v>19</v>
      </c>
      <c r="F198" s="203" t="s">
        <v>271</v>
      </c>
      <c r="G198" s="200"/>
      <c r="H198" s="204">
        <v>3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193</v>
      </c>
      <c r="AU198" s="210" t="s">
        <v>83</v>
      </c>
      <c r="AV198" s="13" t="s">
        <v>83</v>
      </c>
      <c r="AW198" s="13" t="s">
        <v>32</v>
      </c>
      <c r="AX198" s="13" t="s">
        <v>70</v>
      </c>
      <c r="AY198" s="210" t="s">
        <v>181</v>
      </c>
    </row>
    <row r="199" spans="1:65" s="13" customFormat="1" ht="11.25">
      <c r="B199" s="199"/>
      <c r="C199" s="200"/>
      <c r="D199" s="201" t="s">
        <v>193</v>
      </c>
      <c r="E199" s="202" t="s">
        <v>19</v>
      </c>
      <c r="F199" s="203" t="s">
        <v>272</v>
      </c>
      <c r="G199" s="200"/>
      <c r="H199" s="204">
        <v>1.44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193</v>
      </c>
      <c r="AU199" s="210" t="s">
        <v>83</v>
      </c>
      <c r="AV199" s="13" t="s">
        <v>83</v>
      </c>
      <c r="AW199" s="13" t="s">
        <v>32</v>
      </c>
      <c r="AX199" s="13" t="s">
        <v>70</v>
      </c>
      <c r="AY199" s="210" t="s">
        <v>181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272</v>
      </c>
      <c r="G200" s="200"/>
      <c r="H200" s="204">
        <v>1.44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4" customFormat="1" ht="11.25">
      <c r="B201" s="211"/>
      <c r="C201" s="212"/>
      <c r="D201" s="201" t="s">
        <v>193</v>
      </c>
      <c r="E201" s="213" t="s">
        <v>19</v>
      </c>
      <c r="F201" s="214" t="s">
        <v>197</v>
      </c>
      <c r="G201" s="212"/>
      <c r="H201" s="215">
        <v>8.879999999999999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193</v>
      </c>
      <c r="AU201" s="221" t="s">
        <v>83</v>
      </c>
      <c r="AV201" s="14" t="s">
        <v>189</v>
      </c>
      <c r="AW201" s="14" t="s">
        <v>32</v>
      </c>
      <c r="AX201" s="14" t="s">
        <v>77</v>
      </c>
      <c r="AY201" s="221" t="s">
        <v>181</v>
      </c>
    </row>
    <row r="202" spans="1:65" s="2" customFormat="1" ht="21.75" customHeight="1">
      <c r="A202" s="37"/>
      <c r="B202" s="38"/>
      <c r="C202" s="181" t="s">
        <v>273</v>
      </c>
      <c r="D202" s="181" t="s">
        <v>184</v>
      </c>
      <c r="E202" s="182" t="s">
        <v>274</v>
      </c>
      <c r="F202" s="183" t="s">
        <v>275</v>
      </c>
      <c r="G202" s="184" t="s">
        <v>187</v>
      </c>
      <c r="H202" s="185">
        <v>0.60099999999999998</v>
      </c>
      <c r="I202" s="186"/>
      <c r="J202" s="187">
        <f>ROUND(I202*H202,2)</f>
        <v>0</v>
      </c>
      <c r="K202" s="183" t="s">
        <v>188</v>
      </c>
      <c r="L202" s="42"/>
      <c r="M202" s="188" t="s">
        <v>19</v>
      </c>
      <c r="N202" s="189" t="s">
        <v>42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7.2999999999999995E-2</v>
      </c>
      <c r="T202" s="191">
        <f>S202*H202</f>
        <v>4.3872999999999995E-2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189</v>
      </c>
      <c r="AT202" s="192" t="s">
        <v>184</v>
      </c>
      <c r="AU202" s="192" t="s">
        <v>83</v>
      </c>
      <c r="AY202" s="20" t="s">
        <v>181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83</v>
      </c>
      <c r="BK202" s="193">
        <f>ROUND(I202*H202,2)</f>
        <v>0</v>
      </c>
      <c r="BL202" s="20" t="s">
        <v>189</v>
      </c>
      <c r="BM202" s="192" t="s">
        <v>276</v>
      </c>
    </row>
    <row r="203" spans="1:65" s="2" customFormat="1" ht="11.25">
      <c r="A203" s="37"/>
      <c r="B203" s="38"/>
      <c r="C203" s="39"/>
      <c r="D203" s="194" t="s">
        <v>191</v>
      </c>
      <c r="E203" s="39"/>
      <c r="F203" s="195" t="s">
        <v>277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191</v>
      </c>
      <c r="AU203" s="20" t="s">
        <v>83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214</v>
      </c>
      <c r="G204" s="200"/>
      <c r="H204" s="204">
        <v>0.60099999999999998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0.60099999999999998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2" customFormat="1" ht="21.75" customHeight="1">
      <c r="A206" s="37"/>
      <c r="B206" s="38"/>
      <c r="C206" s="181" t="s">
        <v>278</v>
      </c>
      <c r="D206" s="181" t="s">
        <v>184</v>
      </c>
      <c r="E206" s="182" t="s">
        <v>279</v>
      </c>
      <c r="F206" s="183" t="s">
        <v>280</v>
      </c>
      <c r="G206" s="184" t="s">
        <v>187</v>
      </c>
      <c r="H206" s="185">
        <v>1.7969999999999999</v>
      </c>
      <c r="I206" s="186"/>
      <c r="J206" s="187">
        <f>ROUND(I206*H206,2)</f>
        <v>0</v>
      </c>
      <c r="K206" s="183" t="s">
        <v>188</v>
      </c>
      <c r="L206" s="42"/>
      <c r="M206" s="188" t="s">
        <v>19</v>
      </c>
      <c r="N206" s="189" t="s">
        <v>42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5.8999999999999997E-2</v>
      </c>
      <c r="T206" s="191">
        <f>S206*H206</f>
        <v>0.10602299999999999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189</v>
      </c>
      <c r="AT206" s="192" t="s">
        <v>184</v>
      </c>
      <c r="AU206" s="192" t="s">
        <v>83</v>
      </c>
      <c r="AY206" s="20" t="s">
        <v>181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83</v>
      </c>
      <c r="BK206" s="193">
        <f>ROUND(I206*H206,2)</f>
        <v>0</v>
      </c>
      <c r="BL206" s="20" t="s">
        <v>189</v>
      </c>
      <c r="BM206" s="192" t="s">
        <v>281</v>
      </c>
    </row>
    <row r="207" spans="1:65" s="2" customFormat="1" ht="11.25">
      <c r="A207" s="37"/>
      <c r="B207" s="38"/>
      <c r="C207" s="39"/>
      <c r="D207" s="194" t="s">
        <v>191</v>
      </c>
      <c r="E207" s="39"/>
      <c r="F207" s="195" t="s">
        <v>282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191</v>
      </c>
      <c r="AU207" s="20" t="s">
        <v>83</v>
      </c>
    </row>
    <row r="208" spans="1:65" s="16" customFormat="1" ht="11.25">
      <c r="B208" s="243"/>
      <c r="C208" s="244"/>
      <c r="D208" s="201" t="s">
        <v>193</v>
      </c>
      <c r="E208" s="245" t="s">
        <v>19</v>
      </c>
      <c r="F208" s="246" t="s">
        <v>283</v>
      </c>
      <c r="G208" s="244"/>
      <c r="H208" s="245" t="s">
        <v>19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193</v>
      </c>
      <c r="AU208" s="252" t="s">
        <v>83</v>
      </c>
      <c r="AV208" s="16" t="s">
        <v>77</v>
      </c>
      <c r="AW208" s="16" t="s">
        <v>32</v>
      </c>
      <c r="AX208" s="16" t="s">
        <v>70</v>
      </c>
      <c r="AY208" s="252" t="s">
        <v>181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213</v>
      </c>
      <c r="G209" s="200"/>
      <c r="H209" s="204">
        <v>1.7969999999999999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4" customFormat="1" ht="11.25">
      <c r="B210" s="211"/>
      <c r="C210" s="212"/>
      <c r="D210" s="201" t="s">
        <v>193</v>
      </c>
      <c r="E210" s="213" t="s">
        <v>19</v>
      </c>
      <c r="F210" s="214" t="s">
        <v>197</v>
      </c>
      <c r="G210" s="212"/>
      <c r="H210" s="215">
        <v>1.7969999999999999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193</v>
      </c>
      <c r="AU210" s="221" t="s">
        <v>83</v>
      </c>
      <c r="AV210" s="14" t="s">
        <v>189</v>
      </c>
      <c r="AW210" s="14" t="s">
        <v>32</v>
      </c>
      <c r="AX210" s="14" t="s">
        <v>77</v>
      </c>
      <c r="AY210" s="221" t="s">
        <v>181</v>
      </c>
    </row>
    <row r="211" spans="1:65" s="2" customFormat="1" ht="21.75" customHeight="1">
      <c r="A211" s="37"/>
      <c r="B211" s="38"/>
      <c r="C211" s="181" t="s">
        <v>284</v>
      </c>
      <c r="D211" s="181" t="s">
        <v>184</v>
      </c>
      <c r="E211" s="182" t="s">
        <v>285</v>
      </c>
      <c r="F211" s="183" t="s">
        <v>286</v>
      </c>
      <c r="G211" s="184" t="s">
        <v>187</v>
      </c>
      <c r="H211" s="185">
        <v>6.2279999999999998</v>
      </c>
      <c r="I211" s="186"/>
      <c r="J211" s="187">
        <f>ROUND(I211*H211,2)</f>
        <v>0</v>
      </c>
      <c r="K211" s="183" t="s">
        <v>188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5.0999999999999997E-2</v>
      </c>
      <c r="T211" s="191">
        <f>S211*H211</f>
        <v>0.31762799999999997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189</v>
      </c>
      <c r="AT211" s="192" t="s">
        <v>184</v>
      </c>
      <c r="AU211" s="192" t="s">
        <v>83</v>
      </c>
      <c r="AY211" s="20" t="s">
        <v>181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83</v>
      </c>
      <c r="BK211" s="193">
        <f>ROUND(I211*H211,2)</f>
        <v>0</v>
      </c>
      <c r="BL211" s="20" t="s">
        <v>189</v>
      </c>
      <c r="BM211" s="192" t="s">
        <v>287</v>
      </c>
    </row>
    <row r="212" spans="1:65" s="2" customFormat="1" ht="11.25">
      <c r="A212" s="37"/>
      <c r="B212" s="38"/>
      <c r="C212" s="39"/>
      <c r="D212" s="194" t="s">
        <v>191</v>
      </c>
      <c r="E212" s="39"/>
      <c r="F212" s="195" t="s">
        <v>288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191</v>
      </c>
      <c r="AU212" s="20" t="s">
        <v>83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212</v>
      </c>
      <c r="G213" s="200"/>
      <c r="H213" s="204">
        <v>3.1139999999999999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212</v>
      </c>
      <c r="G214" s="200"/>
      <c r="H214" s="204">
        <v>3.1139999999999999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6.2279999999999998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4.2" customHeight="1">
      <c r="A216" s="37"/>
      <c r="B216" s="38"/>
      <c r="C216" s="181" t="s">
        <v>289</v>
      </c>
      <c r="D216" s="181" t="s">
        <v>184</v>
      </c>
      <c r="E216" s="182" t="s">
        <v>290</v>
      </c>
      <c r="F216" s="183" t="s">
        <v>291</v>
      </c>
      <c r="G216" s="184" t="s">
        <v>187</v>
      </c>
      <c r="H216" s="185">
        <v>6.9870000000000001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4.5999999999999999E-2</v>
      </c>
      <c r="T216" s="191">
        <f>S216*H216</f>
        <v>0.32140200000000002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292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293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194</v>
      </c>
      <c r="G218" s="200"/>
      <c r="H218" s="204">
        <v>2.1480000000000001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3" customFormat="1" ht="11.25">
      <c r="B219" s="199"/>
      <c r="C219" s="200"/>
      <c r="D219" s="201" t="s">
        <v>193</v>
      </c>
      <c r="E219" s="202" t="s">
        <v>19</v>
      </c>
      <c r="F219" s="203" t="s">
        <v>194</v>
      </c>
      <c r="G219" s="200"/>
      <c r="H219" s="204">
        <v>2.1480000000000001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193</v>
      </c>
      <c r="AU219" s="210" t="s">
        <v>83</v>
      </c>
      <c r="AV219" s="13" t="s">
        <v>83</v>
      </c>
      <c r="AW219" s="13" t="s">
        <v>32</v>
      </c>
      <c r="AX219" s="13" t="s">
        <v>70</v>
      </c>
      <c r="AY219" s="210" t="s">
        <v>181</v>
      </c>
    </row>
    <row r="220" spans="1:65" s="13" customFormat="1" ht="11.25">
      <c r="B220" s="199"/>
      <c r="C220" s="200"/>
      <c r="D220" s="201" t="s">
        <v>193</v>
      </c>
      <c r="E220" s="202" t="s">
        <v>19</v>
      </c>
      <c r="F220" s="203" t="s">
        <v>195</v>
      </c>
      <c r="G220" s="200"/>
      <c r="H220" s="204">
        <v>1.7609999999999999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193</v>
      </c>
      <c r="AU220" s="210" t="s">
        <v>83</v>
      </c>
      <c r="AV220" s="13" t="s">
        <v>83</v>
      </c>
      <c r="AW220" s="13" t="s">
        <v>32</v>
      </c>
      <c r="AX220" s="13" t="s">
        <v>70</v>
      </c>
      <c r="AY220" s="210" t="s">
        <v>181</v>
      </c>
    </row>
    <row r="221" spans="1:65" s="13" customFormat="1" ht="11.25">
      <c r="B221" s="199"/>
      <c r="C221" s="200"/>
      <c r="D221" s="201" t="s">
        <v>193</v>
      </c>
      <c r="E221" s="202" t="s">
        <v>19</v>
      </c>
      <c r="F221" s="203" t="s">
        <v>196</v>
      </c>
      <c r="G221" s="200"/>
      <c r="H221" s="204">
        <v>0.93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193</v>
      </c>
      <c r="AU221" s="210" t="s">
        <v>83</v>
      </c>
      <c r="AV221" s="13" t="s">
        <v>83</v>
      </c>
      <c r="AW221" s="13" t="s">
        <v>32</v>
      </c>
      <c r="AX221" s="13" t="s">
        <v>70</v>
      </c>
      <c r="AY221" s="210" t="s">
        <v>181</v>
      </c>
    </row>
    <row r="222" spans="1:65" s="14" customFormat="1" ht="11.25">
      <c r="B222" s="211"/>
      <c r="C222" s="212"/>
      <c r="D222" s="201" t="s">
        <v>193</v>
      </c>
      <c r="E222" s="213" t="s">
        <v>19</v>
      </c>
      <c r="F222" s="214" t="s">
        <v>197</v>
      </c>
      <c r="G222" s="212"/>
      <c r="H222" s="215">
        <v>6.9870000000000001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193</v>
      </c>
      <c r="AU222" s="221" t="s">
        <v>83</v>
      </c>
      <c r="AV222" s="14" t="s">
        <v>189</v>
      </c>
      <c r="AW222" s="14" t="s">
        <v>32</v>
      </c>
      <c r="AX222" s="14" t="s">
        <v>77</v>
      </c>
      <c r="AY222" s="221" t="s">
        <v>181</v>
      </c>
    </row>
    <row r="223" spans="1:65" s="2" customFormat="1" ht="16.5" customHeight="1">
      <c r="A223" s="37"/>
      <c r="B223" s="38"/>
      <c r="C223" s="181" t="s">
        <v>294</v>
      </c>
      <c r="D223" s="181" t="s">
        <v>184</v>
      </c>
      <c r="E223" s="182" t="s">
        <v>295</v>
      </c>
      <c r="F223" s="183" t="s">
        <v>296</v>
      </c>
      <c r="G223" s="184" t="s">
        <v>187</v>
      </c>
      <c r="H223" s="185">
        <v>2.62</v>
      </c>
      <c r="I223" s="186"/>
      <c r="J223" s="187">
        <f>ROUND(I223*H223,2)</f>
        <v>0</v>
      </c>
      <c r="K223" s="183" t="s">
        <v>188</v>
      </c>
      <c r="L223" s="42"/>
      <c r="M223" s="188" t="s">
        <v>19</v>
      </c>
      <c r="N223" s="189" t="s">
        <v>42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189</v>
      </c>
      <c r="AT223" s="192" t="s">
        <v>184</v>
      </c>
      <c r="AU223" s="192" t="s">
        <v>83</v>
      </c>
      <c r="AY223" s="20" t="s">
        <v>181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83</v>
      </c>
      <c r="BK223" s="193">
        <f>ROUND(I223*H223,2)</f>
        <v>0</v>
      </c>
      <c r="BL223" s="20" t="s">
        <v>189</v>
      </c>
      <c r="BM223" s="192" t="s">
        <v>297</v>
      </c>
    </row>
    <row r="224" spans="1:65" s="2" customFormat="1" ht="11.25">
      <c r="A224" s="37"/>
      <c r="B224" s="38"/>
      <c r="C224" s="39"/>
      <c r="D224" s="194" t="s">
        <v>191</v>
      </c>
      <c r="E224" s="39"/>
      <c r="F224" s="195" t="s">
        <v>298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191</v>
      </c>
      <c r="AU224" s="20" t="s">
        <v>83</v>
      </c>
    </row>
    <row r="225" spans="1:65" s="16" customFormat="1" ht="11.25">
      <c r="B225" s="243"/>
      <c r="C225" s="244"/>
      <c r="D225" s="201" t="s">
        <v>193</v>
      </c>
      <c r="E225" s="245" t="s">
        <v>19</v>
      </c>
      <c r="F225" s="246" t="s">
        <v>299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193</v>
      </c>
      <c r="AU225" s="252" t="s">
        <v>83</v>
      </c>
      <c r="AV225" s="16" t="s">
        <v>77</v>
      </c>
      <c r="AW225" s="16" t="s">
        <v>32</v>
      </c>
      <c r="AX225" s="16" t="s">
        <v>70</v>
      </c>
      <c r="AY225" s="252" t="s">
        <v>181</v>
      </c>
    </row>
    <row r="226" spans="1:65" s="13" customFormat="1" ht="11.25">
      <c r="B226" s="199"/>
      <c r="C226" s="200"/>
      <c r="D226" s="201" t="s">
        <v>193</v>
      </c>
      <c r="E226" s="202" t="s">
        <v>19</v>
      </c>
      <c r="F226" s="203" t="s">
        <v>220</v>
      </c>
      <c r="G226" s="200"/>
      <c r="H226" s="204">
        <v>0.76100000000000001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193</v>
      </c>
      <c r="AU226" s="210" t="s">
        <v>83</v>
      </c>
      <c r="AV226" s="13" t="s">
        <v>83</v>
      </c>
      <c r="AW226" s="13" t="s">
        <v>32</v>
      </c>
      <c r="AX226" s="13" t="s">
        <v>70</v>
      </c>
      <c r="AY226" s="210" t="s">
        <v>181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220</v>
      </c>
      <c r="G227" s="200"/>
      <c r="H227" s="204">
        <v>0.76100000000000001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221</v>
      </c>
      <c r="G228" s="200"/>
      <c r="H228" s="204">
        <v>0.75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222</v>
      </c>
      <c r="G229" s="200"/>
      <c r="H229" s="204">
        <v>0.34799999999999998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2.62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16.5" customHeight="1">
      <c r="A231" s="37"/>
      <c r="B231" s="38"/>
      <c r="C231" s="181" t="s">
        <v>300</v>
      </c>
      <c r="D231" s="181" t="s">
        <v>184</v>
      </c>
      <c r="E231" s="182" t="s">
        <v>301</v>
      </c>
      <c r="F231" s="183" t="s">
        <v>302</v>
      </c>
      <c r="G231" s="184" t="s">
        <v>187</v>
      </c>
      <c r="H231" s="185">
        <v>2.62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303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304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6" customFormat="1" ht="11.25">
      <c r="B233" s="243"/>
      <c r="C233" s="244"/>
      <c r="D233" s="201" t="s">
        <v>193</v>
      </c>
      <c r="E233" s="245" t="s">
        <v>19</v>
      </c>
      <c r="F233" s="246" t="s">
        <v>299</v>
      </c>
      <c r="G233" s="244"/>
      <c r="H233" s="245" t="s">
        <v>19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193</v>
      </c>
      <c r="AU233" s="252" t="s">
        <v>83</v>
      </c>
      <c r="AV233" s="16" t="s">
        <v>77</v>
      </c>
      <c r="AW233" s="16" t="s">
        <v>32</v>
      </c>
      <c r="AX233" s="16" t="s">
        <v>70</v>
      </c>
      <c r="AY233" s="252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220</v>
      </c>
      <c r="G234" s="200"/>
      <c r="H234" s="204">
        <v>0.76100000000000001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220</v>
      </c>
      <c r="G235" s="200"/>
      <c r="H235" s="204">
        <v>0.76100000000000001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221</v>
      </c>
      <c r="G236" s="200"/>
      <c r="H236" s="204">
        <v>0.75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222</v>
      </c>
      <c r="G237" s="200"/>
      <c r="H237" s="204">
        <v>0.34799999999999998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2.62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12" customFormat="1" ht="22.9" customHeight="1">
      <c r="B239" s="165"/>
      <c r="C239" s="166"/>
      <c r="D239" s="167" t="s">
        <v>69</v>
      </c>
      <c r="E239" s="179" t="s">
        <v>305</v>
      </c>
      <c r="F239" s="179" t="s">
        <v>306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SUM(P240:P250)</f>
        <v>0</v>
      </c>
      <c r="Q239" s="173"/>
      <c r="R239" s="174">
        <f>SUM(R240:R250)</f>
        <v>0</v>
      </c>
      <c r="S239" s="173"/>
      <c r="T239" s="175">
        <f>SUM(T240:T250)</f>
        <v>0</v>
      </c>
      <c r="AR239" s="176" t="s">
        <v>77</v>
      </c>
      <c r="AT239" s="177" t="s">
        <v>69</v>
      </c>
      <c r="AU239" s="177" t="s">
        <v>77</v>
      </c>
      <c r="AY239" s="176" t="s">
        <v>181</v>
      </c>
      <c r="BK239" s="178">
        <f>SUM(BK240:BK250)</f>
        <v>0</v>
      </c>
    </row>
    <row r="240" spans="1:65" s="2" customFormat="1" ht="24.2" customHeight="1">
      <c r="A240" s="37"/>
      <c r="B240" s="38"/>
      <c r="C240" s="181" t="s">
        <v>7</v>
      </c>
      <c r="D240" s="181" t="s">
        <v>184</v>
      </c>
      <c r="E240" s="182" t="s">
        <v>307</v>
      </c>
      <c r="F240" s="183" t="s">
        <v>308</v>
      </c>
      <c r="G240" s="184" t="s">
        <v>309</v>
      </c>
      <c r="H240" s="185">
        <v>0.81399999999999995</v>
      </c>
      <c r="I240" s="186"/>
      <c r="J240" s="187">
        <f>ROUND(I240*H240,2)</f>
        <v>0</v>
      </c>
      <c r="K240" s="183" t="s">
        <v>188</v>
      </c>
      <c r="L240" s="42"/>
      <c r="M240" s="188" t="s">
        <v>19</v>
      </c>
      <c r="N240" s="189" t="s">
        <v>42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189</v>
      </c>
      <c r="AT240" s="192" t="s">
        <v>184</v>
      </c>
      <c r="AU240" s="192" t="s">
        <v>83</v>
      </c>
      <c r="AY240" s="20" t="s">
        <v>181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83</v>
      </c>
      <c r="BK240" s="193">
        <f>ROUND(I240*H240,2)</f>
        <v>0</v>
      </c>
      <c r="BL240" s="20" t="s">
        <v>189</v>
      </c>
      <c r="BM240" s="192" t="s">
        <v>310</v>
      </c>
    </row>
    <row r="241" spans="1:65" s="2" customFormat="1" ht="11.25">
      <c r="A241" s="37"/>
      <c r="B241" s="38"/>
      <c r="C241" s="39"/>
      <c r="D241" s="194" t="s">
        <v>191</v>
      </c>
      <c r="E241" s="39"/>
      <c r="F241" s="195" t="s">
        <v>311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191</v>
      </c>
      <c r="AU241" s="20" t="s">
        <v>83</v>
      </c>
    </row>
    <row r="242" spans="1:65" s="2" customFormat="1" ht="21.75" customHeight="1">
      <c r="A242" s="37"/>
      <c r="B242" s="38"/>
      <c r="C242" s="181" t="s">
        <v>312</v>
      </c>
      <c r="D242" s="181" t="s">
        <v>184</v>
      </c>
      <c r="E242" s="182" t="s">
        <v>313</v>
      </c>
      <c r="F242" s="183" t="s">
        <v>314</v>
      </c>
      <c r="G242" s="184" t="s">
        <v>309</v>
      </c>
      <c r="H242" s="185">
        <v>0.81399999999999995</v>
      </c>
      <c r="I242" s="186"/>
      <c r="J242" s="187">
        <f>ROUND(I242*H242,2)</f>
        <v>0</v>
      </c>
      <c r="K242" s="183" t="s">
        <v>188</v>
      </c>
      <c r="L242" s="42"/>
      <c r="M242" s="188" t="s">
        <v>19</v>
      </c>
      <c r="N242" s="189" t="s">
        <v>42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189</v>
      </c>
      <c r="AT242" s="192" t="s">
        <v>184</v>
      </c>
      <c r="AU242" s="192" t="s">
        <v>83</v>
      </c>
      <c r="AY242" s="20" t="s">
        <v>181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83</v>
      </c>
      <c r="BK242" s="193">
        <f>ROUND(I242*H242,2)</f>
        <v>0</v>
      </c>
      <c r="BL242" s="20" t="s">
        <v>189</v>
      </c>
      <c r="BM242" s="192" t="s">
        <v>315</v>
      </c>
    </row>
    <row r="243" spans="1:65" s="2" customFormat="1" ht="11.25">
      <c r="A243" s="37"/>
      <c r="B243" s="38"/>
      <c r="C243" s="39"/>
      <c r="D243" s="194" t="s">
        <v>191</v>
      </c>
      <c r="E243" s="39"/>
      <c r="F243" s="195" t="s">
        <v>316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191</v>
      </c>
      <c r="AU243" s="20" t="s">
        <v>83</v>
      </c>
    </row>
    <row r="244" spans="1:65" s="2" customFormat="1" ht="24.2" customHeight="1">
      <c r="A244" s="37"/>
      <c r="B244" s="38"/>
      <c r="C244" s="181" t="s">
        <v>317</v>
      </c>
      <c r="D244" s="181" t="s">
        <v>184</v>
      </c>
      <c r="E244" s="182" t="s">
        <v>318</v>
      </c>
      <c r="F244" s="183" t="s">
        <v>319</v>
      </c>
      <c r="G244" s="184" t="s">
        <v>309</v>
      </c>
      <c r="H244" s="185">
        <v>7.3259999999999996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320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321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322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506</v>
      </c>
      <c r="G247" s="200"/>
      <c r="H247" s="204">
        <v>7.3259999999999996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4" customFormat="1" ht="11.25">
      <c r="B248" s="211"/>
      <c r="C248" s="212"/>
      <c r="D248" s="201" t="s">
        <v>193</v>
      </c>
      <c r="E248" s="213" t="s">
        <v>19</v>
      </c>
      <c r="F248" s="214" t="s">
        <v>197</v>
      </c>
      <c r="G248" s="212"/>
      <c r="H248" s="215">
        <v>7.3259999999999996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193</v>
      </c>
      <c r="AU248" s="221" t="s">
        <v>83</v>
      </c>
      <c r="AV248" s="14" t="s">
        <v>189</v>
      </c>
      <c r="AW248" s="14" t="s">
        <v>32</v>
      </c>
      <c r="AX248" s="14" t="s">
        <v>77</v>
      </c>
      <c r="AY248" s="221" t="s">
        <v>181</v>
      </c>
    </row>
    <row r="249" spans="1:65" s="2" customFormat="1" ht="24.2" customHeight="1">
      <c r="A249" s="37"/>
      <c r="B249" s="38"/>
      <c r="C249" s="181" t="s">
        <v>324</v>
      </c>
      <c r="D249" s="181" t="s">
        <v>184</v>
      </c>
      <c r="E249" s="182" t="s">
        <v>325</v>
      </c>
      <c r="F249" s="183" t="s">
        <v>326</v>
      </c>
      <c r="G249" s="184" t="s">
        <v>309</v>
      </c>
      <c r="H249" s="185">
        <v>0.81399999999999995</v>
      </c>
      <c r="I249" s="186"/>
      <c r="J249" s="187">
        <f>ROUND(I249*H249,2)</f>
        <v>0</v>
      </c>
      <c r="K249" s="183" t="s">
        <v>188</v>
      </c>
      <c r="L249" s="42"/>
      <c r="M249" s="188" t="s">
        <v>19</v>
      </c>
      <c r="N249" s="189" t="s">
        <v>42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189</v>
      </c>
      <c r="AT249" s="192" t="s">
        <v>184</v>
      </c>
      <c r="AU249" s="192" t="s">
        <v>83</v>
      </c>
      <c r="AY249" s="20" t="s">
        <v>181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83</v>
      </c>
      <c r="BK249" s="193">
        <f>ROUND(I249*H249,2)</f>
        <v>0</v>
      </c>
      <c r="BL249" s="20" t="s">
        <v>189</v>
      </c>
      <c r="BM249" s="192" t="s">
        <v>327</v>
      </c>
    </row>
    <row r="250" spans="1:65" s="2" customFormat="1" ht="11.25">
      <c r="A250" s="37"/>
      <c r="B250" s="38"/>
      <c r="C250" s="39"/>
      <c r="D250" s="194" t="s">
        <v>191</v>
      </c>
      <c r="E250" s="39"/>
      <c r="F250" s="195" t="s">
        <v>328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191</v>
      </c>
      <c r="AU250" s="20" t="s">
        <v>83</v>
      </c>
    </row>
    <row r="251" spans="1:65" s="12" customFormat="1" ht="22.9" customHeight="1">
      <c r="B251" s="165"/>
      <c r="C251" s="166"/>
      <c r="D251" s="167" t="s">
        <v>69</v>
      </c>
      <c r="E251" s="179" t="s">
        <v>329</v>
      </c>
      <c r="F251" s="179" t="s">
        <v>330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SUM(P252:P253)</f>
        <v>0</v>
      </c>
      <c r="Q251" s="173"/>
      <c r="R251" s="174">
        <f>SUM(R252:R253)</f>
        <v>0</v>
      </c>
      <c r="S251" s="173"/>
      <c r="T251" s="175">
        <f>SUM(T252:T253)</f>
        <v>0</v>
      </c>
      <c r="AR251" s="176" t="s">
        <v>77</v>
      </c>
      <c r="AT251" s="177" t="s">
        <v>69</v>
      </c>
      <c r="AU251" s="177" t="s">
        <v>77</v>
      </c>
      <c r="AY251" s="176" t="s">
        <v>181</v>
      </c>
      <c r="BK251" s="178">
        <f>SUM(BK252:BK253)</f>
        <v>0</v>
      </c>
    </row>
    <row r="252" spans="1:65" s="2" customFormat="1" ht="33" customHeight="1">
      <c r="A252" s="37"/>
      <c r="B252" s="38"/>
      <c r="C252" s="181" t="s">
        <v>331</v>
      </c>
      <c r="D252" s="181" t="s">
        <v>184</v>
      </c>
      <c r="E252" s="182" t="s">
        <v>332</v>
      </c>
      <c r="F252" s="183" t="s">
        <v>333</v>
      </c>
      <c r="G252" s="184" t="s">
        <v>309</v>
      </c>
      <c r="H252" s="185">
        <v>0.30099999999999999</v>
      </c>
      <c r="I252" s="186"/>
      <c r="J252" s="187">
        <f>ROUND(I252*H252,2)</f>
        <v>0</v>
      </c>
      <c r="K252" s="183" t="s">
        <v>188</v>
      </c>
      <c r="L252" s="42"/>
      <c r="M252" s="188" t="s">
        <v>19</v>
      </c>
      <c r="N252" s="189" t="s">
        <v>42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189</v>
      </c>
      <c r="AT252" s="192" t="s">
        <v>184</v>
      </c>
      <c r="AU252" s="192" t="s">
        <v>83</v>
      </c>
      <c r="AY252" s="20" t="s">
        <v>181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83</v>
      </c>
      <c r="BK252" s="193">
        <f>ROUND(I252*H252,2)</f>
        <v>0</v>
      </c>
      <c r="BL252" s="20" t="s">
        <v>189</v>
      </c>
      <c r="BM252" s="192" t="s">
        <v>334</v>
      </c>
    </row>
    <row r="253" spans="1:65" s="2" customFormat="1" ht="11.25">
      <c r="A253" s="37"/>
      <c r="B253" s="38"/>
      <c r="C253" s="39"/>
      <c r="D253" s="194" t="s">
        <v>191</v>
      </c>
      <c r="E253" s="39"/>
      <c r="F253" s="195" t="s">
        <v>335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191</v>
      </c>
      <c r="AU253" s="20" t="s">
        <v>83</v>
      </c>
    </row>
    <row r="254" spans="1:65" s="12" customFormat="1" ht="25.9" customHeight="1">
      <c r="B254" s="165"/>
      <c r="C254" s="166"/>
      <c r="D254" s="167" t="s">
        <v>69</v>
      </c>
      <c r="E254" s="168" t="s">
        <v>336</v>
      </c>
      <c r="F254" s="168" t="s">
        <v>337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P255+P275+P318+P342+P354</f>
        <v>0</v>
      </c>
      <c r="Q254" s="173"/>
      <c r="R254" s="174">
        <f>R255+R275+R318+R342+R354</f>
        <v>0.37213811000000002</v>
      </c>
      <c r="S254" s="173"/>
      <c r="T254" s="175">
        <f>T255+T275+T318+T342+T354</f>
        <v>2.0048300000000002E-2</v>
      </c>
      <c r="AR254" s="176" t="s">
        <v>83</v>
      </c>
      <c r="AT254" s="177" t="s">
        <v>69</v>
      </c>
      <c r="AU254" s="177" t="s">
        <v>70</v>
      </c>
      <c r="AY254" s="176" t="s">
        <v>181</v>
      </c>
      <c r="BK254" s="178">
        <f>BK255+BK275+BK318+BK342+BK354</f>
        <v>0</v>
      </c>
    </row>
    <row r="255" spans="1:65" s="12" customFormat="1" ht="22.9" customHeight="1">
      <c r="B255" s="165"/>
      <c r="C255" s="166"/>
      <c r="D255" s="167" t="s">
        <v>69</v>
      </c>
      <c r="E255" s="179" t="s">
        <v>338</v>
      </c>
      <c r="F255" s="179" t="s">
        <v>339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SUM(P256:P274)</f>
        <v>0</v>
      </c>
      <c r="Q255" s="173"/>
      <c r="R255" s="174">
        <f>SUM(R256:R274)</f>
        <v>5.2752300000000005E-3</v>
      </c>
      <c r="S255" s="173"/>
      <c r="T255" s="175">
        <f>SUM(T256:T274)</f>
        <v>9.1683000000000008E-3</v>
      </c>
      <c r="AR255" s="176" t="s">
        <v>83</v>
      </c>
      <c r="AT255" s="177" t="s">
        <v>69</v>
      </c>
      <c r="AU255" s="177" t="s">
        <v>77</v>
      </c>
      <c r="AY255" s="176" t="s">
        <v>181</v>
      </c>
      <c r="BK255" s="178">
        <f>SUM(BK256:BK274)</f>
        <v>0</v>
      </c>
    </row>
    <row r="256" spans="1:65" s="2" customFormat="1" ht="16.5" customHeight="1">
      <c r="A256" s="37"/>
      <c r="B256" s="38"/>
      <c r="C256" s="181" t="s">
        <v>340</v>
      </c>
      <c r="D256" s="181" t="s">
        <v>184</v>
      </c>
      <c r="E256" s="182" t="s">
        <v>341</v>
      </c>
      <c r="F256" s="183" t="s">
        <v>342</v>
      </c>
      <c r="G256" s="184" t="s">
        <v>230</v>
      </c>
      <c r="H256" s="185">
        <v>5.49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1.67E-3</v>
      </c>
      <c r="T256" s="191">
        <f>S256*H256</f>
        <v>9.1683000000000008E-3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278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278</v>
      </c>
      <c r="BM256" s="192" t="s">
        <v>343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344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13" customFormat="1" ht="11.25">
      <c r="B258" s="199"/>
      <c r="C258" s="200"/>
      <c r="D258" s="201" t="s">
        <v>193</v>
      </c>
      <c r="E258" s="202" t="s">
        <v>19</v>
      </c>
      <c r="F258" s="203" t="s">
        <v>345</v>
      </c>
      <c r="G258" s="200"/>
      <c r="H258" s="204">
        <v>2.54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193</v>
      </c>
      <c r="AU258" s="210" t="s">
        <v>83</v>
      </c>
      <c r="AV258" s="13" t="s">
        <v>83</v>
      </c>
      <c r="AW258" s="13" t="s">
        <v>32</v>
      </c>
      <c r="AX258" s="13" t="s">
        <v>70</v>
      </c>
      <c r="AY258" s="210" t="s">
        <v>181</v>
      </c>
    </row>
    <row r="259" spans="1:65" s="13" customFormat="1" ht="11.25">
      <c r="B259" s="199"/>
      <c r="C259" s="200"/>
      <c r="D259" s="201" t="s">
        <v>193</v>
      </c>
      <c r="E259" s="202" t="s">
        <v>19</v>
      </c>
      <c r="F259" s="203" t="s">
        <v>346</v>
      </c>
      <c r="G259" s="200"/>
      <c r="H259" s="204">
        <v>2.13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193</v>
      </c>
      <c r="AU259" s="210" t="s">
        <v>83</v>
      </c>
      <c r="AV259" s="13" t="s">
        <v>83</v>
      </c>
      <c r="AW259" s="13" t="s">
        <v>32</v>
      </c>
      <c r="AX259" s="13" t="s">
        <v>70</v>
      </c>
      <c r="AY259" s="210" t="s">
        <v>181</v>
      </c>
    </row>
    <row r="260" spans="1:65" s="13" customFormat="1" ht="11.25">
      <c r="B260" s="199"/>
      <c r="C260" s="200"/>
      <c r="D260" s="201" t="s">
        <v>193</v>
      </c>
      <c r="E260" s="202" t="s">
        <v>19</v>
      </c>
      <c r="F260" s="203" t="s">
        <v>347</v>
      </c>
      <c r="G260" s="200"/>
      <c r="H260" s="204">
        <v>0.82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193</v>
      </c>
      <c r="AU260" s="210" t="s">
        <v>83</v>
      </c>
      <c r="AV260" s="13" t="s">
        <v>83</v>
      </c>
      <c r="AW260" s="13" t="s">
        <v>32</v>
      </c>
      <c r="AX260" s="13" t="s">
        <v>70</v>
      </c>
      <c r="AY260" s="210" t="s">
        <v>181</v>
      </c>
    </row>
    <row r="261" spans="1:65" s="14" customFormat="1" ht="11.25">
      <c r="B261" s="211"/>
      <c r="C261" s="212"/>
      <c r="D261" s="201" t="s">
        <v>193</v>
      </c>
      <c r="E261" s="213" t="s">
        <v>19</v>
      </c>
      <c r="F261" s="214" t="s">
        <v>197</v>
      </c>
      <c r="G261" s="212"/>
      <c r="H261" s="215">
        <v>5.49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193</v>
      </c>
      <c r="AU261" s="221" t="s">
        <v>83</v>
      </c>
      <c r="AV261" s="14" t="s">
        <v>189</v>
      </c>
      <c r="AW261" s="14" t="s">
        <v>32</v>
      </c>
      <c r="AX261" s="14" t="s">
        <v>77</v>
      </c>
      <c r="AY261" s="221" t="s">
        <v>181</v>
      </c>
    </row>
    <row r="262" spans="1:65" s="2" customFormat="1" ht="16.5" customHeight="1">
      <c r="A262" s="37"/>
      <c r="B262" s="38"/>
      <c r="C262" s="181" t="s">
        <v>348</v>
      </c>
      <c r="D262" s="181" t="s">
        <v>184</v>
      </c>
      <c r="E262" s="182" t="s">
        <v>349</v>
      </c>
      <c r="F262" s="183" t="s">
        <v>350</v>
      </c>
      <c r="G262" s="184" t="s">
        <v>230</v>
      </c>
      <c r="H262" s="185">
        <v>5.49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4.0000000000000003E-5</v>
      </c>
      <c r="R262" s="190">
        <f>Q262*H262</f>
        <v>2.1960000000000003E-4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278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278</v>
      </c>
      <c r="BM262" s="192" t="s">
        <v>351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352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3" customFormat="1" ht="11.25">
      <c r="B264" s="199"/>
      <c r="C264" s="200"/>
      <c r="D264" s="201" t="s">
        <v>193</v>
      </c>
      <c r="E264" s="202" t="s">
        <v>19</v>
      </c>
      <c r="F264" s="203" t="s">
        <v>345</v>
      </c>
      <c r="G264" s="200"/>
      <c r="H264" s="204">
        <v>2.54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193</v>
      </c>
      <c r="AU264" s="210" t="s">
        <v>83</v>
      </c>
      <c r="AV264" s="13" t="s">
        <v>83</v>
      </c>
      <c r="AW264" s="13" t="s">
        <v>32</v>
      </c>
      <c r="AX264" s="13" t="s">
        <v>70</v>
      </c>
      <c r="AY264" s="210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346</v>
      </c>
      <c r="G265" s="200"/>
      <c r="H265" s="204">
        <v>2.13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3" customFormat="1" ht="11.25">
      <c r="B266" s="199"/>
      <c r="C266" s="200"/>
      <c r="D266" s="201" t="s">
        <v>193</v>
      </c>
      <c r="E266" s="202" t="s">
        <v>19</v>
      </c>
      <c r="F266" s="203" t="s">
        <v>347</v>
      </c>
      <c r="G266" s="200"/>
      <c r="H266" s="204">
        <v>0.82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193</v>
      </c>
      <c r="AU266" s="210" t="s">
        <v>83</v>
      </c>
      <c r="AV266" s="13" t="s">
        <v>83</v>
      </c>
      <c r="AW266" s="13" t="s">
        <v>32</v>
      </c>
      <c r="AX266" s="13" t="s">
        <v>70</v>
      </c>
      <c r="AY266" s="210" t="s">
        <v>181</v>
      </c>
    </row>
    <row r="267" spans="1:65" s="14" customFormat="1" ht="11.25">
      <c r="B267" s="211"/>
      <c r="C267" s="212"/>
      <c r="D267" s="201" t="s">
        <v>193</v>
      </c>
      <c r="E267" s="213" t="s">
        <v>19</v>
      </c>
      <c r="F267" s="214" t="s">
        <v>197</v>
      </c>
      <c r="G267" s="212"/>
      <c r="H267" s="215">
        <v>5.49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193</v>
      </c>
      <c r="AU267" s="221" t="s">
        <v>83</v>
      </c>
      <c r="AV267" s="14" t="s">
        <v>189</v>
      </c>
      <c r="AW267" s="14" t="s">
        <v>32</v>
      </c>
      <c r="AX267" s="14" t="s">
        <v>77</v>
      </c>
      <c r="AY267" s="221" t="s">
        <v>181</v>
      </c>
    </row>
    <row r="268" spans="1:65" s="2" customFormat="1" ht="16.5" customHeight="1">
      <c r="A268" s="37"/>
      <c r="B268" s="38"/>
      <c r="C268" s="222" t="s">
        <v>353</v>
      </c>
      <c r="D268" s="222" t="s">
        <v>237</v>
      </c>
      <c r="E268" s="223" t="s">
        <v>354</v>
      </c>
      <c r="F268" s="224" t="s">
        <v>355</v>
      </c>
      <c r="G268" s="225" t="s">
        <v>187</v>
      </c>
      <c r="H268" s="226">
        <v>1.2929999999999999</v>
      </c>
      <c r="I268" s="227"/>
      <c r="J268" s="228">
        <f>ROUND(I268*H268,2)</f>
        <v>0</v>
      </c>
      <c r="K268" s="224" t="s">
        <v>188</v>
      </c>
      <c r="L268" s="229"/>
      <c r="M268" s="230" t="s">
        <v>19</v>
      </c>
      <c r="N268" s="231" t="s">
        <v>42</v>
      </c>
      <c r="O268" s="67"/>
      <c r="P268" s="190">
        <f>O268*H268</f>
        <v>0</v>
      </c>
      <c r="Q268" s="190">
        <v>3.9100000000000003E-3</v>
      </c>
      <c r="R268" s="190">
        <f>Q268*H268</f>
        <v>5.0556300000000002E-3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356</v>
      </c>
      <c r="AT268" s="192" t="s">
        <v>237</v>
      </c>
      <c r="AU268" s="192" t="s">
        <v>83</v>
      </c>
      <c r="AY268" s="20" t="s">
        <v>181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83</v>
      </c>
      <c r="BK268" s="193">
        <f>ROUND(I268*H268,2)</f>
        <v>0</v>
      </c>
      <c r="BL268" s="20" t="s">
        <v>278</v>
      </c>
      <c r="BM268" s="192" t="s">
        <v>357</v>
      </c>
    </row>
    <row r="269" spans="1:65" s="13" customFormat="1" ht="11.25">
      <c r="B269" s="199"/>
      <c r="C269" s="200"/>
      <c r="D269" s="201" t="s">
        <v>193</v>
      </c>
      <c r="E269" s="202" t="s">
        <v>19</v>
      </c>
      <c r="F269" s="203" t="s">
        <v>358</v>
      </c>
      <c r="G269" s="200"/>
      <c r="H269" s="204">
        <v>0.76200000000000001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193</v>
      </c>
      <c r="AU269" s="210" t="s">
        <v>83</v>
      </c>
      <c r="AV269" s="13" t="s">
        <v>83</v>
      </c>
      <c r="AW269" s="13" t="s">
        <v>32</v>
      </c>
      <c r="AX269" s="13" t="s">
        <v>70</v>
      </c>
      <c r="AY269" s="210" t="s">
        <v>181</v>
      </c>
    </row>
    <row r="270" spans="1:65" s="13" customFormat="1" ht="11.25">
      <c r="B270" s="199"/>
      <c r="C270" s="200"/>
      <c r="D270" s="201" t="s">
        <v>193</v>
      </c>
      <c r="E270" s="202" t="s">
        <v>19</v>
      </c>
      <c r="F270" s="203" t="s">
        <v>359</v>
      </c>
      <c r="G270" s="200"/>
      <c r="H270" s="204">
        <v>0.38300000000000001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193</v>
      </c>
      <c r="AU270" s="210" t="s">
        <v>83</v>
      </c>
      <c r="AV270" s="13" t="s">
        <v>83</v>
      </c>
      <c r="AW270" s="13" t="s">
        <v>32</v>
      </c>
      <c r="AX270" s="13" t="s">
        <v>70</v>
      </c>
      <c r="AY270" s="210" t="s">
        <v>181</v>
      </c>
    </row>
    <row r="271" spans="1:65" s="13" customFormat="1" ht="11.25">
      <c r="B271" s="199"/>
      <c r="C271" s="200"/>
      <c r="D271" s="201" t="s">
        <v>193</v>
      </c>
      <c r="E271" s="202" t="s">
        <v>19</v>
      </c>
      <c r="F271" s="203" t="s">
        <v>360</v>
      </c>
      <c r="G271" s="200"/>
      <c r="H271" s="204">
        <v>0.14799999999999999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193</v>
      </c>
      <c r="AU271" s="210" t="s">
        <v>83</v>
      </c>
      <c r="AV271" s="13" t="s">
        <v>83</v>
      </c>
      <c r="AW271" s="13" t="s">
        <v>32</v>
      </c>
      <c r="AX271" s="13" t="s">
        <v>70</v>
      </c>
      <c r="AY271" s="210" t="s">
        <v>181</v>
      </c>
    </row>
    <row r="272" spans="1:65" s="14" customFormat="1" ht="11.25">
      <c r="B272" s="211"/>
      <c r="C272" s="212"/>
      <c r="D272" s="201" t="s">
        <v>193</v>
      </c>
      <c r="E272" s="213" t="s">
        <v>19</v>
      </c>
      <c r="F272" s="214" t="s">
        <v>197</v>
      </c>
      <c r="G272" s="212"/>
      <c r="H272" s="215">
        <v>1.2929999999999999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193</v>
      </c>
      <c r="AU272" s="221" t="s">
        <v>83</v>
      </c>
      <c r="AV272" s="14" t="s">
        <v>189</v>
      </c>
      <c r="AW272" s="14" t="s">
        <v>32</v>
      </c>
      <c r="AX272" s="14" t="s">
        <v>77</v>
      </c>
      <c r="AY272" s="221" t="s">
        <v>181</v>
      </c>
    </row>
    <row r="273" spans="1:65" s="2" customFormat="1" ht="24.2" customHeight="1">
      <c r="A273" s="37"/>
      <c r="B273" s="38"/>
      <c r="C273" s="181" t="s">
        <v>361</v>
      </c>
      <c r="D273" s="181" t="s">
        <v>184</v>
      </c>
      <c r="E273" s="182" t="s">
        <v>362</v>
      </c>
      <c r="F273" s="183" t="s">
        <v>363</v>
      </c>
      <c r="G273" s="184" t="s">
        <v>309</v>
      </c>
      <c r="H273" s="185">
        <v>5.0000000000000001E-3</v>
      </c>
      <c r="I273" s="186"/>
      <c r="J273" s="187">
        <f>ROUND(I273*H273,2)</f>
        <v>0</v>
      </c>
      <c r="K273" s="183" t="s">
        <v>188</v>
      </c>
      <c r="L273" s="42"/>
      <c r="M273" s="188" t="s">
        <v>19</v>
      </c>
      <c r="N273" s="189" t="s">
        <v>42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278</v>
      </c>
      <c r="AT273" s="192" t="s">
        <v>184</v>
      </c>
      <c r="AU273" s="192" t="s">
        <v>83</v>
      </c>
      <c r="AY273" s="20" t="s">
        <v>181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83</v>
      </c>
      <c r="BK273" s="193">
        <f>ROUND(I273*H273,2)</f>
        <v>0</v>
      </c>
      <c r="BL273" s="20" t="s">
        <v>278</v>
      </c>
      <c r="BM273" s="192" t="s">
        <v>364</v>
      </c>
    </row>
    <row r="274" spans="1:65" s="2" customFormat="1" ht="11.25">
      <c r="A274" s="37"/>
      <c r="B274" s="38"/>
      <c r="C274" s="39"/>
      <c r="D274" s="194" t="s">
        <v>191</v>
      </c>
      <c r="E274" s="39"/>
      <c r="F274" s="195" t="s">
        <v>365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191</v>
      </c>
      <c r="AU274" s="20" t="s">
        <v>83</v>
      </c>
    </row>
    <row r="275" spans="1:65" s="12" customFormat="1" ht="22.9" customHeight="1">
      <c r="B275" s="165"/>
      <c r="C275" s="166"/>
      <c r="D275" s="167" t="s">
        <v>69</v>
      </c>
      <c r="E275" s="179" t="s">
        <v>366</v>
      </c>
      <c r="F275" s="179" t="s">
        <v>367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SUM(P276:P317)</f>
        <v>0</v>
      </c>
      <c r="Q275" s="173"/>
      <c r="R275" s="174">
        <f>SUM(R276:R317)</f>
        <v>0.33202540000000003</v>
      </c>
      <c r="S275" s="173"/>
      <c r="T275" s="175">
        <f>SUM(T276:T317)</f>
        <v>1.0880000000000001E-2</v>
      </c>
      <c r="AR275" s="176" t="s">
        <v>83</v>
      </c>
      <c r="AT275" s="177" t="s">
        <v>69</v>
      </c>
      <c r="AU275" s="177" t="s">
        <v>77</v>
      </c>
      <c r="AY275" s="176" t="s">
        <v>181</v>
      </c>
      <c r="BK275" s="178">
        <f>SUM(BK276:BK317)</f>
        <v>0</v>
      </c>
    </row>
    <row r="276" spans="1:65" s="2" customFormat="1" ht="21.75" customHeight="1">
      <c r="A276" s="37"/>
      <c r="B276" s="38"/>
      <c r="C276" s="181" t="s">
        <v>368</v>
      </c>
      <c r="D276" s="181" t="s">
        <v>184</v>
      </c>
      <c r="E276" s="182" t="s">
        <v>369</v>
      </c>
      <c r="F276" s="183" t="s">
        <v>370</v>
      </c>
      <c r="G276" s="184" t="s">
        <v>187</v>
      </c>
      <c r="H276" s="185">
        <v>6.2279999999999998</v>
      </c>
      <c r="I276" s="186"/>
      <c r="J276" s="187">
        <f>ROUND(I276*H276,2)</f>
        <v>0</v>
      </c>
      <c r="K276" s="183" t="s">
        <v>188</v>
      </c>
      <c r="L276" s="42"/>
      <c r="M276" s="188" t="s">
        <v>19</v>
      </c>
      <c r="N276" s="189" t="s">
        <v>42</v>
      </c>
      <c r="O276" s="67"/>
      <c r="P276" s="190">
        <f>O276*H276</f>
        <v>0</v>
      </c>
      <c r="Q276" s="190">
        <v>2.7E-4</v>
      </c>
      <c r="R276" s="190">
        <f>Q276*H276</f>
        <v>1.6815599999999999E-3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278</v>
      </c>
      <c r="AT276" s="192" t="s">
        <v>184</v>
      </c>
      <c r="AU276" s="192" t="s">
        <v>83</v>
      </c>
      <c r="AY276" s="20" t="s">
        <v>181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83</v>
      </c>
      <c r="BK276" s="193">
        <f>ROUND(I276*H276,2)</f>
        <v>0</v>
      </c>
      <c r="BL276" s="20" t="s">
        <v>278</v>
      </c>
      <c r="BM276" s="192" t="s">
        <v>371</v>
      </c>
    </row>
    <row r="277" spans="1:65" s="2" customFormat="1" ht="11.25">
      <c r="A277" s="37"/>
      <c r="B277" s="38"/>
      <c r="C277" s="39"/>
      <c r="D277" s="194" t="s">
        <v>191</v>
      </c>
      <c r="E277" s="39"/>
      <c r="F277" s="195" t="s">
        <v>372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191</v>
      </c>
      <c r="AU277" s="20" t="s">
        <v>83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212</v>
      </c>
      <c r="G278" s="200"/>
      <c r="H278" s="204">
        <v>3.1139999999999999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212</v>
      </c>
      <c r="G279" s="200"/>
      <c r="H279" s="204">
        <v>3.1139999999999999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6.2279999999999998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222" t="s">
        <v>373</v>
      </c>
      <c r="D281" s="222" t="s">
        <v>237</v>
      </c>
      <c r="E281" s="223" t="s">
        <v>374</v>
      </c>
      <c r="F281" s="224" t="s">
        <v>375</v>
      </c>
      <c r="G281" s="225" t="s">
        <v>187</v>
      </c>
      <c r="H281" s="226">
        <v>6.2279999999999998</v>
      </c>
      <c r="I281" s="227"/>
      <c r="J281" s="228">
        <f>ROUND(I281*H281,2)</f>
        <v>0</v>
      </c>
      <c r="K281" s="224" t="s">
        <v>188</v>
      </c>
      <c r="L281" s="229"/>
      <c r="M281" s="230" t="s">
        <v>19</v>
      </c>
      <c r="N281" s="231" t="s">
        <v>42</v>
      </c>
      <c r="O281" s="67"/>
      <c r="P281" s="190">
        <f>O281*H281</f>
        <v>0</v>
      </c>
      <c r="Q281" s="190">
        <v>3.6810000000000002E-2</v>
      </c>
      <c r="R281" s="190">
        <f>Q281*H281</f>
        <v>0.22925268000000001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356</v>
      </c>
      <c r="AT281" s="192" t="s">
        <v>237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376</v>
      </c>
    </row>
    <row r="282" spans="1:65" s="13" customFormat="1" ht="11.25">
      <c r="B282" s="199"/>
      <c r="C282" s="200"/>
      <c r="D282" s="201" t="s">
        <v>193</v>
      </c>
      <c r="E282" s="202" t="s">
        <v>19</v>
      </c>
      <c r="F282" s="203" t="s">
        <v>212</v>
      </c>
      <c r="G282" s="200"/>
      <c r="H282" s="204">
        <v>3.1139999999999999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193</v>
      </c>
      <c r="AU282" s="210" t="s">
        <v>83</v>
      </c>
      <c r="AV282" s="13" t="s">
        <v>83</v>
      </c>
      <c r="AW282" s="13" t="s">
        <v>32</v>
      </c>
      <c r="AX282" s="13" t="s">
        <v>70</v>
      </c>
      <c r="AY282" s="210" t="s">
        <v>181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212</v>
      </c>
      <c r="G283" s="200"/>
      <c r="H283" s="204">
        <v>3.1139999999999999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4" customFormat="1" ht="11.25">
      <c r="B284" s="211"/>
      <c r="C284" s="212"/>
      <c r="D284" s="201" t="s">
        <v>193</v>
      </c>
      <c r="E284" s="213" t="s">
        <v>19</v>
      </c>
      <c r="F284" s="214" t="s">
        <v>197</v>
      </c>
      <c r="G284" s="212"/>
      <c r="H284" s="215">
        <v>6.2279999999999998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193</v>
      </c>
      <c r="AU284" s="221" t="s">
        <v>83</v>
      </c>
      <c r="AV284" s="14" t="s">
        <v>189</v>
      </c>
      <c r="AW284" s="14" t="s">
        <v>32</v>
      </c>
      <c r="AX284" s="14" t="s">
        <v>77</v>
      </c>
      <c r="AY284" s="221" t="s">
        <v>181</v>
      </c>
    </row>
    <row r="285" spans="1:65" s="2" customFormat="1" ht="16.5" customHeight="1">
      <c r="A285" s="37"/>
      <c r="B285" s="38"/>
      <c r="C285" s="181" t="s">
        <v>356</v>
      </c>
      <c r="D285" s="181" t="s">
        <v>184</v>
      </c>
      <c r="E285" s="182" t="s">
        <v>377</v>
      </c>
      <c r="F285" s="183" t="s">
        <v>378</v>
      </c>
      <c r="G285" s="184" t="s">
        <v>379</v>
      </c>
      <c r="H285" s="185">
        <v>1</v>
      </c>
      <c r="I285" s="186"/>
      <c r="J285" s="187">
        <f>ROUND(I285*H285,2)</f>
        <v>0</v>
      </c>
      <c r="K285" s="183" t="s">
        <v>188</v>
      </c>
      <c r="L285" s="42"/>
      <c r="M285" s="188" t="s">
        <v>19</v>
      </c>
      <c r="N285" s="189" t="s">
        <v>42</v>
      </c>
      <c r="O285" s="67"/>
      <c r="P285" s="190">
        <f>O285*H285</f>
        <v>0</v>
      </c>
      <c r="Q285" s="190">
        <v>2.7E-4</v>
      </c>
      <c r="R285" s="190">
        <f>Q285*H285</f>
        <v>2.7E-4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278</v>
      </c>
      <c r="AT285" s="192" t="s">
        <v>184</v>
      </c>
      <c r="AU285" s="192" t="s">
        <v>83</v>
      </c>
      <c r="AY285" s="20" t="s">
        <v>181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83</v>
      </c>
      <c r="BK285" s="193">
        <f>ROUND(I285*H285,2)</f>
        <v>0</v>
      </c>
      <c r="BL285" s="20" t="s">
        <v>278</v>
      </c>
      <c r="BM285" s="192" t="s">
        <v>380</v>
      </c>
    </row>
    <row r="286" spans="1:65" s="2" customFormat="1" ht="11.25">
      <c r="A286" s="37"/>
      <c r="B286" s="38"/>
      <c r="C286" s="39"/>
      <c r="D286" s="194" t="s">
        <v>191</v>
      </c>
      <c r="E286" s="39"/>
      <c r="F286" s="195" t="s">
        <v>381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191</v>
      </c>
      <c r="AU286" s="20" t="s">
        <v>83</v>
      </c>
    </row>
    <row r="287" spans="1:65" s="13" customFormat="1" ht="11.25">
      <c r="B287" s="199"/>
      <c r="C287" s="200"/>
      <c r="D287" s="201" t="s">
        <v>193</v>
      </c>
      <c r="E287" s="202" t="s">
        <v>19</v>
      </c>
      <c r="F287" s="203" t="s">
        <v>77</v>
      </c>
      <c r="G287" s="200"/>
      <c r="H287" s="204">
        <v>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193</v>
      </c>
      <c r="AU287" s="210" t="s">
        <v>83</v>
      </c>
      <c r="AV287" s="13" t="s">
        <v>83</v>
      </c>
      <c r="AW287" s="13" t="s">
        <v>32</v>
      </c>
      <c r="AX287" s="13" t="s">
        <v>70</v>
      </c>
      <c r="AY287" s="210" t="s">
        <v>181</v>
      </c>
    </row>
    <row r="288" spans="1:65" s="14" customFormat="1" ht="11.25">
      <c r="B288" s="211"/>
      <c r="C288" s="212"/>
      <c r="D288" s="201" t="s">
        <v>193</v>
      </c>
      <c r="E288" s="213" t="s">
        <v>19</v>
      </c>
      <c r="F288" s="214" t="s">
        <v>197</v>
      </c>
      <c r="G288" s="212"/>
      <c r="H288" s="215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193</v>
      </c>
      <c r="AU288" s="221" t="s">
        <v>83</v>
      </c>
      <c r="AV288" s="14" t="s">
        <v>189</v>
      </c>
      <c r="AW288" s="14" t="s">
        <v>32</v>
      </c>
      <c r="AX288" s="14" t="s">
        <v>77</v>
      </c>
      <c r="AY288" s="221" t="s">
        <v>181</v>
      </c>
    </row>
    <row r="289" spans="1:65" s="2" customFormat="1" ht="16.5" customHeight="1">
      <c r="A289" s="37"/>
      <c r="B289" s="38"/>
      <c r="C289" s="222" t="s">
        <v>382</v>
      </c>
      <c r="D289" s="222" t="s">
        <v>237</v>
      </c>
      <c r="E289" s="223" t="s">
        <v>383</v>
      </c>
      <c r="F289" s="224" t="s">
        <v>384</v>
      </c>
      <c r="G289" s="225" t="s">
        <v>187</v>
      </c>
      <c r="H289" s="226">
        <v>0.60099999999999998</v>
      </c>
      <c r="I289" s="227"/>
      <c r="J289" s="228">
        <f>ROUND(I289*H289,2)</f>
        <v>0</v>
      </c>
      <c r="K289" s="224" t="s">
        <v>188</v>
      </c>
      <c r="L289" s="229"/>
      <c r="M289" s="230" t="s">
        <v>19</v>
      </c>
      <c r="N289" s="231" t="s">
        <v>42</v>
      </c>
      <c r="O289" s="67"/>
      <c r="P289" s="190">
        <f>O289*H289</f>
        <v>0</v>
      </c>
      <c r="Q289" s="190">
        <v>4.0280000000000003E-2</v>
      </c>
      <c r="R289" s="190">
        <f>Q289*H289</f>
        <v>2.4208280000000002E-2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356</v>
      </c>
      <c r="AT289" s="192" t="s">
        <v>237</v>
      </c>
      <c r="AU289" s="192" t="s">
        <v>83</v>
      </c>
      <c r="AY289" s="20" t="s">
        <v>181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83</v>
      </c>
      <c r="BK289" s="193">
        <f>ROUND(I289*H289,2)</f>
        <v>0</v>
      </c>
      <c r="BL289" s="20" t="s">
        <v>278</v>
      </c>
      <c r="BM289" s="192" t="s">
        <v>385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214</v>
      </c>
      <c r="G290" s="200"/>
      <c r="H290" s="204">
        <v>0.60099999999999998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4" customFormat="1" ht="11.25">
      <c r="B291" s="211"/>
      <c r="C291" s="212"/>
      <c r="D291" s="201" t="s">
        <v>193</v>
      </c>
      <c r="E291" s="213" t="s">
        <v>19</v>
      </c>
      <c r="F291" s="214" t="s">
        <v>197</v>
      </c>
      <c r="G291" s="212"/>
      <c r="H291" s="215">
        <v>0.60099999999999998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193</v>
      </c>
      <c r="AU291" s="221" t="s">
        <v>83</v>
      </c>
      <c r="AV291" s="14" t="s">
        <v>189</v>
      </c>
      <c r="AW291" s="14" t="s">
        <v>32</v>
      </c>
      <c r="AX291" s="14" t="s">
        <v>77</v>
      </c>
      <c r="AY291" s="221" t="s">
        <v>181</v>
      </c>
    </row>
    <row r="292" spans="1:65" s="2" customFormat="1" ht="24.2" customHeight="1">
      <c r="A292" s="37"/>
      <c r="B292" s="38"/>
      <c r="C292" s="181" t="s">
        <v>386</v>
      </c>
      <c r="D292" s="181" t="s">
        <v>184</v>
      </c>
      <c r="E292" s="182" t="s">
        <v>387</v>
      </c>
      <c r="F292" s="183" t="s">
        <v>388</v>
      </c>
      <c r="G292" s="184" t="s">
        <v>379</v>
      </c>
      <c r="H292" s="185">
        <v>1</v>
      </c>
      <c r="I292" s="186"/>
      <c r="J292" s="187">
        <f>ROUND(I292*H292,2)</f>
        <v>0</v>
      </c>
      <c r="K292" s="183" t="s">
        <v>188</v>
      </c>
      <c r="L292" s="42"/>
      <c r="M292" s="188" t="s">
        <v>19</v>
      </c>
      <c r="N292" s="189" t="s">
        <v>42</v>
      </c>
      <c r="O292" s="67"/>
      <c r="P292" s="190">
        <f>O292*H292</f>
        <v>0</v>
      </c>
      <c r="Q292" s="190">
        <v>2.5999999999999998E-4</v>
      </c>
      <c r="R292" s="190">
        <f>Q292*H292</f>
        <v>2.5999999999999998E-4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278</v>
      </c>
      <c r="AT292" s="192" t="s">
        <v>184</v>
      </c>
      <c r="AU292" s="192" t="s">
        <v>83</v>
      </c>
      <c r="AY292" s="20" t="s">
        <v>181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83</v>
      </c>
      <c r="BK292" s="193">
        <f>ROUND(I292*H292,2)</f>
        <v>0</v>
      </c>
      <c r="BL292" s="20" t="s">
        <v>278</v>
      </c>
      <c r="BM292" s="192" t="s">
        <v>389</v>
      </c>
    </row>
    <row r="293" spans="1:65" s="2" customFormat="1" ht="11.25">
      <c r="A293" s="37"/>
      <c r="B293" s="38"/>
      <c r="C293" s="39"/>
      <c r="D293" s="194" t="s">
        <v>191</v>
      </c>
      <c r="E293" s="39"/>
      <c r="F293" s="195" t="s">
        <v>390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191</v>
      </c>
      <c r="AU293" s="20" t="s">
        <v>83</v>
      </c>
    </row>
    <row r="294" spans="1:65" s="13" customFormat="1" ht="11.25">
      <c r="B294" s="199"/>
      <c r="C294" s="200"/>
      <c r="D294" s="201" t="s">
        <v>193</v>
      </c>
      <c r="E294" s="202" t="s">
        <v>19</v>
      </c>
      <c r="F294" s="203" t="s">
        <v>77</v>
      </c>
      <c r="G294" s="200"/>
      <c r="H294" s="204">
        <v>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193</v>
      </c>
      <c r="AU294" s="210" t="s">
        <v>83</v>
      </c>
      <c r="AV294" s="13" t="s">
        <v>83</v>
      </c>
      <c r="AW294" s="13" t="s">
        <v>32</v>
      </c>
      <c r="AX294" s="13" t="s">
        <v>70</v>
      </c>
      <c r="AY294" s="210" t="s">
        <v>181</v>
      </c>
    </row>
    <row r="295" spans="1:65" s="14" customFormat="1" ht="11.25">
      <c r="B295" s="211"/>
      <c r="C295" s="212"/>
      <c r="D295" s="201" t="s">
        <v>193</v>
      </c>
      <c r="E295" s="213" t="s">
        <v>19</v>
      </c>
      <c r="F295" s="214" t="s">
        <v>197</v>
      </c>
      <c r="G295" s="212"/>
      <c r="H295" s="215">
        <v>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193</v>
      </c>
      <c r="AU295" s="221" t="s">
        <v>83</v>
      </c>
      <c r="AV295" s="14" t="s">
        <v>189</v>
      </c>
      <c r="AW295" s="14" t="s">
        <v>32</v>
      </c>
      <c r="AX295" s="14" t="s">
        <v>77</v>
      </c>
      <c r="AY295" s="221" t="s">
        <v>181</v>
      </c>
    </row>
    <row r="296" spans="1:65" s="2" customFormat="1" ht="16.5" customHeight="1">
      <c r="A296" s="37"/>
      <c r="B296" s="38"/>
      <c r="C296" s="222" t="s">
        <v>391</v>
      </c>
      <c r="D296" s="222" t="s">
        <v>237</v>
      </c>
      <c r="E296" s="223" t="s">
        <v>392</v>
      </c>
      <c r="F296" s="224" t="s">
        <v>393</v>
      </c>
      <c r="G296" s="225" t="s">
        <v>187</v>
      </c>
      <c r="H296" s="226">
        <v>1.7969999999999999</v>
      </c>
      <c r="I296" s="227"/>
      <c r="J296" s="228">
        <f>ROUND(I296*H296,2)</f>
        <v>0</v>
      </c>
      <c r="K296" s="224" t="s">
        <v>188</v>
      </c>
      <c r="L296" s="229"/>
      <c r="M296" s="230" t="s">
        <v>19</v>
      </c>
      <c r="N296" s="231" t="s">
        <v>42</v>
      </c>
      <c r="O296" s="67"/>
      <c r="P296" s="190">
        <f>O296*H296</f>
        <v>0</v>
      </c>
      <c r="Q296" s="190">
        <v>3.7039999999999997E-2</v>
      </c>
      <c r="R296" s="190">
        <f>Q296*H296</f>
        <v>6.6560879999999989E-2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356</v>
      </c>
      <c r="AT296" s="192" t="s">
        <v>237</v>
      </c>
      <c r="AU296" s="192" t="s">
        <v>83</v>
      </c>
      <c r="AY296" s="20" t="s">
        <v>181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83</v>
      </c>
      <c r="BK296" s="193">
        <f>ROUND(I296*H296,2)</f>
        <v>0</v>
      </c>
      <c r="BL296" s="20" t="s">
        <v>278</v>
      </c>
      <c r="BM296" s="192" t="s">
        <v>394</v>
      </c>
    </row>
    <row r="297" spans="1:65" s="13" customFormat="1" ht="11.25">
      <c r="B297" s="199"/>
      <c r="C297" s="200"/>
      <c r="D297" s="201" t="s">
        <v>193</v>
      </c>
      <c r="E297" s="202" t="s">
        <v>19</v>
      </c>
      <c r="F297" s="203" t="s">
        <v>213</v>
      </c>
      <c r="G297" s="200"/>
      <c r="H297" s="204">
        <v>1.7969999999999999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193</v>
      </c>
      <c r="AU297" s="210" t="s">
        <v>83</v>
      </c>
      <c r="AV297" s="13" t="s">
        <v>83</v>
      </c>
      <c r="AW297" s="13" t="s">
        <v>32</v>
      </c>
      <c r="AX297" s="13" t="s">
        <v>70</v>
      </c>
      <c r="AY297" s="210" t="s">
        <v>181</v>
      </c>
    </row>
    <row r="298" spans="1:65" s="14" customFormat="1" ht="11.25">
      <c r="B298" s="211"/>
      <c r="C298" s="212"/>
      <c r="D298" s="201" t="s">
        <v>193</v>
      </c>
      <c r="E298" s="213" t="s">
        <v>19</v>
      </c>
      <c r="F298" s="214" t="s">
        <v>197</v>
      </c>
      <c r="G298" s="212"/>
      <c r="H298" s="215">
        <v>1.7969999999999999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193</v>
      </c>
      <c r="AU298" s="221" t="s">
        <v>83</v>
      </c>
      <c r="AV298" s="14" t="s">
        <v>189</v>
      </c>
      <c r="AW298" s="14" t="s">
        <v>32</v>
      </c>
      <c r="AX298" s="14" t="s">
        <v>77</v>
      </c>
      <c r="AY298" s="221" t="s">
        <v>181</v>
      </c>
    </row>
    <row r="299" spans="1:65" s="2" customFormat="1" ht="16.5" customHeight="1">
      <c r="A299" s="37"/>
      <c r="B299" s="38"/>
      <c r="C299" s="181" t="s">
        <v>395</v>
      </c>
      <c r="D299" s="181" t="s">
        <v>184</v>
      </c>
      <c r="E299" s="182" t="s">
        <v>396</v>
      </c>
      <c r="F299" s="183" t="s">
        <v>397</v>
      </c>
      <c r="G299" s="184" t="s">
        <v>230</v>
      </c>
      <c r="H299" s="185">
        <v>5.44</v>
      </c>
      <c r="I299" s="186"/>
      <c r="J299" s="187">
        <f>ROUND(I299*H299,2)</f>
        <v>0</v>
      </c>
      <c r="K299" s="183" t="s">
        <v>188</v>
      </c>
      <c r="L299" s="42"/>
      <c r="M299" s="188" t="s">
        <v>19</v>
      </c>
      <c r="N299" s="189" t="s">
        <v>42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2E-3</v>
      </c>
      <c r="T299" s="191">
        <f>S299*H299</f>
        <v>1.0880000000000001E-2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278</v>
      </c>
      <c r="AT299" s="192" t="s">
        <v>184</v>
      </c>
      <c r="AU299" s="192" t="s">
        <v>83</v>
      </c>
      <c r="AY299" s="20" t="s">
        <v>181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83</v>
      </c>
      <c r="BK299" s="193">
        <f>ROUND(I299*H299,2)</f>
        <v>0</v>
      </c>
      <c r="BL299" s="20" t="s">
        <v>278</v>
      </c>
      <c r="BM299" s="192" t="s">
        <v>398</v>
      </c>
    </row>
    <row r="300" spans="1:65" s="2" customFormat="1" ht="11.25">
      <c r="A300" s="37"/>
      <c r="B300" s="38"/>
      <c r="C300" s="39"/>
      <c r="D300" s="194" t="s">
        <v>191</v>
      </c>
      <c r="E300" s="39"/>
      <c r="F300" s="195" t="s">
        <v>399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191</v>
      </c>
      <c r="AU300" s="20" t="s">
        <v>83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400</v>
      </c>
      <c r="G301" s="200"/>
      <c r="H301" s="204">
        <v>2.25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3" customFormat="1" ht="11.25">
      <c r="B302" s="199"/>
      <c r="C302" s="200"/>
      <c r="D302" s="201" t="s">
        <v>193</v>
      </c>
      <c r="E302" s="202" t="s">
        <v>19</v>
      </c>
      <c r="F302" s="203" t="s">
        <v>400</v>
      </c>
      <c r="G302" s="200"/>
      <c r="H302" s="204">
        <v>2.25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193</v>
      </c>
      <c r="AU302" s="210" t="s">
        <v>83</v>
      </c>
      <c r="AV302" s="13" t="s">
        <v>83</v>
      </c>
      <c r="AW302" s="13" t="s">
        <v>32</v>
      </c>
      <c r="AX302" s="13" t="s">
        <v>70</v>
      </c>
      <c r="AY302" s="210" t="s">
        <v>181</v>
      </c>
    </row>
    <row r="303" spans="1:65" s="13" customFormat="1" ht="11.25">
      <c r="B303" s="199"/>
      <c r="C303" s="200"/>
      <c r="D303" s="201" t="s">
        <v>193</v>
      </c>
      <c r="E303" s="202" t="s">
        <v>19</v>
      </c>
      <c r="F303" s="203" t="s">
        <v>401</v>
      </c>
      <c r="G303" s="200"/>
      <c r="H303" s="204">
        <v>0.94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193</v>
      </c>
      <c r="AU303" s="210" t="s">
        <v>83</v>
      </c>
      <c r="AV303" s="13" t="s">
        <v>83</v>
      </c>
      <c r="AW303" s="13" t="s">
        <v>32</v>
      </c>
      <c r="AX303" s="13" t="s">
        <v>70</v>
      </c>
      <c r="AY303" s="210" t="s">
        <v>181</v>
      </c>
    </row>
    <row r="304" spans="1:65" s="14" customFormat="1" ht="11.25">
      <c r="B304" s="211"/>
      <c r="C304" s="212"/>
      <c r="D304" s="201" t="s">
        <v>193</v>
      </c>
      <c r="E304" s="213" t="s">
        <v>19</v>
      </c>
      <c r="F304" s="214" t="s">
        <v>197</v>
      </c>
      <c r="G304" s="212"/>
      <c r="H304" s="215">
        <v>5.4399999999999995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193</v>
      </c>
      <c r="AU304" s="221" t="s">
        <v>83</v>
      </c>
      <c r="AV304" s="14" t="s">
        <v>189</v>
      </c>
      <c r="AW304" s="14" t="s">
        <v>32</v>
      </c>
      <c r="AX304" s="14" t="s">
        <v>77</v>
      </c>
      <c r="AY304" s="221" t="s">
        <v>181</v>
      </c>
    </row>
    <row r="305" spans="1:65" s="2" customFormat="1" ht="21.75" customHeight="1">
      <c r="A305" s="37"/>
      <c r="B305" s="38"/>
      <c r="C305" s="181" t="s">
        <v>403</v>
      </c>
      <c r="D305" s="181" t="s">
        <v>184</v>
      </c>
      <c r="E305" s="182" t="s">
        <v>404</v>
      </c>
      <c r="F305" s="183" t="s">
        <v>405</v>
      </c>
      <c r="G305" s="184" t="s">
        <v>230</v>
      </c>
      <c r="H305" s="185">
        <v>5.44</v>
      </c>
      <c r="I305" s="186"/>
      <c r="J305" s="187">
        <f>ROUND(I305*H305,2)</f>
        <v>0</v>
      </c>
      <c r="K305" s="183" t="s">
        <v>188</v>
      </c>
      <c r="L305" s="42"/>
      <c r="M305" s="188" t="s">
        <v>19</v>
      </c>
      <c r="N305" s="189" t="s">
        <v>42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278</v>
      </c>
      <c r="AT305" s="192" t="s">
        <v>184</v>
      </c>
      <c r="AU305" s="192" t="s">
        <v>83</v>
      </c>
      <c r="AY305" s="20" t="s">
        <v>181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83</v>
      </c>
      <c r="BK305" s="193">
        <f>ROUND(I305*H305,2)</f>
        <v>0</v>
      </c>
      <c r="BL305" s="20" t="s">
        <v>278</v>
      </c>
      <c r="BM305" s="192" t="s">
        <v>406</v>
      </c>
    </row>
    <row r="306" spans="1:65" s="2" customFormat="1" ht="11.25">
      <c r="A306" s="37"/>
      <c r="B306" s="38"/>
      <c r="C306" s="39"/>
      <c r="D306" s="194" t="s">
        <v>191</v>
      </c>
      <c r="E306" s="39"/>
      <c r="F306" s="195" t="s">
        <v>407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191</v>
      </c>
      <c r="AU306" s="20" t="s">
        <v>83</v>
      </c>
    </row>
    <row r="307" spans="1:65" s="13" customFormat="1" ht="11.25">
      <c r="B307" s="199"/>
      <c r="C307" s="200"/>
      <c r="D307" s="201" t="s">
        <v>193</v>
      </c>
      <c r="E307" s="202" t="s">
        <v>19</v>
      </c>
      <c r="F307" s="203" t="s">
        <v>400</v>
      </c>
      <c r="G307" s="200"/>
      <c r="H307" s="204">
        <v>2.25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193</v>
      </c>
      <c r="AU307" s="210" t="s">
        <v>83</v>
      </c>
      <c r="AV307" s="13" t="s">
        <v>83</v>
      </c>
      <c r="AW307" s="13" t="s">
        <v>32</v>
      </c>
      <c r="AX307" s="13" t="s">
        <v>70</v>
      </c>
      <c r="AY307" s="210" t="s">
        <v>181</v>
      </c>
    </row>
    <row r="308" spans="1:65" s="13" customFormat="1" ht="11.25">
      <c r="B308" s="199"/>
      <c r="C308" s="200"/>
      <c r="D308" s="201" t="s">
        <v>193</v>
      </c>
      <c r="E308" s="202" t="s">
        <v>19</v>
      </c>
      <c r="F308" s="203" t="s">
        <v>400</v>
      </c>
      <c r="G308" s="200"/>
      <c r="H308" s="204">
        <v>2.25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193</v>
      </c>
      <c r="AU308" s="210" t="s">
        <v>83</v>
      </c>
      <c r="AV308" s="13" t="s">
        <v>83</v>
      </c>
      <c r="AW308" s="13" t="s">
        <v>32</v>
      </c>
      <c r="AX308" s="13" t="s">
        <v>70</v>
      </c>
      <c r="AY308" s="210" t="s">
        <v>181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401</v>
      </c>
      <c r="G309" s="200"/>
      <c r="H309" s="204">
        <v>0.94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5.4399999999999995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408</v>
      </c>
      <c r="D311" s="222" t="s">
        <v>237</v>
      </c>
      <c r="E311" s="223" t="s">
        <v>409</v>
      </c>
      <c r="F311" s="224" t="s">
        <v>410</v>
      </c>
      <c r="G311" s="225" t="s">
        <v>230</v>
      </c>
      <c r="H311" s="226">
        <v>5.44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1.8E-3</v>
      </c>
      <c r="R311" s="190">
        <f>Q311*H311</f>
        <v>9.7920000000000004E-3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411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400</v>
      </c>
      <c r="G312" s="200"/>
      <c r="H312" s="204">
        <v>2.25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400</v>
      </c>
      <c r="G313" s="200"/>
      <c r="H313" s="204">
        <v>2.25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3" customFormat="1" ht="11.25">
      <c r="B314" s="199"/>
      <c r="C314" s="200"/>
      <c r="D314" s="201" t="s">
        <v>193</v>
      </c>
      <c r="E314" s="202" t="s">
        <v>19</v>
      </c>
      <c r="F314" s="203" t="s">
        <v>401</v>
      </c>
      <c r="G314" s="200"/>
      <c r="H314" s="204">
        <v>0.94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193</v>
      </c>
      <c r="AU314" s="210" t="s">
        <v>83</v>
      </c>
      <c r="AV314" s="13" t="s">
        <v>83</v>
      </c>
      <c r="AW314" s="13" t="s">
        <v>32</v>
      </c>
      <c r="AX314" s="13" t="s">
        <v>70</v>
      </c>
      <c r="AY314" s="210" t="s">
        <v>181</v>
      </c>
    </row>
    <row r="315" spans="1:65" s="14" customFormat="1" ht="11.25">
      <c r="B315" s="211"/>
      <c r="C315" s="212"/>
      <c r="D315" s="201" t="s">
        <v>193</v>
      </c>
      <c r="E315" s="213" t="s">
        <v>19</v>
      </c>
      <c r="F315" s="214" t="s">
        <v>197</v>
      </c>
      <c r="G315" s="212"/>
      <c r="H315" s="215">
        <v>5.4399999999999995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193</v>
      </c>
      <c r="AU315" s="221" t="s">
        <v>83</v>
      </c>
      <c r="AV315" s="14" t="s">
        <v>189</v>
      </c>
      <c r="AW315" s="14" t="s">
        <v>32</v>
      </c>
      <c r="AX315" s="14" t="s">
        <v>77</v>
      </c>
      <c r="AY315" s="221" t="s">
        <v>181</v>
      </c>
    </row>
    <row r="316" spans="1:65" s="2" customFormat="1" ht="24.2" customHeight="1">
      <c r="A316" s="37"/>
      <c r="B316" s="38"/>
      <c r="C316" s="181" t="s">
        <v>412</v>
      </c>
      <c r="D316" s="181" t="s">
        <v>184</v>
      </c>
      <c r="E316" s="182" t="s">
        <v>413</v>
      </c>
      <c r="F316" s="183" t="s">
        <v>414</v>
      </c>
      <c r="G316" s="184" t="s">
        <v>309</v>
      </c>
      <c r="H316" s="185">
        <v>0.33200000000000002</v>
      </c>
      <c r="I316" s="186"/>
      <c r="J316" s="187">
        <f>ROUND(I316*H316,2)</f>
        <v>0</v>
      </c>
      <c r="K316" s="183" t="s">
        <v>188</v>
      </c>
      <c r="L316" s="42"/>
      <c r="M316" s="188" t="s">
        <v>19</v>
      </c>
      <c r="N316" s="189" t="s">
        <v>42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278</v>
      </c>
      <c r="AT316" s="192" t="s">
        <v>184</v>
      </c>
      <c r="AU316" s="192" t="s">
        <v>83</v>
      </c>
      <c r="AY316" s="20" t="s">
        <v>181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83</v>
      </c>
      <c r="BK316" s="193">
        <f>ROUND(I316*H316,2)</f>
        <v>0</v>
      </c>
      <c r="BL316" s="20" t="s">
        <v>278</v>
      </c>
      <c r="BM316" s="192" t="s">
        <v>415</v>
      </c>
    </row>
    <row r="317" spans="1:65" s="2" customFormat="1" ht="11.25">
      <c r="A317" s="37"/>
      <c r="B317" s="38"/>
      <c r="C317" s="39"/>
      <c r="D317" s="194" t="s">
        <v>191</v>
      </c>
      <c r="E317" s="39"/>
      <c r="F317" s="195" t="s">
        <v>416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191</v>
      </c>
      <c r="AU317" s="20" t="s">
        <v>83</v>
      </c>
    </row>
    <row r="318" spans="1:65" s="12" customFormat="1" ht="22.9" customHeight="1">
      <c r="B318" s="165"/>
      <c r="C318" s="166"/>
      <c r="D318" s="167" t="s">
        <v>69</v>
      </c>
      <c r="E318" s="179" t="s">
        <v>417</v>
      </c>
      <c r="F318" s="179" t="s">
        <v>418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SUM(P319:P341)</f>
        <v>0</v>
      </c>
      <c r="Q318" s="173"/>
      <c r="R318" s="174">
        <f>SUM(R319:R341)</f>
        <v>9.7818000000000002E-3</v>
      </c>
      <c r="S318" s="173"/>
      <c r="T318" s="175">
        <f>SUM(T319:T341)</f>
        <v>0</v>
      </c>
      <c r="AR318" s="176" t="s">
        <v>83</v>
      </c>
      <c r="AT318" s="177" t="s">
        <v>69</v>
      </c>
      <c r="AU318" s="177" t="s">
        <v>77</v>
      </c>
      <c r="AY318" s="176" t="s">
        <v>181</v>
      </c>
      <c r="BK318" s="178">
        <f>SUM(BK319:BK341)</f>
        <v>0</v>
      </c>
    </row>
    <row r="319" spans="1:65" s="2" customFormat="1" ht="24.2" customHeight="1">
      <c r="A319" s="37"/>
      <c r="B319" s="38"/>
      <c r="C319" s="181" t="s">
        <v>419</v>
      </c>
      <c r="D319" s="181" t="s">
        <v>184</v>
      </c>
      <c r="E319" s="182" t="s">
        <v>420</v>
      </c>
      <c r="F319" s="183" t="s">
        <v>421</v>
      </c>
      <c r="G319" s="184" t="s">
        <v>230</v>
      </c>
      <c r="H319" s="185">
        <v>23.29</v>
      </c>
      <c r="I319" s="186"/>
      <c r="J319" s="187">
        <f>ROUND(I319*H319,2)</f>
        <v>0</v>
      </c>
      <c r="K319" s="183" t="s">
        <v>188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6.0000000000000002E-5</v>
      </c>
      <c r="R319" s="190">
        <f>Q319*H319</f>
        <v>1.3974E-3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278</v>
      </c>
      <c r="AT319" s="192" t="s">
        <v>184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422</v>
      </c>
    </row>
    <row r="320" spans="1:65" s="2" customFormat="1" ht="11.25">
      <c r="A320" s="37"/>
      <c r="B320" s="38"/>
      <c r="C320" s="39"/>
      <c r="D320" s="194" t="s">
        <v>191</v>
      </c>
      <c r="E320" s="39"/>
      <c r="F320" s="195" t="s">
        <v>423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191</v>
      </c>
      <c r="AU320" s="20" t="s">
        <v>83</v>
      </c>
    </row>
    <row r="321" spans="1:65" s="13" customFormat="1" ht="11.25">
      <c r="B321" s="199"/>
      <c r="C321" s="200"/>
      <c r="D321" s="201" t="s">
        <v>193</v>
      </c>
      <c r="E321" s="202" t="s">
        <v>19</v>
      </c>
      <c r="F321" s="203" t="s">
        <v>424</v>
      </c>
      <c r="G321" s="200"/>
      <c r="H321" s="204">
        <v>7.16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193</v>
      </c>
      <c r="AU321" s="210" t="s">
        <v>83</v>
      </c>
      <c r="AV321" s="13" t="s">
        <v>83</v>
      </c>
      <c r="AW321" s="13" t="s">
        <v>32</v>
      </c>
      <c r="AX321" s="13" t="s">
        <v>70</v>
      </c>
      <c r="AY321" s="210" t="s">
        <v>181</v>
      </c>
    </row>
    <row r="322" spans="1:65" s="13" customFormat="1" ht="11.25">
      <c r="B322" s="199"/>
      <c r="C322" s="200"/>
      <c r="D322" s="201" t="s">
        <v>193</v>
      </c>
      <c r="E322" s="202" t="s">
        <v>19</v>
      </c>
      <c r="F322" s="203" t="s">
        <v>424</v>
      </c>
      <c r="G322" s="200"/>
      <c r="H322" s="204">
        <v>7.16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193</v>
      </c>
      <c r="AU322" s="210" t="s">
        <v>83</v>
      </c>
      <c r="AV322" s="13" t="s">
        <v>83</v>
      </c>
      <c r="AW322" s="13" t="s">
        <v>32</v>
      </c>
      <c r="AX322" s="13" t="s">
        <v>70</v>
      </c>
      <c r="AY322" s="210" t="s">
        <v>181</v>
      </c>
    </row>
    <row r="323" spans="1:65" s="13" customFormat="1" ht="11.25">
      <c r="B323" s="199"/>
      <c r="C323" s="200"/>
      <c r="D323" s="201" t="s">
        <v>193</v>
      </c>
      <c r="E323" s="202" t="s">
        <v>19</v>
      </c>
      <c r="F323" s="203" t="s">
        <v>425</v>
      </c>
      <c r="G323" s="200"/>
      <c r="H323" s="204">
        <v>5.87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193</v>
      </c>
      <c r="AU323" s="210" t="s">
        <v>83</v>
      </c>
      <c r="AV323" s="13" t="s">
        <v>83</v>
      </c>
      <c r="AW323" s="13" t="s">
        <v>32</v>
      </c>
      <c r="AX323" s="13" t="s">
        <v>70</v>
      </c>
      <c r="AY323" s="210" t="s">
        <v>181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426</v>
      </c>
      <c r="G324" s="200"/>
      <c r="H324" s="204">
        <v>3.1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4" customFormat="1" ht="11.25">
      <c r="B325" s="211"/>
      <c r="C325" s="212"/>
      <c r="D325" s="201" t="s">
        <v>193</v>
      </c>
      <c r="E325" s="213" t="s">
        <v>19</v>
      </c>
      <c r="F325" s="214" t="s">
        <v>197</v>
      </c>
      <c r="G325" s="212"/>
      <c r="H325" s="215">
        <v>23.290000000000003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193</v>
      </c>
      <c r="AU325" s="221" t="s">
        <v>83</v>
      </c>
      <c r="AV325" s="14" t="s">
        <v>189</v>
      </c>
      <c r="AW325" s="14" t="s">
        <v>32</v>
      </c>
      <c r="AX325" s="14" t="s">
        <v>77</v>
      </c>
      <c r="AY325" s="221" t="s">
        <v>181</v>
      </c>
    </row>
    <row r="326" spans="1:65" s="2" customFormat="1" ht="24.2" customHeight="1">
      <c r="A326" s="37"/>
      <c r="B326" s="38"/>
      <c r="C326" s="181" t="s">
        <v>427</v>
      </c>
      <c r="D326" s="181" t="s">
        <v>184</v>
      </c>
      <c r="E326" s="182" t="s">
        <v>428</v>
      </c>
      <c r="F326" s="183" t="s">
        <v>429</v>
      </c>
      <c r="G326" s="184" t="s">
        <v>230</v>
      </c>
      <c r="H326" s="185">
        <v>23.29</v>
      </c>
      <c r="I326" s="186"/>
      <c r="J326" s="187">
        <f>ROUND(I326*H326,2)</f>
        <v>0</v>
      </c>
      <c r="K326" s="183" t="s">
        <v>188</v>
      </c>
      <c r="L326" s="42"/>
      <c r="M326" s="188" t="s">
        <v>19</v>
      </c>
      <c r="N326" s="189" t="s">
        <v>42</v>
      </c>
      <c r="O326" s="67"/>
      <c r="P326" s="190">
        <f>O326*H326</f>
        <v>0</v>
      </c>
      <c r="Q326" s="190">
        <v>6.9999999999999994E-5</v>
      </c>
      <c r="R326" s="190">
        <f>Q326*H326</f>
        <v>1.6302999999999999E-3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278</v>
      </c>
      <c r="AT326" s="192" t="s">
        <v>184</v>
      </c>
      <c r="AU326" s="192" t="s">
        <v>83</v>
      </c>
      <c r="AY326" s="20" t="s">
        <v>181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83</v>
      </c>
      <c r="BK326" s="193">
        <f>ROUND(I326*H326,2)</f>
        <v>0</v>
      </c>
      <c r="BL326" s="20" t="s">
        <v>278</v>
      </c>
      <c r="BM326" s="192" t="s">
        <v>430</v>
      </c>
    </row>
    <row r="327" spans="1:65" s="2" customFormat="1" ht="11.25">
      <c r="A327" s="37"/>
      <c r="B327" s="38"/>
      <c r="C327" s="39"/>
      <c r="D327" s="194" t="s">
        <v>191</v>
      </c>
      <c r="E327" s="39"/>
      <c r="F327" s="195" t="s">
        <v>431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191</v>
      </c>
      <c r="AU327" s="20" t="s">
        <v>83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424</v>
      </c>
      <c r="G328" s="200"/>
      <c r="H328" s="204">
        <v>7.16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424</v>
      </c>
      <c r="G329" s="200"/>
      <c r="H329" s="204">
        <v>7.16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3" customFormat="1" ht="11.25">
      <c r="B330" s="199"/>
      <c r="C330" s="200"/>
      <c r="D330" s="201" t="s">
        <v>193</v>
      </c>
      <c r="E330" s="202" t="s">
        <v>19</v>
      </c>
      <c r="F330" s="203" t="s">
        <v>425</v>
      </c>
      <c r="G330" s="200"/>
      <c r="H330" s="204">
        <v>5.87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193</v>
      </c>
      <c r="AU330" s="210" t="s">
        <v>83</v>
      </c>
      <c r="AV330" s="13" t="s">
        <v>83</v>
      </c>
      <c r="AW330" s="13" t="s">
        <v>32</v>
      </c>
      <c r="AX330" s="13" t="s">
        <v>70</v>
      </c>
      <c r="AY330" s="210" t="s">
        <v>181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426</v>
      </c>
      <c r="G331" s="200"/>
      <c r="H331" s="204">
        <v>3.1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4" customFormat="1" ht="11.25">
      <c r="B332" s="211"/>
      <c r="C332" s="212"/>
      <c r="D332" s="201" t="s">
        <v>193</v>
      </c>
      <c r="E332" s="213" t="s">
        <v>19</v>
      </c>
      <c r="F332" s="214" t="s">
        <v>197</v>
      </c>
      <c r="G332" s="212"/>
      <c r="H332" s="215">
        <v>23.290000000000003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193</v>
      </c>
      <c r="AU332" s="221" t="s">
        <v>83</v>
      </c>
      <c r="AV332" s="14" t="s">
        <v>189</v>
      </c>
      <c r="AW332" s="14" t="s">
        <v>32</v>
      </c>
      <c r="AX332" s="14" t="s">
        <v>77</v>
      </c>
      <c r="AY332" s="221" t="s">
        <v>181</v>
      </c>
    </row>
    <row r="333" spans="1:65" s="2" customFormat="1" ht="24.2" customHeight="1">
      <c r="A333" s="37"/>
      <c r="B333" s="38"/>
      <c r="C333" s="181" t="s">
        <v>432</v>
      </c>
      <c r="D333" s="181" t="s">
        <v>184</v>
      </c>
      <c r="E333" s="182" t="s">
        <v>433</v>
      </c>
      <c r="F333" s="183" t="s">
        <v>434</v>
      </c>
      <c r="G333" s="184" t="s">
        <v>230</v>
      </c>
      <c r="H333" s="185">
        <v>23.29</v>
      </c>
      <c r="I333" s="186"/>
      <c r="J333" s="187">
        <f>ROUND(I333*H333,2)</f>
        <v>0</v>
      </c>
      <c r="K333" s="183" t="s">
        <v>188</v>
      </c>
      <c r="L333" s="42"/>
      <c r="M333" s="188" t="s">
        <v>19</v>
      </c>
      <c r="N333" s="189" t="s">
        <v>42</v>
      </c>
      <c r="O333" s="67"/>
      <c r="P333" s="190">
        <f>O333*H333</f>
        <v>0</v>
      </c>
      <c r="Q333" s="190">
        <v>2.9E-4</v>
      </c>
      <c r="R333" s="190">
        <f>Q333*H333</f>
        <v>6.7540999999999999E-3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278</v>
      </c>
      <c r="AT333" s="192" t="s">
        <v>184</v>
      </c>
      <c r="AU333" s="192" t="s">
        <v>83</v>
      </c>
      <c r="AY333" s="20" t="s">
        <v>181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83</v>
      </c>
      <c r="BK333" s="193">
        <f>ROUND(I333*H333,2)</f>
        <v>0</v>
      </c>
      <c r="BL333" s="20" t="s">
        <v>278</v>
      </c>
      <c r="BM333" s="192" t="s">
        <v>435</v>
      </c>
    </row>
    <row r="334" spans="1:65" s="2" customFormat="1" ht="11.25">
      <c r="A334" s="37"/>
      <c r="B334" s="38"/>
      <c r="C334" s="39"/>
      <c r="D334" s="194" t="s">
        <v>191</v>
      </c>
      <c r="E334" s="39"/>
      <c r="F334" s="195" t="s">
        <v>436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191</v>
      </c>
      <c r="AU334" s="20" t="s">
        <v>83</v>
      </c>
    </row>
    <row r="335" spans="1:65" s="13" customFormat="1" ht="11.25">
      <c r="B335" s="199"/>
      <c r="C335" s="200"/>
      <c r="D335" s="201" t="s">
        <v>193</v>
      </c>
      <c r="E335" s="202" t="s">
        <v>19</v>
      </c>
      <c r="F335" s="203" t="s">
        <v>424</v>
      </c>
      <c r="G335" s="200"/>
      <c r="H335" s="204">
        <v>7.16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193</v>
      </c>
      <c r="AU335" s="210" t="s">
        <v>83</v>
      </c>
      <c r="AV335" s="13" t="s">
        <v>83</v>
      </c>
      <c r="AW335" s="13" t="s">
        <v>32</v>
      </c>
      <c r="AX335" s="13" t="s">
        <v>70</v>
      </c>
      <c r="AY335" s="210" t="s">
        <v>181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424</v>
      </c>
      <c r="G336" s="200"/>
      <c r="H336" s="204">
        <v>7.16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425</v>
      </c>
      <c r="G337" s="200"/>
      <c r="H337" s="204">
        <v>5.87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426</v>
      </c>
      <c r="G338" s="200"/>
      <c r="H338" s="204">
        <v>3.1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4" customFormat="1" ht="11.25">
      <c r="B339" s="211"/>
      <c r="C339" s="212"/>
      <c r="D339" s="201" t="s">
        <v>193</v>
      </c>
      <c r="E339" s="213" t="s">
        <v>19</v>
      </c>
      <c r="F339" s="214" t="s">
        <v>197</v>
      </c>
      <c r="G339" s="212"/>
      <c r="H339" s="215">
        <v>23.290000000000003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193</v>
      </c>
      <c r="AU339" s="221" t="s">
        <v>83</v>
      </c>
      <c r="AV339" s="14" t="s">
        <v>189</v>
      </c>
      <c r="AW339" s="14" t="s">
        <v>32</v>
      </c>
      <c r="AX339" s="14" t="s">
        <v>77</v>
      </c>
      <c r="AY339" s="221" t="s">
        <v>181</v>
      </c>
    </row>
    <row r="340" spans="1:65" s="2" customFormat="1" ht="33" customHeight="1">
      <c r="A340" s="37"/>
      <c r="B340" s="38"/>
      <c r="C340" s="181" t="s">
        <v>437</v>
      </c>
      <c r="D340" s="181" t="s">
        <v>184</v>
      </c>
      <c r="E340" s="182" t="s">
        <v>438</v>
      </c>
      <c r="F340" s="183" t="s">
        <v>439</v>
      </c>
      <c r="G340" s="184" t="s">
        <v>309</v>
      </c>
      <c r="H340" s="185">
        <v>0.01</v>
      </c>
      <c r="I340" s="186"/>
      <c r="J340" s="187">
        <f>ROUND(I340*H340,2)</f>
        <v>0</v>
      </c>
      <c r="K340" s="183" t="s">
        <v>188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278</v>
      </c>
      <c r="AT340" s="192" t="s">
        <v>184</v>
      </c>
      <c r="AU340" s="192" t="s">
        <v>83</v>
      </c>
      <c r="AY340" s="20" t="s">
        <v>181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83</v>
      </c>
      <c r="BK340" s="193">
        <f>ROUND(I340*H340,2)</f>
        <v>0</v>
      </c>
      <c r="BL340" s="20" t="s">
        <v>278</v>
      </c>
      <c r="BM340" s="192" t="s">
        <v>440</v>
      </c>
    </row>
    <row r="341" spans="1:65" s="2" customFormat="1" ht="11.25">
      <c r="A341" s="37"/>
      <c r="B341" s="38"/>
      <c r="C341" s="39"/>
      <c r="D341" s="194" t="s">
        <v>191</v>
      </c>
      <c r="E341" s="39"/>
      <c r="F341" s="195" t="s">
        <v>441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191</v>
      </c>
      <c r="AU341" s="20" t="s">
        <v>83</v>
      </c>
    </row>
    <row r="342" spans="1:65" s="12" customFormat="1" ht="22.9" customHeight="1">
      <c r="B342" s="165"/>
      <c r="C342" s="166"/>
      <c r="D342" s="167" t="s">
        <v>69</v>
      </c>
      <c r="E342" s="179" t="s">
        <v>442</v>
      </c>
      <c r="F342" s="179" t="s">
        <v>443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SUM(P343:P353)</f>
        <v>0</v>
      </c>
      <c r="Q342" s="173"/>
      <c r="R342" s="174">
        <f>SUM(R343:R353)</f>
        <v>1.3841879999999999E-2</v>
      </c>
      <c r="S342" s="173"/>
      <c r="T342" s="175">
        <f>SUM(T343:T353)</f>
        <v>0</v>
      </c>
      <c r="AR342" s="176" t="s">
        <v>83</v>
      </c>
      <c r="AT342" s="177" t="s">
        <v>69</v>
      </c>
      <c r="AU342" s="177" t="s">
        <v>77</v>
      </c>
      <c r="AY342" s="176" t="s">
        <v>181</v>
      </c>
      <c r="BK342" s="178">
        <f>SUM(BK343:BK353)</f>
        <v>0</v>
      </c>
    </row>
    <row r="343" spans="1:65" s="2" customFormat="1" ht="24.2" customHeight="1">
      <c r="A343" s="37"/>
      <c r="B343" s="38"/>
      <c r="C343" s="181" t="s">
        <v>444</v>
      </c>
      <c r="D343" s="181" t="s">
        <v>184</v>
      </c>
      <c r="E343" s="182" t="s">
        <v>445</v>
      </c>
      <c r="F343" s="183" t="s">
        <v>446</v>
      </c>
      <c r="G343" s="184" t="s">
        <v>187</v>
      </c>
      <c r="H343" s="185">
        <v>53.238</v>
      </c>
      <c r="I343" s="186"/>
      <c r="J343" s="187">
        <f>ROUND(I343*H343,2)</f>
        <v>0</v>
      </c>
      <c r="K343" s="183" t="s">
        <v>188</v>
      </c>
      <c r="L343" s="42"/>
      <c r="M343" s="188" t="s">
        <v>19</v>
      </c>
      <c r="N343" s="189" t="s">
        <v>42</v>
      </c>
      <c r="O343" s="67"/>
      <c r="P343" s="190">
        <f>O343*H343</f>
        <v>0</v>
      </c>
      <c r="Q343" s="190">
        <v>2.5999999999999998E-4</v>
      </c>
      <c r="R343" s="190">
        <f>Q343*H343</f>
        <v>1.3841879999999999E-2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278</v>
      </c>
      <c r="AT343" s="192" t="s">
        <v>184</v>
      </c>
      <c r="AU343" s="192" t="s">
        <v>83</v>
      </c>
      <c r="AY343" s="20" t="s">
        <v>181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83</v>
      </c>
      <c r="BK343" s="193">
        <f>ROUND(I343*H343,2)</f>
        <v>0</v>
      </c>
      <c r="BL343" s="20" t="s">
        <v>278</v>
      </c>
      <c r="BM343" s="192" t="s">
        <v>447</v>
      </c>
    </row>
    <row r="344" spans="1:65" s="2" customFormat="1" ht="11.25">
      <c r="A344" s="37"/>
      <c r="B344" s="38"/>
      <c r="C344" s="39"/>
      <c r="D344" s="194" t="s">
        <v>191</v>
      </c>
      <c r="E344" s="39"/>
      <c r="F344" s="195" t="s">
        <v>448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191</v>
      </c>
      <c r="AU344" s="20" t="s">
        <v>83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8</v>
      </c>
      <c r="G345" s="200"/>
      <c r="H345" s="204">
        <v>12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449</v>
      </c>
      <c r="G346" s="200"/>
      <c r="H346" s="204">
        <v>1.5209999999999999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8</v>
      </c>
      <c r="G347" s="200"/>
      <c r="H347" s="204">
        <v>12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449</v>
      </c>
      <c r="G348" s="200"/>
      <c r="H348" s="204">
        <v>1.5209999999999999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8</v>
      </c>
      <c r="G349" s="200"/>
      <c r="H349" s="204">
        <v>12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450</v>
      </c>
      <c r="G350" s="200"/>
      <c r="H350" s="204">
        <v>1.5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8</v>
      </c>
      <c r="G351" s="200"/>
      <c r="H351" s="204">
        <v>12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451</v>
      </c>
      <c r="G352" s="200"/>
      <c r="H352" s="204">
        <v>0.69599999999999995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4" customFormat="1" ht="11.25">
      <c r="B353" s="211"/>
      <c r="C353" s="212"/>
      <c r="D353" s="201" t="s">
        <v>193</v>
      </c>
      <c r="E353" s="213" t="s">
        <v>19</v>
      </c>
      <c r="F353" s="214" t="s">
        <v>197</v>
      </c>
      <c r="G353" s="212"/>
      <c r="H353" s="215">
        <v>53.238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193</v>
      </c>
      <c r="AU353" s="221" t="s">
        <v>83</v>
      </c>
      <c r="AV353" s="14" t="s">
        <v>189</v>
      </c>
      <c r="AW353" s="14" t="s">
        <v>32</v>
      </c>
      <c r="AX353" s="14" t="s">
        <v>77</v>
      </c>
      <c r="AY353" s="221" t="s">
        <v>181</v>
      </c>
    </row>
    <row r="354" spans="1:65" s="12" customFormat="1" ht="22.9" customHeight="1">
      <c r="B354" s="165"/>
      <c r="C354" s="166"/>
      <c r="D354" s="167" t="s">
        <v>69</v>
      </c>
      <c r="E354" s="179" t="s">
        <v>452</v>
      </c>
      <c r="F354" s="179" t="s">
        <v>453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SUM(P355:P368)</f>
        <v>0</v>
      </c>
      <c r="Q354" s="173"/>
      <c r="R354" s="174">
        <f>SUM(R355:R368)</f>
        <v>1.1213799999999999E-2</v>
      </c>
      <c r="S354" s="173"/>
      <c r="T354" s="175">
        <f>SUM(T355:T368)</f>
        <v>0</v>
      </c>
      <c r="AR354" s="176" t="s">
        <v>83</v>
      </c>
      <c r="AT354" s="177" t="s">
        <v>69</v>
      </c>
      <c r="AU354" s="177" t="s">
        <v>77</v>
      </c>
      <c r="AY354" s="176" t="s">
        <v>181</v>
      </c>
      <c r="BK354" s="178">
        <f>SUM(BK355:BK368)</f>
        <v>0</v>
      </c>
    </row>
    <row r="355" spans="1:65" s="2" customFormat="1" ht="16.5" customHeight="1">
      <c r="A355" s="37"/>
      <c r="B355" s="38"/>
      <c r="C355" s="181" t="s">
        <v>454</v>
      </c>
      <c r="D355" s="181" t="s">
        <v>184</v>
      </c>
      <c r="E355" s="182" t="s">
        <v>455</v>
      </c>
      <c r="F355" s="183" t="s">
        <v>456</v>
      </c>
      <c r="G355" s="184" t="s">
        <v>187</v>
      </c>
      <c r="H355" s="185">
        <v>8.6259999999999994</v>
      </c>
      <c r="I355" s="186"/>
      <c r="J355" s="187">
        <f>ROUND(I355*H355,2)</f>
        <v>0</v>
      </c>
      <c r="K355" s="183" t="s">
        <v>19</v>
      </c>
      <c r="L355" s="42"/>
      <c r="M355" s="188" t="s">
        <v>19</v>
      </c>
      <c r="N355" s="189" t="s">
        <v>42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278</v>
      </c>
      <c r="AT355" s="192" t="s">
        <v>184</v>
      </c>
      <c r="AU355" s="192" t="s">
        <v>83</v>
      </c>
      <c r="AY355" s="20" t="s">
        <v>181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83</v>
      </c>
      <c r="BK355" s="193">
        <f>ROUND(I355*H355,2)</f>
        <v>0</v>
      </c>
      <c r="BL355" s="20" t="s">
        <v>278</v>
      </c>
      <c r="BM355" s="192" t="s">
        <v>457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458</v>
      </c>
      <c r="G356" s="200"/>
      <c r="H356" s="204">
        <v>3.1139999999999999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458</v>
      </c>
      <c r="G357" s="200"/>
      <c r="H357" s="204">
        <v>3.1139999999999999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213</v>
      </c>
      <c r="G358" s="200"/>
      <c r="H358" s="204">
        <v>1.7969999999999999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214</v>
      </c>
      <c r="G359" s="200"/>
      <c r="H359" s="204">
        <v>0.60099999999999998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8.6260000000000012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16.5" customHeight="1">
      <c r="A361" s="37"/>
      <c r="B361" s="38"/>
      <c r="C361" s="222" t="s">
        <v>459</v>
      </c>
      <c r="D361" s="222" t="s">
        <v>237</v>
      </c>
      <c r="E361" s="223" t="s">
        <v>460</v>
      </c>
      <c r="F361" s="224" t="s">
        <v>461</v>
      </c>
      <c r="G361" s="225" t="s">
        <v>187</v>
      </c>
      <c r="H361" s="226">
        <v>8.6259999999999994</v>
      </c>
      <c r="I361" s="227"/>
      <c r="J361" s="228">
        <f>ROUND(I361*H361,2)</f>
        <v>0</v>
      </c>
      <c r="K361" s="224" t="s">
        <v>188</v>
      </c>
      <c r="L361" s="229"/>
      <c r="M361" s="230" t="s">
        <v>19</v>
      </c>
      <c r="N361" s="231" t="s">
        <v>42</v>
      </c>
      <c r="O361" s="67"/>
      <c r="P361" s="190">
        <f>O361*H361</f>
        <v>0</v>
      </c>
      <c r="Q361" s="190">
        <v>1.2999999999999999E-3</v>
      </c>
      <c r="R361" s="190">
        <f>Q361*H361</f>
        <v>1.1213799999999999E-2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356</v>
      </c>
      <c r="AT361" s="192" t="s">
        <v>237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462</v>
      </c>
    </row>
    <row r="362" spans="1:65" s="13" customFormat="1" ht="11.25">
      <c r="B362" s="199"/>
      <c r="C362" s="200"/>
      <c r="D362" s="201" t="s">
        <v>193</v>
      </c>
      <c r="E362" s="202" t="s">
        <v>19</v>
      </c>
      <c r="F362" s="203" t="s">
        <v>458</v>
      </c>
      <c r="G362" s="200"/>
      <c r="H362" s="204">
        <v>3.1139999999999999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193</v>
      </c>
      <c r="AU362" s="210" t="s">
        <v>83</v>
      </c>
      <c r="AV362" s="13" t="s">
        <v>83</v>
      </c>
      <c r="AW362" s="13" t="s">
        <v>32</v>
      </c>
      <c r="AX362" s="13" t="s">
        <v>70</v>
      </c>
      <c r="AY362" s="210" t="s">
        <v>181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458</v>
      </c>
      <c r="G363" s="200"/>
      <c r="H363" s="204">
        <v>3.1139999999999999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213</v>
      </c>
      <c r="G364" s="200"/>
      <c r="H364" s="204">
        <v>1.7969999999999999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214</v>
      </c>
      <c r="G365" s="200"/>
      <c r="H365" s="204">
        <v>0.60099999999999998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4" customFormat="1" ht="11.25">
      <c r="B366" s="211"/>
      <c r="C366" s="212"/>
      <c r="D366" s="201" t="s">
        <v>193</v>
      </c>
      <c r="E366" s="213" t="s">
        <v>19</v>
      </c>
      <c r="F366" s="214" t="s">
        <v>197</v>
      </c>
      <c r="G366" s="212"/>
      <c r="H366" s="215">
        <v>8.6260000000000012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193</v>
      </c>
      <c r="AU366" s="221" t="s">
        <v>83</v>
      </c>
      <c r="AV366" s="14" t="s">
        <v>189</v>
      </c>
      <c r="AW366" s="14" t="s">
        <v>32</v>
      </c>
      <c r="AX366" s="14" t="s">
        <v>77</v>
      </c>
      <c r="AY366" s="221" t="s">
        <v>181</v>
      </c>
    </row>
    <row r="367" spans="1:65" s="2" customFormat="1" ht="33" customHeight="1">
      <c r="A367" s="37"/>
      <c r="B367" s="38"/>
      <c r="C367" s="181" t="s">
        <v>463</v>
      </c>
      <c r="D367" s="181" t="s">
        <v>184</v>
      </c>
      <c r="E367" s="182" t="s">
        <v>464</v>
      </c>
      <c r="F367" s="183" t="s">
        <v>465</v>
      </c>
      <c r="G367" s="184" t="s">
        <v>309</v>
      </c>
      <c r="H367" s="185">
        <v>1.0999999999999999E-2</v>
      </c>
      <c r="I367" s="186"/>
      <c r="J367" s="187">
        <f>ROUND(I367*H367,2)</f>
        <v>0</v>
      </c>
      <c r="K367" s="183" t="s">
        <v>188</v>
      </c>
      <c r="L367" s="42"/>
      <c r="M367" s="188" t="s">
        <v>19</v>
      </c>
      <c r="N367" s="189" t="s">
        <v>42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278</v>
      </c>
      <c r="AT367" s="192" t="s">
        <v>184</v>
      </c>
      <c r="AU367" s="192" t="s">
        <v>83</v>
      </c>
      <c r="AY367" s="20" t="s">
        <v>181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83</v>
      </c>
      <c r="BK367" s="193">
        <f>ROUND(I367*H367,2)</f>
        <v>0</v>
      </c>
      <c r="BL367" s="20" t="s">
        <v>278</v>
      </c>
      <c r="BM367" s="192" t="s">
        <v>466</v>
      </c>
    </row>
    <row r="368" spans="1:65" s="2" customFormat="1" ht="11.25">
      <c r="A368" s="37"/>
      <c r="B368" s="38"/>
      <c r="C368" s="39"/>
      <c r="D368" s="194" t="s">
        <v>191</v>
      </c>
      <c r="E368" s="39"/>
      <c r="F368" s="195" t="s">
        <v>467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191</v>
      </c>
      <c r="AU368" s="20" t="s">
        <v>83</v>
      </c>
    </row>
    <row r="369" spans="1:65" s="12" customFormat="1" ht="25.9" customHeight="1">
      <c r="B369" s="165"/>
      <c r="C369" s="166"/>
      <c r="D369" s="167" t="s">
        <v>69</v>
      </c>
      <c r="E369" s="168" t="s">
        <v>468</v>
      </c>
      <c r="F369" s="168" t="s">
        <v>469</v>
      </c>
      <c r="G369" s="166"/>
      <c r="H369" s="166"/>
      <c r="I369" s="169"/>
      <c r="J369" s="170">
        <f>BK369</f>
        <v>0</v>
      </c>
      <c r="K369" s="166"/>
      <c r="L369" s="171"/>
      <c r="M369" s="172"/>
      <c r="N369" s="173"/>
      <c r="O369" s="173"/>
      <c r="P369" s="174">
        <f>SUM(P370:P377)</f>
        <v>0</v>
      </c>
      <c r="Q369" s="173"/>
      <c r="R369" s="174">
        <f>SUM(R370:R377)</f>
        <v>0</v>
      </c>
      <c r="S369" s="173"/>
      <c r="T369" s="175">
        <f>SUM(T370:T377)</f>
        <v>0</v>
      </c>
      <c r="AR369" s="176" t="s">
        <v>215</v>
      </c>
      <c r="AT369" s="177" t="s">
        <v>69</v>
      </c>
      <c r="AU369" s="177" t="s">
        <v>70</v>
      </c>
      <c r="AY369" s="176" t="s">
        <v>181</v>
      </c>
      <c r="BK369" s="178">
        <f>SUM(BK370:BK377)</f>
        <v>0</v>
      </c>
    </row>
    <row r="370" spans="1:65" s="2" customFormat="1" ht="16.5" customHeight="1">
      <c r="A370" s="37"/>
      <c r="B370" s="38"/>
      <c r="C370" s="181" t="s">
        <v>470</v>
      </c>
      <c r="D370" s="181" t="s">
        <v>184</v>
      </c>
      <c r="E370" s="182" t="s">
        <v>471</v>
      </c>
      <c r="F370" s="183" t="s">
        <v>472</v>
      </c>
      <c r="G370" s="184" t="s">
        <v>473</v>
      </c>
      <c r="H370" s="185">
        <v>1</v>
      </c>
      <c r="I370" s="186"/>
      <c r="J370" s="187">
        <f t="shared" ref="J370:J377" si="0">ROUND(I370*H370,2)</f>
        <v>0</v>
      </c>
      <c r="K370" s="183" t="s">
        <v>19</v>
      </c>
      <c r="L370" s="42"/>
      <c r="M370" s="188" t="s">
        <v>19</v>
      </c>
      <c r="N370" s="189" t="s">
        <v>42</v>
      </c>
      <c r="O370" s="67"/>
      <c r="P370" s="190">
        <f t="shared" ref="P370:P377" si="1">O370*H370</f>
        <v>0</v>
      </c>
      <c r="Q370" s="190">
        <v>0</v>
      </c>
      <c r="R370" s="190">
        <f t="shared" ref="R370:R377" si="2">Q370*H370</f>
        <v>0</v>
      </c>
      <c r="S370" s="190">
        <v>0</v>
      </c>
      <c r="T370" s="191">
        <f t="shared" ref="T370:T377" si="3"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189</v>
      </c>
      <c r="AT370" s="192" t="s">
        <v>184</v>
      </c>
      <c r="AU370" s="192" t="s">
        <v>77</v>
      </c>
      <c r="AY370" s="20" t="s">
        <v>181</v>
      </c>
      <c r="BE370" s="193">
        <f t="shared" ref="BE370:BE377" si="4">IF(N370="základní",J370,0)</f>
        <v>0</v>
      </c>
      <c r="BF370" s="193">
        <f t="shared" ref="BF370:BF377" si="5">IF(N370="snížená",J370,0)</f>
        <v>0</v>
      </c>
      <c r="BG370" s="193">
        <f t="shared" ref="BG370:BG377" si="6">IF(N370="zákl. přenesená",J370,0)</f>
        <v>0</v>
      </c>
      <c r="BH370" s="193">
        <f t="shared" ref="BH370:BH377" si="7">IF(N370="sníž. přenesená",J370,0)</f>
        <v>0</v>
      </c>
      <c r="BI370" s="193">
        <f t="shared" ref="BI370:BI377" si="8">IF(N370="nulová",J370,0)</f>
        <v>0</v>
      </c>
      <c r="BJ370" s="20" t="s">
        <v>83</v>
      </c>
      <c r="BK370" s="193">
        <f t="shared" ref="BK370:BK377" si="9">ROUND(I370*H370,2)</f>
        <v>0</v>
      </c>
      <c r="BL370" s="20" t="s">
        <v>189</v>
      </c>
      <c r="BM370" s="192" t="s">
        <v>474</v>
      </c>
    </row>
    <row r="371" spans="1:65" s="2" customFormat="1" ht="16.5" customHeight="1">
      <c r="A371" s="37"/>
      <c r="B371" s="38"/>
      <c r="C371" s="181" t="s">
        <v>475</v>
      </c>
      <c r="D371" s="181" t="s">
        <v>184</v>
      </c>
      <c r="E371" s="182" t="s">
        <v>476</v>
      </c>
      <c r="F371" s="183" t="s">
        <v>477</v>
      </c>
      <c r="G371" s="184" t="s">
        <v>473</v>
      </c>
      <c r="H371" s="185">
        <v>1</v>
      </c>
      <c r="I371" s="186"/>
      <c r="J371" s="187">
        <f t="shared" si="0"/>
        <v>0</v>
      </c>
      <c r="K371" s="183" t="s">
        <v>19</v>
      </c>
      <c r="L371" s="42"/>
      <c r="M371" s="188" t="s">
        <v>19</v>
      </c>
      <c r="N371" s="189" t="s">
        <v>42</v>
      </c>
      <c r="O371" s="67"/>
      <c r="P371" s="190">
        <f t="shared" si="1"/>
        <v>0</v>
      </c>
      <c r="Q371" s="190">
        <v>0</v>
      </c>
      <c r="R371" s="190">
        <f t="shared" si="2"/>
        <v>0</v>
      </c>
      <c r="S371" s="190">
        <v>0</v>
      </c>
      <c r="T371" s="191">
        <f t="shared" si="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189</v>
      </c>
      <c r="AT371" s="192" t="s">
        <v>184</v>
      </c>
      <c r="AU371" s="192" t="s">
        <v>77</v>
      </c>
      <c r="AY371" s="20" t="s">
        <v>181</v>
      </c>
      <c r="BE371" s="193">
        <f t="shared" si="4"/>
        <v>0</v>
      </c>
      <c r="BF371" s="193">
        <f t="shared" si="5"/>
        <v>0</v>
      </c>
      <c r="BG371" s="193">
        <f t="shared" si="6"/>
        <v>0</v>
      </c>
      <c r="BH371" s="193">
        <f t="shared" si="7"/>
        <v>0</v>
      </c>
      <c r="BI371" s="193">
        <f t="shared" si="8"/>
        <v>0</v>
      </c>
      <c r="BJ371" s="20" t="s">
        <v>83</v>
      </c>
      <c r="BK371" s="193">
        <f t="shared" si="9"/>
        <v>0</v>
      </c>
      <c r="BL371" s="20" t="s">
        <v>189</v>
      </c>
      <c r="BM371" s="192" t="s">
        <v>478</v>
      </c>
    </row>
    <row r="372" spans="1:65" s="2" customFormat="1" ht="24.2" customHeight="1">
      <c r="A372" s="37"/>
      <c r="B372" s="38"/>
      <c r="C372" s="181" t="s">
        <v>479</v>
      </c>
      <c r="D372" s="181" t="s">
        <v>184</v>
      </c>
      <c r="E372" s="182" t="s">
        <v>480</v>
      </c>
      <c r="F372" s="183" t="s">
        <v>481</v>
      </c>
      <c r="G372" s="184" t="s">
        <v>473</v>
      </c>
      <c r="H372" s="185">
        <v>1</v>
      </c>
      <c r="I372" s="186"/>
      <c r="J372" s="187">
        <f t="shared" si="0"/>
        <v>0</v>
      </c>
      <c r="K372" s="183" t="s">
        <v>19</v>
      </c>
      <c r="L372" s="42"/>
      <c r="M372" s="188" t="s">
        <v>19</v>
      </c>
      <c r="N372" s="189" t="s">
        <v>42</v>
      </c>
      <c r="O372" s="67"/>
      <c r="P372" s="190">
        <f t="shared" si="1"/>
        <v>0</v>
      </c>
      <c r="Q372" s="190">
        <v>0</v>
      </c>
      <c r="R372" s="190">
        <f t="shared" si="2"/>
        <v>0</v>
      </c>
      <c r="S372" s="190">
        <v>0</v>
      </c>
      <c r="T372" s="191">
        <f t="shared" si="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189</v>
      </c>
      <c r="AT372" s="192" t="s">
        <v>184</v>
      </c>
      <c r="AU372" s="192" t="s">
        <v>77</v>
      </c>
      <c r="AY372" s="20" t="s">
        <v>181</v>
      </c>
      <c r="BE372" s="193">
        <f t="shared" si="4"/>
        <v>0</v>
      </c>
      <c r="BF372" s="193">
        <f t="shared" si="5"/>
        <v>0</v>
      </c>
      <c r="BG372" s="193">
        <f t="shared" si="6"/>
        <v>0</v>
      </c>
      <c r="BH372" s="193">
        <f t="shared" si="7"/>
        <v>0</v>
      </c>
      <c r="BI372" s="193">
        <f t="shared" si="8"/>
        <v>0</v>
      </c>
      <c r="BJ372" s="20" t="s">
        <v>83</v>
      </c>
      <c r="BK372" s="193">
        <f t="shared" si="9"/>
        <v>0</v>
      </c>
      <c r="BL372" s="20" t="s">
        <v>189</v>
      </c>
      <c r="BM372" s="192" t="s">
        <v>482</v>
      </c>
    </row>
    <row r="373" spans="1:65" s="2" customFormat="1" ht="16.5" customHeight="1">
      <c r="A373" s="37"/>
      <c r="B373" s="38"/>
      <c r="C373" s="181" t="s">
        <v>483</v>
      </c>
      <c r="D373" s="181" t="s">
        <v>184</v>
      </c>
      <c r="E373" s="182" t="s">
        <v>484</v>
      </c>
      <c r="F373" s="183" t="s">
        <v>485</v>
      </c>
      <c r="G373" s="184" t="s">
        <v>473</v>
      </c>
      <c r="H373" s="185">
        <v>1</v>
      </c>
      <c r="I373" s="186"/>
      <c r="J373" s="187">
        <f t="shared" si="0"/>
        <v>0</v>
      </c>
      <c r="K373" s="183" t="s">
        <v>19</v>
      </c>
      <c r="L373" s="42"/>
      <c r="M373" s="188" t="s">
        <v>19</v>
      </c>
      <c r="N373" s="189" t="s">
        <v>42</v>
      </c>
      <c r="O373" s="67"/>
      <c r="P373" s="190">
        <f t="shared" si="1"/>
        <v>0</v>
      </c>
      <c r="Q373" s="190">
        <v>0</v>
      </c>
      <c r="R373" s="190">
        <f t="shared" si="2"/>
        <v>0</v>
      </c>
      <c r="S373" s="190">
        <v>0</v>
      </c>
      <c r="T373" s="191">
        <f t="shared" si="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189</v>
      </c>
      <c r="AT373" s="192" t="s">
        <v>184</v>
      </c>
      <c r="AU373" s="192" t="s">
        <v>77</v>
      </c>
      <c r="AY373" s="20" t="s">
        <v>181</v>
      </c>
      <c r="BE373" s="193">
        <f t="shared" si="4"/>
        <v>0</v>
      </c>
      <c r="BF373" s="193">
        <f t="shared" si="5"/>
        <v>0</v>
      </c>
      <c r="BG373" s="193">
        <f t="shared" si="6"/>
        <v>0</v>
      </c>
      <c r="BH373" s="193">
        <f t="shared" si="7"/>
        <v>0</v>
      </c>
      <c r="BI373" s="193">
        <f t="shared" si="8"/>
        <v>0</v>
      </c>
      <c r="BJ373" s="20" t="s">
        <v>83</v>
      </c>
      <c r="BK373" s="193">
        <f t="shared" si="9"/>
        <v>0</v>
      </c>
      <c r="BL373" s="20" t="s">
        <v>189</v>
      </c>
      <c r="BM373" s="192" t="s">
        <v>486</v>
      </c>
    </row>
    <row r="374" spans="1:65" s="2" customFormat="1" ht="16.5" customHeight="1">
      <c r="A374" s="37"/>
      <c r="B374" s="38"/>
      <c r="C374" s="181" t="s">
        <v>487</v>
      </c>
      <c r="D374" s="181" t="s">
        <v>184</v>
      </c>
      <c r="E374" s="182" t="s">
        <v>488</v>
      </c>
      <c r="F374" s="183" t="s">
        <v>489</v>
      </c>
      <c r="G374" s="184" t="s">
        <v>473</v>
      </c>
      <c r="H374" s="185">
        <v>1</v>
      </c>
      <c r="I374" s="186"/>
      <c r="J374" s="187">
        <f t="shared" si="0"/>
        <v>0</v>
      </c>
      <c r="K374" s="183" t="s">
        <v>19</v>
      </c>
      <c r="L374" s="42"/>
      <c r="M374" s="188" t="s">
        <v>19</v>
      </c>
      <c r="N374" s="189" t="s">
        <v>42</v>
      </c>
      <c r="O374" s="67"/>
      <c r="P374" s="190">
        <f t="shared" si="1"/>
        <v>0</v>
      </c>
      <c r="Q374" s="190">
        <v>0</v>
      </c>
      <c r="R374" s="190">
        <f t="shared" si="2"/>
        <v>0</v>
      </c>
      <c r="S374" s="190">
        <v>0</v>
      </c>
      <c r="T374" s="191">
        <f t="shared" si="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189</v>
      </c>
      <c r="AT374" s="192" t="s">
        <v>184</v>
      </c>
      <c r="AU374" s="192" t="s">
        <v>77</v>
      </c>
      <c r="AY374" s="20" t="s">
        <v>181</v>
      </c>
      <c r="BE374" s="193">
        <f t="shared" si="4"/>
        <v>0</v>
      </c>
      <c r="BF374" s="193">
        <f t="shared" si="5"/>
        <v>0</v>
      </c>
      <c r="BG374" s="193">
        <f t="shared" si="6"/>
        <v>0</v>
      </c>
      <c r="BH374" s="193">
        <f t="shared" si="7"/>
        <v>0</v>
      </c>
      <c r="BI374" s="193">
        <f t="shared" si="8"/>
        <v>0</v>
      </c>
      <c r="BJ374" s="20" t="s">
        <v>83</v>
      </c>
      <c r="BK374" s="193">
        <f t="shared" si="9"/>
        <v>0</v>
      </c>
      <c r="BL374" s="20" t="s">
        <v>189</v>
      </c>
      <c r="BM374" s="192" t="s">
        <v>490</v>
      </c>
    </row>
    <row r="375" spans="1:65" s="2" customFormat="1" ht="24.2" customHeight="1">
      <c r="A375" s="37"/>
      <c r="B375" s="38"/>
      <c r="C375" s="181" t="s">
        <v>491</v>
      </c>
      <c r="D375" s="181" t="s">
        <v>184</v>
      </c>
      <c r="E375" s="182" t="s">
        <v>492</v>
      </c>
      <c r="F375" s="183" t="s">
        <v>493</v>
      </c>
      <c r="G375" s="184" t="s">
        <v>473</v>
      </c>
      <c r="H375" s="185">
        <v>1</v>
      </c>
      <c r="I375" s="186"/>
      <c r="J375" s="187">
        <f t="shared" si="0"/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si="1"/>
        <v>0</v>
      </c>
      <c r="Q375" s="190">
        <v>0</v>
      </c>
      <c r="R375" s="190">
        <f t="shared" si="2"/>
        <v>0</v>
      </c>
      <c r="S375" s="190">
        <v>0</v>
      </c>
      <c r="T375" s="191">
        <f t="shared" si="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si="4"/>
        <v>0</v>
      </c>
      <c r="BF375" s="193">
        <f t="shared" si="5"/>
        <v>0</v>
      </c>
      <c r="BG375" s="193">
        <f t="shared" si="6"/>
        <v>0</v>
      </c>
      <c r="BH375" s="193">
        <f t="shared" si="7"/>
        <v>0</v>
      </c>
      <c r="BI375" s="193">
        <f t="shared" si="8"/>
        <v>0</v>
      </c>
      <c r="BJ375" s="20" t="s">
        <v>83</v>
      </c>
      <c r="BK375" s="193">
        <f t="shared" si="9"/>
        <v>0</v>
      </c>
      <c r="BL375" s="20" t="s">
        <v>189</v>
      </c>
      <c r="BM375" s="192" t="s">
        <v>494</v>
      </c>
    </row>
    <row r="376" spans="1:65" s="2" customFormat="1" ht="33" customHeight="1">
      <c r="A376" s="37"/>
      <c r="B376" s="38"/>
      <c r="C376" s="181" t="s">
        <v>495</v>
      </c>
      <c r="D376" s="181" t="s">
        <v>184</v>
      </c>
      <c r="E376" s="182" t="s">
        <v>496</v>
      </c>
      <c r="F376" s="183" t="s">
        <v>497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498</v>
      </c>
    </row>
    <row r="377" spans="1:65" s="2" customFormat="1" ht="16.5" customHeight="1">
      <c r="A377" s="37"/>
      <c r="B377" s="38"/>
      <c r="C377" s="181" t="s">
        <v>499</v>
      </c>
      <c r="D377" s="181" t="s">
        <v>184</v>
      </c>
      <c r="E377" s="182" t="s">
        <v>500</v>
      </c>
      <c r="F377" s="183" t="s">
        <v>501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253" t="s">
        <v>19</v>
      </c>
      <c r="N377" s="254" t="s">
        <v>42</v>
      </c>
      <c r="O377" s="255"/>
      <c r="P377" s="256">
        <f t="shared" si="1"/>
        <v>0</v>
      </c>
      <c r="Q377" s="256">
        <v>0</v>
      </c>
      <c r="R377" s="256">
        <f t="shared" si="2"/>
        <v>0</v>
      </c>
      <c r="S377" s="256">
        <v>0</v>
      </c>
      <c r="T377" s="257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502</v>
      </c>
    </row>
    <row r="378" spans="1:65" s="2" customFormat="1" ht="6.95" customHeight="1">
      <c r="A378" s="37"/>
      <c r="B378" s="50"/>
      <c r="C378" s="51"/>
      <c r="D378" s="51"/>
      <c r="E378" s="51"/>
      <c r="F378" s="51"/>
      <c r="G378" s="51"/>
      <c r="H378" s="51"/>
      <c r="I378" s="51"/>
      <c r="J378" s="51"/>
      <c r="K378" s="51"/>
      <c r="L378" s="42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algorithmName="SHA-512" hashValue="YN+HA6N3ct+cyrk02MtJupkYex2Um+OckV6oGrrDfbzOr0j//3cy78wOk8kqIasBD8NhNc4bOEs/DGQ8l/cXkA==" saltValue="LcgKw2qDMfosTsk2D/0sDpP5fL0lOSAK9JeVCRw7HLCJ5CRh4ZaVMsyNJ83t/2upxcA38ysU1ERoiq7moOq6hA==" spinCount="100000" sheet="1" objects="1" scenarios="1" formatColumns="0" formatRows="0" autoFilter="0"/>
  <autoFilter ref="C96:K377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8" r:id="rId2"/>
    <hyperlink ref="F115" r:id="rId3"/>
    <hyperlink ref="F119" r:id="rId4"/>
    <hyperlink ref="F126" r:id="rId5"/>
    <hyperlink ref="F133" r:id="rId6"/>
    <hyperlink ref="F140" r:id="rId7"/>
    <hyperlink ref="F154" r:id="rId8"/>
    <hyperlink ref="F181" r:id="rId9"/>
    <hyperlink ref="F188" r:id="rId10"/>
    <hyperlink ref="F196" r:id="rId11"/>
    <hyperlink ref="F203" r:id="rId12"/>
    <hyperlink ref="F207" r:id="rId13"/>
    <hyperlink ref="F212" r:id="rId14"/>
    <hyperlink ref="F217" r:id="rId15"/>
    <hyperlink ref="F224" r:id="rId16"/>
    <hyperlink ref="F232" r:id="rId17"/>
    <hyperlink ref="F241" r:id="rId18"/>
    <hyperlink ref="F243" r:id="rId19"/>
    <hyperlink ref="F245" r:id="rId20"/>
    <hyperlink ref="F250" r:id="rId21"/>
    <hyperlink ref="F253" r:id="rId22"/>
    <hyperlink ref="F257" r:id="rId23"/>
    <hyperlink ref="F263" r:id="rId24"/>
    <hyperlink ref="F274" r:id="rId25"/>
    <hyperlink ref="F277" r:id="rId26"/>
    <hyperlink ref="F286" r:id="rId27"/>
    <hyperlink ref="F293" r:id="rId28"/>
    <hyperlink ref="F300" r:id="rId29"/>
    <hyperlink ref="F306" r:id="rId30"/>
    <hyperlink ref="F317" r:id="rId31"/>
    <hyperlink ref="F320" r:id="rId32"/>
    <hyperlink ref="F327" r:id="rId33"/>
    <hyperlink ref="F334" r:id="rId34"/>
    <hyperlink ref="F341" r:id="rId35"/>
    <hyperlink ref="F344" r:id="rId36"/>
    <hyperlink ref="F368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147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509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ROUND((SUM(BE97:BE410)),  2)</f>
        <v>0</v>
      </c>
      <c r="G35" s="37"/>
      <c r="H35" s="37"/>
      <c r="I35" s="127">
        <v>0.21</v>
      </c>
      <c r="J35" s="126">
        <f>ROUND(((SUM(BE97:BE410))*I35),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ROUND((SUM(BF97:BF410)),  2)</f>
        <v>0</v>
      </c>
      <c r="G36" s="37"/>
      <c r="H36" s="37"/>
      <c r="I36" s="127">
        <v>0.12</v>
      </c>
      <c r="J36" s="126">
        <f>ROUND(((SUM(BF97:BF410))*I36),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ROUND((SUM(BG97:BG410)),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ROUND((SUM(BH97:BH410)),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ROUND((SUM(BI97:BI410)),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147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015 - Bytová jednotka 5, byt 2+1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J207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J257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J269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J272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J273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J296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J344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J371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J385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J402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147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015 - Bytová jednotka 5, byt 2+1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P98+P272+P402</f>
        <v>0</v>
      </c>
      <c r="Q97" s="75"/>
      <c r="R97" s="162">
        <f>R98+R272+R402</f>
        <v>0.89937307000000011</v>
      </c>
      <c r="S97" s="75"/>
      <c r="T97" s="163">
        <f>T98+T272+T402</f>
        <v>1.0828625000000001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BK98+BK272+BK402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P99+P207+P257+P269</f>
        <v>0</v>
      </c>
      <c r="Q98" s="173"/>
      <c r="R98" s="174">
        <f>R99+R207+R257+R269</f>
        <v>0.39332796000000003</v>
      </c>
      <c r="S98" s="173"/>
      <c r="T98" s="175">
        <f>T99+T207+T257+T269</f>
        <v>1.0532524000000001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BK99+BK207+BK257+BK269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SUM(P100:P206)</f>
        <v>0</v>
      </c>
      <c r="Q99" s="173"/>
      <c r="R99" s="174">
        <f>SUM(R100:R206)</f>
        <v>0.39178356000000003</v>
      </c>
      <c r="S99" s="173"/>
      <c r="T99" s="175">
        <f>SUM(T100:T206)</f>
        <v>6.7044000000000001E-3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SUM(BK100:BK206)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9.1349999999999998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4.00113E-2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3" customFormat="1" ht="11.25">
      <c r="B106" s="199"/>
      <c r="C106" s="200"/>
      <c r="D106" s="201" t="s">
        <v>193</v>
      </c>
      <c r="E106" s="202" t="s">
        <v>19</v>
      </c>
      <c r="F106" s="203" t="s">
        <v>194</v>
      </c>
      <c r="G106" s="200"/>
      <c r="H106" s="204">
        <v>2.1480000000000001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193</v>
      </c>
      <c r="AU106" s="210" t="s">
        <v>83</v>
      </c>
      <c r="AV106" s="13" t="s">
        <v>83</v>
      </c>
      <c r="AW106" s="13" t="s">
        <v>32</v>
      </c>
      <c r="AX106" s="13" t="s">
        <v>70</v>
      </c>
      <c r="AY106" s="210" t="s">
        <v>181</v>
      </c>
    </row>
    <row r="107" spans="1:65" s="14" customFormat="1" ht="11.25">
      <c r="B107" s="211"/>
      <c r="C107" s="212"/>
      <c r="D107" s="201" t="s">
        <v>193</v>
      </c>
      <c r="E107" s="213" t="s">
        <v>19</v>
      </c>
      <c r="F107" s="214" t="s">
        <v>197</v>
      </c>
      <c r="G107" s="212"/>
      <c r="H107" s="215">
        <v>9.1349999999999998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193</v>
      </c>
      <c r="AU107" s="221" t="s">
        <v>83</v>
      </c>
      <c r="AV107" s="14" t="s">
        <v>189</v>
      </c>
      <c r="AW107" s="14" t="s">
        <v>32</v>
      </c>
      <c r="AX107" s="14" t="s">
        <v>77</v>
      </c>
      <c r="AY107" s="221" t="s">
        <v>181</v>
      </c>
    </row>
    <row r="108" spans="1:65" s="2" customFormat="1" ht="16.5" customHeight="1">
      <c r="A108" s="37"/>
      <c r="B108" s="38"/>
      <c r="C108" s="181" t="s">
        <v>83</v>
      </c>
      <c r="D108" s="181" t="s">
        <v>184</v>
      </c>
      <c r="E108" s="182" t="s">
        <v>198</v>
      </c>
      <c r="F108" s="183" t="s">
        <v>199</v>
      </c>
      <c r="G108" s="184" t="s">
        <v>187</v>
      </c>
      <c r="H108" s="185">
        <v>9.1349999999999998</v>
      </c>
      <c r="I108" s="186"/>
      <c r="J108" s="187">
        <f>ROUND(I108*H108,2)</f>
        <v>0</v>
      </c>
      <c r="K108" s="183" t="s">
        <v>188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3.3579999999999999E-2</v>
      </c>
      <c r="R108" s="190">
        <f>Q108*H108</f>
        <v>0.30675330000000001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189</v>
      </c>
      <c r="AT108" s="192" t="s">
        <v>184</v>
      </c>
      <c r="AU108" s="192" t="s">
        <v>83</v>
      </c>
      <c r="AY108" s="20" t="s">
        <v>181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83</v>
      </c>
      <c r="BK108" s="193">
        <f>ROUND(I108*H108,2)</f>
        <v>0</v>
      </c>
      <c r="BL108" s="20" t="s">
        <v>189</v>
      </c>
      <c r="BM108" s="192" t="s">
        <v>200</v>
      </c>
    </row>
    <row r="109" spans="1:65" s="2" customFormat="1" ht="11.25">
      <c r="A109" s="37"/>
      <c r="B109" s="38"/>
      <c r="C109" s="39"/>
      <c r="D109" s="194" t="s">
        <v>191</v>
      </c>
      <c r="E109" s="39"/>
      <c r="F109" s="195" t="s">
        <v>201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191</v>
      </c>
      <c r="AU109" s="20" t="s">
        <v>83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194</v>
      </c>
      <c r="G111" s="200"/>
      <c r="H111" s="204">
        <v>2.1480000000000001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195</v>
      </c>
      <c r="G112" s="200"/>
      <c r="H112" s="204">
        <v>1.7609999999999999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196</v>
      </c>
      <c r="G113" s="200"/>
      <c r="H113" s="204">
        <v>0.93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3" customFormat="1" ht="11.25">
      <c r="B114" s="199"/>
      <c r="C114" s="200"/>
      <c r="D114" s="201" t="s">
        <v>193</v>
      </c>
      <c r="E114" s="202" t="s">
        <v>19</v>
      </c>
      <c r="F114" s="203" t="s">
        <v>194</v>
      </c>
      <c r="G114" s="200"/>
      <c r="H114" s="204">
        <v>2.1480000000000001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193</v>
      </c>
      <c r="AU114" s="210" t="s">
        <v>83</v>
      </c>
      <c r="AV114" s="13" t="s">
        <v>83</v>
      </c>
      <c r="AW114" s="13" t="s">
        <v>32</v>
      </c>
      <c r="AX114" s="13" t="s">
        <v>70</v>
      </c>
      <c r="AY114" s="210" t="s">
        <v>181</v>
      </c>
    </row>
    <row r="115" spans="1:65" s="14" customFormat="1" ht="11.25">
      <c r="B115" s="211"/>
      <c r="C115" s="212"/>
      <c r="D115" s="201" t="s">
        <v>193</v>
      </c>
      <c r="E115" s="213" t="s">
        <v>19</v>
      </c>
      <c r="F115" s="214" t="s">
        <v>197</v>
      </c>
      <c r="G115" s="212"/>
      <c r="H115" s="215">
        <v>9.1349999999999998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193</v>
      </c>
      <c r="AU115" s="221" t="s">
        <v>83</v>
      </c>
      <c r="AV115" s="14" t="s">
        <v>189</v>
      </c>
      <c r="AW115" s="14" t="s">
        <v>32</v>
      </c>
      <c r="AX115" s="14" t="s">
        <v>77</v>
      </c>
      <c r="AY115" s="221" t="s">
        <v>181</v>
      </c>
    </row>
    <row r="116" spans="1:65" s="2" customFormat="1" ht="16.5" customHeight="1">
      <c r="A116" s="37"/>
      <c r="B116" s="38"/>
      <c r="C116" s="181" t="s">
        <v>202</v>
      </c>
      <c r="D116" s="181" t="s">
        <v>184</v>
      </c>
      <c r="E116" s="182" t="s">
        <v>203</v>
      </c>
      <c r="F116" s="183" t="s">
        <v>204</v>
      </c>
      <c r="G116" s="184" t="s">
        <v>187</v>
      </c>
      <c r="H116" s="185">
        <v>100</v>
      </c>
      <c r="I116" s="186"/>
      <c r="J116" s="187">
        <f>ROUND(I116*H116,2)</f>
        <v>0</v>
      </c>
      <c r="K116" s="183" t="s">
        <v>188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6.0000000000000002E-5</v>
      </c>
      <c r="R116" s="190">
        <f>Q116*H116</f>
        <v>6.0000000000000001E-3</v>
      </c>
      <c r="S116" s="190">
        <v>6.0000000000000002E-5</v>
      </c>
      <c r="T116" s="191">
        <f>S116*H116</f>
        <v>6.0000000000000001E-3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189</v>
      </c>
      <c r="AT116" s="192" t="s">
        <v>184</v>
      </c>
      <c r="AU116" s="192" t="s">
        <v>83</v>
      </c>
      <c r="AY116" s="20" t="s">
        <v>181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83</v>
      </c>
      <c r="BK116" s="193">
        <f>ROUND(I116*H116,2)</f>
        <v>0</v>
      </c>
      <c r="BL116" s="20" t="s">
        <v>189</v>
      </c>
      <c r="BM116" s="192" t="s">
        <v>205</v>
      </c>
    </row>
    <row r="117" spans="1:65" s="2" customFormat="1" ht="11.25">
      <c r="A117" s="37"/>
      <c r="B117" s="38"/>
      <c r="C117" s="39"/>
      <c r="D117" s="194" t="s">
        <v>191</v>
      </c>
      <c r="E117" s="39"/>
      <c r="F117" s="195" t="s">
        <v>206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191</v>
      </c>
      <c r="AU117" s="20" t="s">
        <v>83</v>
      </c>
    </row>
    <row r="118" spans="1:65" s="13" customFormat="1" ht="11.25">
      <c r="B118" s="199"/>
      <c r="C118" s="200"/>
      <c r="D118" s="201" t="s">
        <v>193</v>
      </c>
      <c r="E118" s="202" t="s">
        <v>19</v>
      </c>
      <c r="F118" s="203" t="s">
        <v>207</v>
      </c>
      <c r="G118" s="200"/>
      <c r="H118" s="204">
        <v>100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193</v>
      </c>
      <c r="AU118" s="210" t="s">
        <v>83</v>
      </c>
      <c r="AV118" s="13" t="s">
        <v>83</v>
      </c>
      <c r="AW118" s="13" t="s">
        <v>32</v>
      </c>
      <c r="AX118" s="13" t="s">
        <v>70</v>
      </c>
      <c r="AY118" s="210" t="s">
        <v>181</v>
      </c>
    </row>
    <row r="119" spans="1:65" s="14" customFormat="1" ht="11.25">
      <c r="B119" s="211"/>
      <c r="C119" s="212"/>
      <c r="D119" s="201" t="s">
        <v>193</v>
      </c>
      <c r="E119" s="213" t="s">
        <v>19</v>
      </c>
      <c r="F119" s="214" t="s">
        <v>197</v>
      </c>
      <c r="G119" s="212"/>
      <c r="H119" s="215">
        <v>100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193</v>
      </c>
      <c r="AU119" s="221" t="s">
        <v>83</v>
      </c>
      <c r="AV119" s="14" t="s">
        <v>189</v>
      </c>
      <c r="AW119" s="14" t="s">
        <v>32</v>
      </c>
      <c r="AX119" s="14" t="s">
        <v>77</v>
      </c>
      <c r="AY119" s="221" t="s">
        <v>181</v>
      </c>
    </row>
    <row r="120" spans="1:65" s="2" customFormat="1" ht="16.5" customHeight="1">
      <c r="A120" s="37"/>
      <c r="B120" s="38"/>
      <c r="C120" s="181" t="s">
        <v>189</v>
      </c>
      <c r="D120" s="181" t="s">
        <v>184</v>
      </c>
      <c r="E120" s="182" t="s">
        <v>208</v>
      </c>
      <c r="F120" s="183" t="s">
        <v>209</v>
      </c>
      <c r="G120" s="184" t="s">
        <v>187</v>
      </c>
      <c r="H120" s="185">
        <v>11.74</v>
      </c>
      <c r="I120" s="186"/>
      <c r="J120" s="187">
        <f>ROUND(I120*H120,2)</f>
        <v>0</v>
      </c>
      <c r="K120" s="183" t="s">
        <v>188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1.1E-4</v>
      </c>
      <c r="R120" s="190">
        <f>Q120*H120</f>
        <v>1.2914000000000001E-3</v>
      </c>
      <c r="S120" s="190">
        <v>6.0000000000000002E-5</v>
      </c>
      <c r="T120" s="191">
        <f>S120*H120</f>
        <v>7.0439999999999999E-4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189</v>
      </c>
      <c r="AT120" s="192" t="s">
        <v>184</v>
      </c>
      <c r="AU120" s="192" t="s">
        <v>83</v>
      </c>
      <c r="AY120" s="20" t="s">
        <v>181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83</v>
      </c>
      <c r="BK120" s="193">
        <f>ROUND(I120*H120,2)</f>
        <v>0</v>
      </c>
      <c r="BL120" s="20" t="s">
        <v>189</v>
      </c>
      <c r="BM120" s="192" t="s">
        <v>210</v>
      </c>
    </row>
    <row r="121" spans="1:65" s="2" customFormat="1" ht="11.25">
      <c r="A121" s="37"/>
      <c r="B121" s="38"/>
      <c r="C121" s="39"/>
      <c r="D121" s="194" t="s">
        <v>191</v>
      </c>
      <c r="E121" s="39"/>
      <c r="F121" s="195" t="s">
        <v>211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191</v>
      </c>
      <c r="AU121" s="20" t="s">
        <v>83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212</v>
      </c>
      <c r="G122" s="200"/>
      <c r="H122" s="204">
        <v>3.1139999999999999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212</v>
      </c>
      <c r="G123" s="200"/>
      <c r="H123" s="204">
        <v>3.1139999999999999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213</v>
      </c>
      <c r="G124" s="200"/>
      <c r="H124" s="204">
        <v>1.7969999999999999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214</v>
      </c>
      <c r="G125" s="200"/>
      <c r="H125" s="204">
        <v>0.60099999999999998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3" customFormat="1" ht="11.25">
      <c r="B126" s="199"/>
      <c r="C126" s="200"/>
      <c r="D126" s="201" t="s">
        <v>193</v>
      </c>
      <c r="E126" s="202" t="s">
        <v>19</v>
      </c>
      <c r="F126" s="203" t="s">
        <v>212</v>
      </c>
      <c r="G126" s="200"/>
      <c r="H126" s="204">
        <v>3.1139999999999999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193</v>
      </c>
      <c r="AU126" s="210" t="s">
        <v>83</v>
      </c>
      <c r="AV126" s="13" t="s">
        <v>83</v>
      </c>
      <c r="AW126" s="13" t="s">
        <v>32</v>
      </c>
      <c r="AX126" s="13" t="s">
        <v>70</v>
      </c>
      <c r="AY126" s="210" t="s">
        <v>181</v>
      </c>
    </row>
    <row r="127" spans="1:65" s="14" customFormat="1" ht="11.25">
      <c r="B127" s="211"/>
      <c r="C127" s="212"/>
      <c r="D127" s="201" t="s">
        <v>193</v>
      </c>
      <c r="E127" s="213" t="s">
        <v>19</v>
      </c>
      <c r="F127" s="214" t="s">
        <v>197</v>
      </c>
      <c r="G127" s="212"/>
      <c r="H127" s="215">
        <v>11.740000000000002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193</v>
      </c>
      <c r="AU127" s="221" t="s">
        <v>83</v>
      </c>
      <c r="AV127" s="14" t="s">
        <v>189</v>
      </c>
      <c r="AW127" s="14" t="s">
        <v>32</v>
      </c>
      <c r="AX127" s="14" t="s">
        <v>77</v>
      </c>
      <c r="AY127" s="221" t="s">
        <v>181</v>
      </c>
    </row>
    <row r="128" spans="1:65" s="2" customFormat="1" ht="16.5" customHeight="1">
      <c r="A128" s="37"/>
      <c r="B128" s="38"/>
      <c r="C128" s="181" t="s">
        <v>215</v>
      </c>
      <c r="D128" s="181" t="s">
        <v>184</v>
      </c>
      <c r="E128" s="182" t="s">
        <v>216</v>
      </c>
      <c r="F128" s="183" t="s">
        <v>217</v>
      </c>
      <c r="G128" s="184" t="s">
        <v>187</v>
      </c>
      <c r="H128" s="185">
        <v>3.3809999999999998</v>
      </c>
      <c r="I128" s="186"/>
      <c r="J128" s="187">
        <f>ROUND(I128*H128,2)</f>
        <v>0</v>
      </c>
      <c r="K128" s="183" t="s">
        <v>188</v>
      </c>
      <c r="L128" s="42"/>
      <c r="M128" s="188" t="s">
        <v>19</v>
      </c>
      <c r="N128" s="189" t="s">
        <v>42</v>
      </c>
      <c r="O128" s="67"/>
      <c r="P128" s="190">
        <f>O128*H128</f>
        <v>0</v>
      </c>
      <c r="Q128" s="190">
        <v>2.5999999999999998E-4</v>
      </c>
      <c r="R128" s="190">
        <f>Q128*H128</f>
        <v>8.7905999999999987E-4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189</v>
      </c>
      <c r="AT128" s="192" t="s">
        <v>184</v>
      </c>
      <c r="AU128" s="192" t="s">
        <v>83</v>
      </c>
      <c r="AY128" s="20" t="s">
        <v>181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83</v>
      </c>
      <c r="BK128" s="193">
        <f>ROUND(I128*H128,2)</f>
        <v>0</v>
      </c>
      <c r="BL128" s="20" t="s">
        <v>189</v>
      </c>
      <c r="BM128" s="192" t="s">
        <v>218</v>
      </c>
    </row>
    <row r="129" spans="1:65" s="2" customFormat="1" ht="11.25">
      <c r="A129" s="37"/>
      <c r="B129" s="38"/>
      <c r="C129" s="39"/>
      <c r="D129" s="194" t="s">
        <v>191</v>
      </c>
      <c r="E129" s="39"/>
      <c r="F129" s="195" t="s">
        <v>219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191</v>
      </c>
      <c r="AU129" s="20" t="s">
        <v>83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220</v>
      </c>
      <c r="G130" s="200"/>
      <c r="H130" s="204">
        <v>0.76100000000000001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220</v>
      </c>
      <c r="G131" s="200"/>
      <c r="H131" s="204">
        <v>0.76100000000000001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221</v>
      </c>
      <c r="G132" s="200"/>
      <c r="H132" s="204">
        <v>0.75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222</v>
      </c>
      <c r="G133" s="200"/>
      <c r="H133" s="204">
        <v>0.34799999999999998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4" customFormat="1" ht="11.25">
      <c r="B135" s="211"/>
      <c r="C135" s="212"/>
      <c r="D135" s="201" t="s">
        <v>193</v>
      </c>
      <c r="E135" s="213" t="s">
        <v>19</v>
      </c>
      <c r="F135" s="214" t="s">
        <v>197</v>
      </c>
      <c r="G135" s="212"/>
      <c r="H135" s="215">
        <v>3.3810000000000002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193</v>
      </c>
      <c r="AU135" s="221" t="s">
        <v>83</v>
      </c>
      <c r="AV135" s="14" t="s">
        <v>189</v>
      </c>
      <c r="AW135" s="14" t="s">
        <v>32</v>
      </c>
      <c r="AX135" s="14" t="s">
        <v>77</v>
      </c>
      <c r="AY135" s="221" t="s">
        <v>181</v>
      </c>
    </row>
    <row r="136" spans="1:65" s="2" customFormat="1" ht="21.75" customHeight="1">
      <c r="A136" s="37"/>
      <c r="B136" s="38"/>
      <c r="C136" s="181" t="s">
        <v>182</v>
      </c>
      <c r="D136" s="181" t="s">
        <v>184</v>
      </c>
      <c r="E136" s="182" t="s">
        <v>223</v>
      </c>
      <c r="F136" s="183" t="s">
        <v>224</v>
      </c>
      <c r="G136" s="184" t="s">
        <v>187</v>
      </c>
      <c r="H136" s="185">
        <v>3.3809999999999998</v>
      </c>
      <c r="I136" s="186"/>
      <c r="J136" s="187">
        <f>ROUND(I136*H136,2)</f>
        <v>0</v>
      </c>
      <c r="K136" s="183" t="s">
        <v>188</v>
      </c>
      <c r="L136" s="42"/>
      <c r="M136" s="188" t="s">
        <v>19</v>
      </c>
      <c r="N136" s="189" t="s">
        <v>42</v>
      </c>
      <c r="O136" s="67"/>
      <c r="P136" s="190">
        <f>O136*H136</f>
        <v>0</v>
      </c>
      <c r="Q136" s="190">
        <v>4.3800000000000002E-3</v>
      </c>
      <c r="R136" s="190">
        <f>Q136*H136</f>
        <v>1.4808780000000001E-2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189</v>
      </c>
      <c r="AT136" s="192" t="s">
        <v>184</v>
      </c>
      <c r="AU136" s="192" t="s">
        <v>83</v>
      </c>
      <c r="AY136" s="20" t="s">
        <v>181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83</v>
      </c>
      <c r="BK136" s="193">
        <f>ROUND(I136*H136,2)</f>
        <v>0</v>
      </c>
      <c r="BL136" s="20" t="s">
        <v>189</v>
      </c>
      <c r="BM136" s="192" t="s">
        <v>225</v>
      </c>
    </row>
    <row r="137" spans="1:65" s="2" customFormat="1" ht="11.25">
      <c r="A137" s="37"/>
      <c r="B137" s="38"/>
      <c r="C137" s="39"/>
      <c r="D137" s="194" t="s">
        <v>191</v>
      </c>
      <c r="E137" s="39"/>
      <c r="F137" s="195" t="s">
        <v>226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191</v>
      </c>
      <c r="AU137" s="20" t="s">
        <v>83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220</v>
      </c>
      <c r="G138" s="200"/>
      <c r="H138" s="204">
        <v>0.76100000000000001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220</v>
      </c>
      <c r="G139" s="200"/>
      <c r="H139" s="204">
        <v>0.76100000000000001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221</v>
      </c>
      <c r="G140" s="200"/>
      <c r="H140" s="204">
        <v>0.75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222</v>
      </c>
      <c r="G141" s="200"/>
      <c r="H141" s="204">
        <v>0.34799999999999998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220</v>
      </c>
      <c r="G142" s="200"/>
      <c r="H142" s="204">
        <v>0.76100000000000001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4" customFormat="1" ht="11.25">
      <c r="B143" s="211"/>
      <c r="C143" s="212"/>
      <c r="D143" s="201" t="s">
        <v>193</v>
      </c>
      <c r="E143" s="213" t="s">
        <v>19</v>
      </c>
      <c r="F143" s="214" t="s">
        <v>197</v>
      </c>
      <c r="G143" s="212"/>
      <c r="H143" s="215">
        <v>3.3810000000000002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193</v>
      </c>
      <c r="AU143" s="221" t="s">
        <v>83</v>
      </c>
      <c r="AV143" s="14" t="s">
        <v>189</v>
      </c>
      <c r="AW143" s="14" t="s">
        <v>32</v>
      </c>
      <c r="AX143" s="14" t="s">
        <v>77</v>
      </c>
      <c r="AY143" s="221" t="s">
        <v>181</v>
      </c>
    </row>
    <row r="144" spans="1:65" s="2" customFormat="1" ht="24.2" customHeight="1">
      <c r="A144" s="37"/>
      <c r="B144" s="38"/>
      <c r="C144" s="181" t="s">
        <v>227</v>
      </c>
      <c r="D144" s="181" t="s">
        <v>184</v>
      </c>
      <c r="E144" s="182" t="s">
        <v>228</v>
      </c>
      <c r="F144" s="183" t="s">
        <v>229</v>
      </c>
      <c r="G144" s="184" t="s">
        <v>230</v>
      </c>
      <c r="H144" s="185">
        <v>22.53</v>
      </c>
      <c r="I144" s="186"/>
      <c r="J144" s="187">
        <f>ROUND(I144*H144,2)</f>
        <v>0</v>
      </c>
      <c r="K144" s="183" t="s">
        <v>188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189</v>
      </c>
      <c r="AT144" s="192" t="s">
        <v>184</v>
      </c>
      <c r="AU144" s="192" t="s">
        <v>83</v>
      </c>
      <c r="AY144" s="20" t="s">
        <v>181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83</v>
      </c>
      <c r="BK144" s="193">
        <f>ROUND(I144*H144,2)</f>
        <v>0</v>
      </c>
      <c r="BL144" s="20" t="s">
        <v>189</v>
      </c>
      <c r="BM144" s="192" t="s">
        <v>231</v>
      </c>
    </row>
    <row r="145" spans="1:65" s="2" customFormat="1" ht="11.25">
      <c r="A145" s="37"/>
      <c r="B145" s="38"/>
      <c r="C145" s="39"/>
      <c r="D145" s="194" t="s">
        <v>191</v>
      </c>
      <c r="E145" s="39"/>
      <c r="F145" s="195" t="s">
        <v>232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191</v>
      </c>
      <c r="AU145" s="20" t="s">
        <v>83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233</v>
      </c>
      <c r="G146" s="200"/>
      <c r="H146" s="204">
        <v>5.07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234</v>
      </c>
      <c r="G148" s="200"/>
      <c r="H148" s="204">
        <v>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235</v>
      </c>
      <c r="G149" s="200"/>
      <c r="H149" s="204">
        <v>2.3199999999999998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233</v>
      </c>
      <c r="G150" s="200"/>
      <c r="H150" s="204">
        <v>5.07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22.53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2" customFormat="1" ht="16.5" customHeight="1">
      <c r="A152" s="37"/>
      <c r="B152" s="38"/>
      <c r="C152" s="222" t="s">
        <v>236</v>
      </c>
      <c r="D152" s="222" t="s">
        <v>237</v>
      </c>
      <c r="E152" s="223" t="s">
        <v>238</v>
      </c>
      <c r="F152" s="224" t="s">
        <v>239</v>
      </c>
      <c r="G152" s="225" t="s">
        <v>230</v>
      </c>
      <c r="H152" s="226">
        <v>23.657</v>
      </c>
      <c r="I152" s="227"/>
      <c r="J152" s="228">
        <f>ROUND(I152*H152,2)</f>
        <v>0</v>
      </c>
      <c r="K152" s="224" t="s">
        <v>188</v>
      </c>
      <c r="L152" s="229"/>
      <c r="M152" s="230" t="s">
        <v>19</v>
      </c>
      <c r="N152" s="231" t="s">
        <v>42</v>
      </c>
      <c r="O152" s="67"/>
      <c r="P152" s="190">
        <f>O152*H152</f>
        <v>0</v>
      </c>
      <c r="Q152" s="190">
        <v>1E-4</v>
      </c>
      <c r="R152" s="190">
        <f>Q152*H152</f>
        <v>2.3657000000000001E-3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236</v>
      </c>
      <c r="AT152" s="192" t="s">
        <v>237</v>
      </c>
      <c r="AU152" s="192" t="s">
        <v>83</v>
      </c>
      <c r="AY152" s="20" t="s">
        <v>181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83</v>
      </c>
      <c r="BK152" s="193">
        <f>ROUND(I152*H152,2)</f>
        <v>0</v>
      </c>
      <c r="BL152" s="20" t="s">
        <v>189</v>
      </c>
      <c r="BM152" s="192" t="s">
        <v>240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233</v>
      </c>
      <c r="G153" s="200"/>
      <c r="H153" s="204">
        <v>5.07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233</v>
      </c>
      <c r="G154" s="200"/>
      <c r="H154" s="204">
        <v>5.07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234</v>
      </c>
      <c r="G155" s="200"/>
      <c r="H155" s="204">
        <v>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235</v>
      </c>
      <c r="G156" s="200"/>
      <c r="H156" s="204">
        <v>2.3199999999999998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233</v>
      </c>
      <c r="G157" s="200"/>
      <c r="H157" s="204">
        <v>5.07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4" customFormat="1" ht="11.25">
      <c r="B158" s="211"/>
      <c r="C158" s="212"/>
      <c r="D158" s="201" t="s">
        <v>193</v>
      </c>
      <c r="E158" s="213" t="s">
        <v>19</v>
      </c>
      <c r="F158" s="214" t="s">
        <v>197</v>
      </c>
      <c r="G158" s="212"/>
      <c r="H158" s="215">
        <v>22.53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193</v>
      </c>
      <c r="AU158" s="221" t="s">
        <v>83</v>
      </c>
      <c r="AV158" s="14" t="s">
        <v>189</v>
      </c>
      <c r="AW158" s="14" t="s">
        <v>32</v>
      </c>
      <c r="AX158" s="14" t="s">
        <v>77</v>
      </c>
      <c r="AY158" s="221" t="s">
        <v>181</v>
      </c>
    </row>
    <row r="159" spans="1:65" s="13" customFormat="1" ht="11.25">
      <c r="B159" s="199"/>
      <c r="C159" s="200"/>
      <c r="D159" s="201" t="s">
        <v>193</v>
      </c>
      <c r="E159" s="200"/>
      <c r="F159" s="203" t="s">
        <v>241</v>
      </c>
      <c r="G159" s="200"/>
      <c r="H159" s="204">
        <v>23.657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193</v>
      </c>
      <c r="AU159" s="210" t="s">
        <v>83</v>
      </c>
      <c r="AV159" s="13" t="s">
        <v>83</v>
      </c>
      <c r="AW159" s="13" t="s">
        <v>4</v>
      </c>
      <c r="AX159" s="13" t="s">
        <v>77</v>
      </c>
      <c r="AY159" s="210" t="s">
        <v>181</v>
      </c>
    </row>
    <row r="160" spans="1:65" s="2" customFormat="1" ht="33" customHeight="1">
      <c r="A160" s="37"/>
      <c r="B160" s="38"/>
      <c r="C160" s="181" t="s">
        <v>242</v>
      </c>
      <c r="D160" s="181" t="s">
        <v>184</v>
      </c>
      <c r="E160" s="182" t="s">
        <v>243</v>
      </c>
      <c r="F160" s="183" t="s">
        <v>244</v>
      </c>
      <c r="G160" s="184" t="s">
        <v>230</v>
      </c>
      <c r="H160" s="185">
        <v>45.06</v>
      </c>
      <c r="I160" s="186"/>
      <c r="J160" s="187">
        <f>ROUND(I160*H160,2)</f>
        <v>0</v>
      </c>
      <c r="K160" s="183" t="s">
        <v>188</v>
      </c>
      <c r="L160" s="42"/>
      <c r="M160" s="188" t="s">
        <v>19</v>
      </c>
      <c r="N160" s="189" t="s">
        <v>42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189</v>
      </c>
      <c r="AT160" s="192" t="s">
        <v>184</v>
      </c>
      <c r="AU160" s="192" t="s">
        <v>83</v>
      </c>
      <c r="AY160" s="20" t="s">
        <v>181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83</v>
      </c>
      <c r="BK160" s="193">
        <f>ROUND(I160*H160,2)</f>
        <v>0</v>
      </c>
      <c r="BL160" s="20" t="s">
        <v>189</v>
      </c>
      <c r="BM160" s="192" t="s">
        <v>245</v>
      </c>
    </row>
    <row r="161" spans="1:65" s="2" customFormat="1" ht="11.25">
      <c r="A161" s="37"/>
      <c r="B161" s="38"/>
      <c r="C161" s="39"/>
      <c r="D161" s="194" t="s">
        <v>191</v>
      </c>
      <c r="E161" s="39"/>
      <c r="F161" s="195" t="s">
        <v>246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191</v>
      </c>
      <c r="AU161" s="20" t="s">
        <v>83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233</v>
      </c>
      <c r="G162" s="200"/>
      <c r="H162" s="204">
        <v>5.07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233</v>
      </c>
      <c r="G163" s="200"/>
      <c r="H163" s="204">
        <v>5.07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234</v>
      </c>
      <c r="G164" s="200"/>
      <c r="H164" s="204">
        <v>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235</v>
      </c>
      <c r="G165" s="200"/>
      <c r="H165" s="204">
        <v>2.3199999999999998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3" customFormat="1" ht="11.25">
      <c r="B166" s="199"/>
      <c r="C166" s="200"/>
      <c r="D166" s="201" t="s">
        <v>193</v>
      </c>
      <c r="E166" s="202" t="s">
        <v>19</v>
      </c>
      <c r="F166" s="203" t="s">
        <v>233</v>
      </c>
      <c r="G166" s="200"/>
      <c r="H166" s="204">
        <v>5.07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193</v>
      </c>
      <c r="AU166" s="210" t="s">
        <v>83</v>
      </c>
      <c r="AV166" s="13" t="s">
        <v>83</v>
      </c>
      <c r="AW166" s="13" t="s">
        <v>32</v>
      </c>
      <c r="AX166" s="13" t="s">
        <v>70</v>
      </c>
      <c r="AY166" s="210" t="s">
        <v>181</v>
      </c>
    </row>
    <row r="167" spans="1:65" s="15" customFormat="1" ht="11.25">
      <c r="B167" s="232"/>
      <c r="C167" s="233"/>
      <c r="D167" s="201" t="s">
        <v>193</v>
      </c>
      <c r="E167" s="234" t="s">
        <v>19</v>
      </c>
      <c r="F167" s="235" t="s">
        <v>247</v>
      </c>
      <c r="G167" s="233"/>
      <c r="H167" s="236">
        <v>22.53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193</v>
      </c>
      <c r="AU167" s="242" t="s">
        <v>83</v>
      </c>
      <c r="AV167" s="15" t="s">
        <v>202</v>
      </c>
      <c r="AW167" s="15" t="s">
        <v>32</v>
      </c>
      <c r="AX167" s="15" t="s">
        <v>70</v>
      </c>
      <c r="AY167" s="242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233</v>
      </c>
      <c r="G169" s="200"/>
      <c r="H169" s="204">
        <v>5.07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234</v>
      </c>
      <c r="G170" s="200"/>
      <c r="H170" s="204">
        <v>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235</v>
      </c>
      <c r="G171" s="200"/>
      <c r="H171" s="204">
        <v>2.3199999999999998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3" customFormat="1" ht="11.25">
      <c r="B172" s="199"/>
      <c r="C172" s="200"/>
      <c r="D172" s="201" t="s">
        <v>193</v>
      </c>
      <c r="E172" s="202" t="s">
        <v>19</v>
      </c>
      <c r="F172" s="203" t="s">
        <v>233</v>
      </c>
      <c r="G172" s="200"/>
      <c r="H172" s="204">
        <v>5.07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32</v>
      </c>
      <c r="AX172" s="13" t="s">
        <v>70</v>
      </c>
      <c r="AY172" s="210" t="s">
        <v>181</v>
      </c>
    </row>
    <row r="173" spans="1:65" s="15" customFormat="1" ht="11.25">
      <c r="B173" s="232"/>
      <c r="C173" s="233"/>
      <c r="D173" s="201" t="s">
        <v>193</v>
      </c>
      <c r="E173" s="234" t="s">
        <v>19</v>
      </c>
      <c r="F173" s="235" t="s">
        <v>247</v>
      </c>
      <c r="G173" s="233"/>
      <c r="H173" s="236">
        <v>22.53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193</v>
      </c>
      <c r="AU173" s="242" t="s">
        <v>83</v>
      </c>
      <c r="AV173" s="15" t="s">
        <v>202</v>
      </c>
      <c r="AW173" s="15" t="s">
        <v>32</v>
      </c>
      <c r="AX173" s="15" t="s">
        <v>70</v>
      </c>
      <c r="AY173" s="242" t="s">
        <v>181</v>
      </c>
    </row>
    <row r="174" spans="1:65" s="14" customFormat="1" ht="11.25">
      <c r="B174" s="211"/>
      <c r="C174" s="212"/>
      <c r="D174" s="201" t="s">
        <v>193</v>
      </c>
      <c r="E174" s="213" t="s">
        <v>19</v>
      </c>
      <c r="F174" s="214" t="s">
        <v>197</v>
      </c>
      <c r="G174" s="212"/>
      <c r="H174" s="215">
        <v>45.06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193</v>
      </c>
      <c r="AU174" s="221" t="s">
        <v>83</v>
      </c>
      <c r="AV174" s="14" t="s">
        <v>189</v>
      </c>
      <c r="AW174" s="14" t="s">
        <v>32</v>
      </c>
      <c r="AX174" s="14" t="s">
        <v>77</v>
      </c>
      <c r="AY174" s="221" t="s">
        <v>181</v>
      </c>
    </row>
    <row r="175" spans="1:65" s="2" customFormat="1" ht="16.5" customHeight="1">
      <c r="A175" s="37"/>
      <c r="B175" s="38"/>
      <c r="C175" s="222" t="s">
        <v>248</v>
      </c>
      <c r="D175" s="222" t="s">
        <v>237</v>
      </c>
      <c r="E175" s="223" t="s">
        <v>249</v>
      </c>
      <c r="F175" s="224" t="s">
        <v>250</v>
      </c>
      <c r="G175" s="225" t="s">
        <v>230</v>
      </c>
      <c r="H175" s="226">
        <v>23.657</v>
      </c>
      <c r="I175" s="227"/>
      <c r="J175" s="228">
        <f>ROUND(I175*H175,2)</f>
        <v>0</v>
      </c>
      <c r="K175" s="224" t="s">
        <v>188</v>
      </c>
      <c r="L175" s="229"/>
      <c r="M175" s="230" t="s">
        <v>19</v>
      </c>
      <c r="N175" s="231" t="s">
        <v>42</v>
      </c>
      <c r="O175" s="67"/>
      <c r="P175" s="190">
        <f>O175*H175</f>
        <v>0</v>
      </c>
      <c r="Q175" s="190">
        <v>4.0000000000000003E-5</v>
      </c>
      <c r="R175" s="190">
        <f>Q175*H175</f>
        <v>9.4628000000000008E-4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236</v>
      </c>
      <c r="AT175" s="192" t="s">
        <v>237</v>
      </c>
      <c r="AU175" s="192" t="s">
        <v>83</v>
      </c>
      <c r="AY175" s="20" t="s">
        <v>181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83</v>
      </c>
      <c r="BK175" s="193">
        <f>ROUND(I175*H175,2)</f>
        <v>0</v>
      </c>
      <c r="BL175" s="20" t="s">
        <v>189</v>
      </c>
      <c r="BM175" s="192" t="s">
        <v>251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233</v>
      </c>
      <c r="G176" s="200"/>
      <c r="H176" s="204">
        <v>5.07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233</v>
      </c>
      <c r="G177" s="200"/>
      <c r="H177" s="204">
        <v>5.07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234</v>
      </c>
      <c r="G178" s="200"/>
      <c r="H178" s="204">
        <v>5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235</v>
      </c>
      <c r="G179" s="200"/>
      <c r="H179" s="204">
        <v>2.3199999999999998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3" customFormat="1" ht="11.25">
      <c r="B180" s="199"/>
      <c r="C180" s="200"/>
      <c r="D180" s="201" t="s">
        <v>193</v>
      </c>
      <c r="E180" s="202" t="s">
        <v>19</v>
      </c>
      <c r="F180" s="203" t="s">
        <v>233</v>
      </c>
      <c r="G180" s="200"/>
      <c r="H180" s="204">
        <v>5.07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193</v>
      </c>
      <c r="AU180" s="210" t="s">
        <v>83</v>
      </c>
      <c r="AV180" s="13" t="s">
        <v>83</v>
      </c>
      <c r="AW180" s="13" t="s">
        <v>32</v>
      </c>
      <c r="AX180" s="13" t="s">
        <v>70</v>
      </c>
      <c r="AY180" s="210" t="s">
        <v>181</v>
      </c>
    </row>
    <row r="181" spans="1:65" s="14" customFormat="1" ht="11.25">
      <c r="B181" s="211"/>
      <c r="C181" s="212"/>
      <c r="D181" s="201" t="s">
        <v>193</v>
      </c>
      <c r="E181" s="213" t="s">
        <v>19</v>
      </c>
      <c r="F181" s="214" t="s">
        <v>197</v>
      </c>
      <c r="G181" s="212"/>
      <c r="H181" s="215">
        <v>22.53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193</v>
      </c>
      <c r="AU181" s="221" t="s">
        <v>83</v>
      </c>
      <c r="AV181" s="14" t="s">
        <v>189</v>
      </c>
      <c r="AW181" s="14" t="s">
        <v>32</v>
      </c>
      <c r="AX181" s="14" t="s">
        <v>77</v>
      </c>
      <c r="AY181" s="221" t="s">
        <v>181</v>
      </c>
    </row>
    <row r="182" spans="1:65" s="13" customFormat="1" ht="11.25">
      <c r="B182" s="199"/>
      <c r="C182" s="200"/>
      <c r="D182" s="201" t="s">
        <v>193</v>
      </c>
      <c r="E182" s="200"/>
      <c r="F182" s="203" t="s">
        <v>241</v>
      </c>
      <c r="G182" s="200"/>
      <c r="H182" s="204">
        <v>23.657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4</v>
      </c>
      <c r="AX182" s="13" t="s">
        <v>77</v>
      </c>
      <c r="AY182" s="210" t="s">
        <v>181</v>
      </c>
    </row>
    <row r="183" spans="1:65" s="2" customFormat="1" ht="16.5" customHeight="1">
      <c r="A183" s="37"/>
      <c r="B183" s="38"/>
      <c r="C183" s="222" t="s">
        <v>252</v>
      </c>
      <c r="D183" s="222" t="s">
        <v>237</v>
      </c>
      <c r="E183" s="223" t="s">
        <v>253</v>
      </c>
      <c r="F183" s="224" t="s">
        <v>254</v>
      </c>
      <c r="G183" s="225" t="s">
        <v>230</v>
      </c>
      <c r="H183" s="226">
        <v>23.657</v>
      </c>
      <c r="I183" s="227"/>
      <c r="J183" s="228">
        <f>ROUND(I183*H183,2)</f>
        <v>0</v>
      </c>
      <c r="K183" s="224" t="s">
        <v>188</v>
      </c>
      <c r="L183" s="229"/>
      <c r="M183" s="230" t="s">
        <v>19</v>
      </c>
      <c r="N183" s="231" t="s">
        <v>42</v>
      </c>
      <c r="O183" s="67"/>
      <c r="P183" s="190">
        <f>O183*H183</f>
        <v>0</v>
      </c>
      <c r="Q183" s="190">
        <v>2.9999999999999997E-4</v>
      </c>
      <c r="R183" s="190">
        <f>Q183*H183</f>
        <v>7.0970999999999994E-3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236</v>
      </c>
      <c r="AT183" s="192" t="s">
        <v>237</v>
      </c>
      <c r="AU183" s="192" t="s">
        <v>83</v>
      </c>
      <c r="AY183" s="20" t="s">
        <v>181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83</v>
      </c>
      <c r="BK183" s="193">
        <f>ROUND(I183*H183,2)</f>
        <v>0</v>
      </c>
      <c r="BL183" s="20" t="s">
        <v>189</v>
      </c>
      <c r="BM183" s="192" t="s">
        <v>255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233</v>
      </c>
      <c r="G184" s="200"/>
      <c r="H184" s="204">
        <v>5.07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233</v>
      </c>
      <c r="G185" s="200"/>
      <c r="H185" s="204">
        <v>5.07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234</v>
      </c>
      <c r="G186" s="200"/>
      <c r="H186" s="204">
        <v>5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235</v>
      </c>
      <c r="G187" s="200"/>
      <c r="H187" s="204">
        <v>2.3199999999999998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3" customFormat="1" ht="11.25">
      <c r="B188" s="199"/>
      <c r="C188" s="200"/>
      <c r="D188" s="201" t="s">
        <v>193</v>
      </c>
      <c r="E188" s="202" t="s">
        <v>19</v>
      </c>
      <c r="F188" s="203" t="s">
        <v>233</v>
      </c>
      <c r="G188" s="200"/>
      <c r="H188" s="204">
        <v>5.07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193</v>
      </c>
      <c r="AU188" s="210" t="s">
        <v>83</v>
      </c>
      <c r="AV188" s="13" t="s">
        <v>83</v>
      </c>
      <c r="AW188" s="13" t="s">
        <v>32</v>
      </c>
      <c r="AX188" s="13" t="s">
        <v>70</v>
      </c>
      <c r="AY188" s="210" t="s">
        <v>181</v>
      </c>
    </row>
    <row r="189" spans="1:65" s="14" customFormat="1" ht="11.25">
      <c r="B189" s="211"/>
      <c r="C189" s="212"/>
      <c r="D189" s="201" t="s">
        <v>193</v>
      </c>
      <c r="E189" s="213" t="s">
        <v>19</v>
      </c>
      <c r="F189" s="214" t="s">
        <v>197</v>
      </c>
      <c r="G189" s="212"/>
      <c r="H189" s="215">
        <v>22.53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193</v>
      </c>
      <c r="AU189" s="221" t="s">
        <v>83</v>
      </c>
      <c r="AV189" s="14" t="s">
        <v>189</v>
      </c>
      <c r="AW189" s="14" t="s">
        <v>32</v>
      </c>
      <c r="AX189" s="14" t="s">
        <v>77</v>
      </c>
      <c r="AY189" s="221" t="s">
        <v>181</v>
      </c>
    </row>
    <row r="190" spans="1:65" s="13" customFormat="1" ht="11.25">
      <c r="B190" s="199"/>
      <c r="C190" s="200"/>
      <c r="D190" s="201" t="s">
        <v>193</v>
      </c>
      <c r="E190" s="200"/>
      <c r="F190" s="203" t="s">
        <v>241</v>
      </c>
      <c r="G190" s="200"/>
      <c r="H190" s="204">
        <v>23.657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4</v>
      </c>
      <c r="AX190" s="13" t="s">
        <v>77</v>
      </c>
      <c r="AY190" s="210" t="s">
        <v>181</v>
      </c>
    </row>
    <row r="191" spans="1:65" s="2" customFormat="1" ht="16.5" customHeight="1">
      <c r="A191" s="37"/>
      <c r="B191" s="38"/>
      <c r="C191" s="181" t="s">
        <v>8</v>
      </c>
      <c r="D191" s="181" t="s">
        <v>184</v>
      </c>
      <c r="E191" s="182" t="s">
        <v>256</v>
      </c>
      <c r="F191" s="183" t="s">
        <v>257</v>
      </c>
      <c r="G191" s="184" t="s">
        <v>187</v>
      </c>
      <c r="H191" s="185">
        <v>3.3809999999999998</v>
      </c>
      <c r="I191" s="186"/>
      <c r="J191" s="187">
        <f>ROUND(I191*H191,2)</f>
        <v>0</v>
      </c>
      <c r="K191" s="183" t="s">
        <v>188</v>
      </c>
      <c r="L191" s="42"/>
      <c r="M191" s="188" t="s">
        <v>19</v>
      </c>
      <c r="N191" s="189" t="s">
        <v>42</v>
      </c>
      <c r="O191" s="67"/>
      <c r="P191" s="190">
        <f>O191*H191</f>
        <v>0</v>
      </c>
      <c r="Q191" s="190">
        <v>1.3999999999999999E-4</v>
      </c>
      <c r="R191" s="190">
        <f>Q191*H191</f>
        <v>4.7333999999999994E-4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189</v>
      </c>
      <c r="AT191" s="192" t="s">
        <v>184</v>
      </c>
      <c r="AU191" s="192" t="s">
        <v>83</v>
      </c>
      <c r="AY191" s="20" t="s">
        <v>181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83</v>
      </c>
      <c r="BK191" s="193">
        <f>ROUND(I191*H191,2)</f>
        <v>0</v>
      </c>
      <c r="BL191" s="20" t="s">
        <v>189</v>
      </c>
      <c r="BM191" s="192" t="s">
        <v>258</v>
      </c>
    </row>
    <row r="192" spans="1:65" s="2" customFormat="1" ht="11.25">
      <c r="A192" s="37"/>
      <c r="B192" s="38"/>
      <c r="C192" s="39"/>
      <c r="D192" s="194" t="s">
        <v>191</v>
      </c>
      <c r="E192" s="39"/>
      <c r="F192" s="195" t="s">
        <v>259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191</v>
      </c>
      <c r="AU192" s="20" t="s">
        <v>83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220</v>
      </c>
      <c r="G193" s="200"/>
      <c r="H193" s="204">
        <v>0.76100000000000001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220</v>
      </c>
      <c r="G194" s="200"/>
      <c r="H194" s="204">
        <v>0.76100000000000001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221</v>
      </c>
      <c r="G195" s="200"/>
      <c r="H195" s="204">
        <v>0.75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222</v>
      </c>
      <c r="G196" s="200"/>
      <c r="H196" s="204">
        <v>0.34799999999999998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220</v>
      </c>
      <c r="G197" s="200"/>
      <c r="H197" s="204">
        <v>0.76100000000000001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4" customFormat="1" ht="11.25">
      <c r="B198" s="211"/>
      <c r="C198" s="212"/>
      <c r="D198" s="201" t="s">
        <v>193</v>
      </c>
      <c r="E198" s="213" t="s">
        <v>19</v>
      </c>
      <c r="F198" s="214" t="s">
        <v>197</v>
      </c>
      <c r="G198" s="212"/>
      <c r="H198" s="215">
        <v>3.3810000000000002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193</v>
      </c>
      <c r="AU198" s="221" t="s">
        <v>83</v>
      </c>
      <c r="AV198" s="14" t="s">
        <v>189</v>
      </c>
      <c r="AW198" s="14" t="s">
        <v>32</v>
      </c>
      <c r="AX198" s="14" t="s">
        <v>77</v>
      </c>
      <c r="AY198" s="221" t="s">
        <v>181</v>
      </c>
    </row>
    <row r="199" spans="1:65" s="2" customFormat="1" ht="24.2" customHeight="1">
      <c r="A199" s="37"/>
      <c r="B199" s="38"/>
      <c r="C199" s="181" t="s">
        <v>260</v>
      </c>
      <c r="D199" s="181" t="s">
        <v>184</v>
      </c>
      <c r="E199" s="182" t="s">
        <v>261</v>
      </c>
      <c r="F199" s="183" t="s">
        <v>262</v>
      </c>
      <c r="G199" s="184" t="s">
        <v>187</v>
      </c>
      <c r="H199" s="185">
        <v>3.3809999999999998</v>
      </c>
      <c r="I199" s="186"/>
      <c r="J199" s="187">
        <f>ROUND(I199*H199,2)</f>
        <v>0</v>
      </c>
      <c r="K199" s="183" t="s">
        <v>188</v>
      </c>
      <c r="L199" s="42"/>
      <c r="M199" s="188" t="s">
        <v>19</v>
      </c>
      <c r="N199" s="189" t="s">
        <v>42</v>
      </c>
      <c r="O199" s="67"/>
      <c r="P199" s="190">
        <f>O199*H199</f>
        <v>0</v>
      </c>
      <c r="Q199" s="190">
        <v>3.3E-3</v>
      </c>
      <c r="R199" s="190">
        <f>Q199*H199</f>
        <v>1.1157299999999998E-2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189</v>
      </c>
      <c r="AT199" s="192" t="s">
        <v>184</v>
      </c>
      <c r="AU199" s="192" t="s">
        <v>83</v>
      </c>
      <c r="AY199" s="20" t="s">
        <v>181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83</v>
      </c>
      <c r="BK199" s="193">
        <f>ROUND(I199*H199,2)</f>
        <v>0</v>
      </c>
      <c r="BL199" s="20" t="s">
        <v>189</v>
      </c>
      <c r="BM199" s="192" t="s">
        <v>263</v>
      </c>
    </row>
    <row r="200" spans="1:65" s="2" customFormat="1" ht="11.25">
      <c r="A200" s="37"/>
      <c r="B200" s="38"/>
      <c r="C200" s="39"/>
      <c r="D200" s="194" t="s">
        <v>191</v>
      </c>
      <c r="E200" s="39"/>
      <c r="F200" s="195" t="s">
        <v>264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191</v>
      </c>
      <c r="AU200" s="20" t="s">
        <v>83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220</v>
      </c>
      <c r="G201" s="200"/>
      <c r="H201" s="204">
        <v>0.76100000000000001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220</v>
      </c>
      <c r="G202" s="200"/>
      <c r="H202" s="204">
        <v>0.76100000000000001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221</v>
      </c>
      <c r="G203" s="200"/>
      <c r="H203" s="204">
        <v>0.75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222</v>
      </c>
      <c r="G204" s="200"/>
      <c r="H204" s="204">
        <v>0.34799999999999998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3" customFormat="1" ht="11.25">
      <c r="B205" s="199"/>
      <c r="C205" s="200"/>
      <c r="D205" s="201" t="s">
        <v>193</v>
      </c>
      <c r="E205" s="202" t="s">
        <v>19</v>
      </c>
      <c r="F205" s="203" t="s">
        <v>220</v>
      </c>
      <c r="G205" s="200"/>
      <c r="H205" s="204">
        <v>0.76100000000000001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193</v>
      </c>
      <c r="AU205" s="210" t="s">
        <v>83</v>
      </c>
      <c r="AV205" s="13" t="s">
        <v>83</v>
      </c>
      <c r="AW205" s="13" t="s">
        <v>32</v>
      </c>
      <c r="AX205" s="13" t="s">
        <v>70</v>
      </c>
      <c r="AY205" s="210" t="s">
        <v>181</v>
      </c>
    </row>
    <row r="206" spans="1:65" s="14" customFormat="1" ht="11.25">
      <c r="B206" s="211"/>
      <c r="C206" s="212"/>
      <c r="D206" s="201" t="s">
        <v>193</v>
      </c>
      <c r="E206" s="213" t="s">
        <v>19</v>
      </c>
      <c r="F206" s="214" t="s">
        <v>197</v>
      </c>
      <c r="G206" s="212"/>
      <c r="H206" s="215">
        <v>3.3810000000000002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193</v>
      </c>
      <c r="AU206" s="221" t="s">
        <v>83</v>
      </c>
      <c r="AV206" s="14" t="s">
        <v>189</v>
      </c>
      <c r="AW206" s="14" t="s">
        <v>32</v>
      </c>
      <c r="AX206" s="14" t="s">
        <v>77</v>
      </c>
      <c r="AY206" s="221" t="s">
        <v>181</v>
      </c>
    </row>
    <row r="207" spans="1:65" s="12" customFormat="1" ht="22.9" customHeight="1">
      <c r="B207" s="165"/>
      <c r="C207" s="166"/>
      <c r="D207" s="167" t="s">
        <v>69</v>
      </c>
      <c r="E207" s="179" t="s">
        <v>242</v>
      </c>
      <c r="F207" s="179" t="s">
        <v>265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SUM(P208:P256)</f>
        <v>0</v>
      </c>
      <c r="Q207" s="173"/>
      <c r="R207" s="174">
        <f>SUM(R208:R256)</f>
        <v>1.5444E-3</v>
      </c>
      <c r="S207" s="173"/>
      <c r="T207" s="175">
        <f>SUM(T208:T256)</f>
        <v>1.046548</v>
      </c>
      <c r="AR207" s="176" t="s">
        <v>77</v>
      </c>
      <c r="AT207" s="177" t="s">
        <v>69</v>
      </c>
      <c r="AU207" s="177" t="s">
        <v>77</v>
      </c>
      <c r="AY207" s="176" t="s">
        <v>181</v>
      </c>
      <c r="BK207" s="178">
        <f>SUM(BK208:BK256)</f>
        <v>0</v>
      </c>
    </row>
    <row r="208" spans="1:65" s="2" customFormat="1" ht="24.2" customHeight="1">
      <c r="A208" s="37"/>
      <c r="B208" s="38"/>
      <c r="C208" s="181" t="s">
        <v>266</v>
      </c>
      <c r="D208" s="181" t="s">
        <v>184</v>
      </c>
      <c r="E208" s="182" t="s">
        <v>267</v>
      </c>
      <c r="F208" s="183" t="s">
        <v>268</v>
      </c>
      <c r="G208" s="184" t="s">
        <v>187</v>
      </c>
      <c r="H208" s="185">
        <v>11.88</v>
      </c>
      <c r="I208" s="186"/>
      <c r="J208" s="187">
        <f>ROUND(I208*H208,2)</f>
        <v>0</v>
      </c>
      <c r="K208" s="183" t="s">
        <v>188</v>
      </c>
      <c r="L208" s="42"/>
      <c r="M208" s="188" t="s">
        <v>19</v>
      </c>
      <c r="N208" s="189" t="s">
        <v>42</v>
      </c>
      <c r="O208" s="67"/>
      <c r="P208" s="190">
        <f>O208*H208</f>
        <v>0</v>
      </c>
      <c r="Q208" s="190">
        <v>1.2999999999999999E-4</v>
      </c>
      <c r="R208" s="190">
        <f>Q208*H208</f>
        <v>1.5444E-3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189</v>
      </c>
      <c r="AT208" s="192" t="s">
        <v>184</v>
      </c>
      <c r="AU208" s="192" t="s">
        <v>83</v>
      </c>
      <c r="AY208" s="20" t="s">
        <v>181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83</v>
      </c>
      <c r="BK208" s="193">
        <f>ROUND(I208*H208,2)</f>
        <v>0</v>
      </c>
      <c r="BL208" s="20" t="s">
        <v>189</v>
      </c>
      <c r="BM208" s="192" t="s">
        <v>269</v>
      </c>
    </row>
    <row r="209" spans="1:65" s="2" customFormat="1" ht="11.25">
      <c r="A209" s="37"/>
      <c r="B209" s="38"/>
      <c r="C209" s="39"/>
      <c r="D209" s="194" t="s">
        <v>191</v>
      </c>
      <c r="E209" s="39"/>
      <c r="F209" s="195" t="s">
        <v>270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191</v>
      </c>
      <c r="AU209" s="20" t="s">
        <v>83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271</v>
      </c>
      <c r="G211" s="200"/>
      <c r="H211" s="204">
        <v>3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272</v>
      </c>
      <c r="G212" s="200"/>
      <c r="H212" s="204">
        <v>1.44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272</v>
      </c>
      <c r="G213" s="200"/>
      <c r="H213" s="204">
        <v>1.44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271</v>
      </c>
      <c r="G214" s="200"/>
      <c r="H214" s="204">
        <v>3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11.879999999999999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1.75" customHeight="1">
      <c r="A216" s="37"/>
      <c r="B216" s="38"/>
      <c r="C216" s="181" t="s">
        <v>273</v>
      </c>
      <c r="D216" s="181" t="s">
        <v>184</v>
      </c>
      <c r="E216" s="182" t="s">
        <v>274</v>
      </c>
      <c r="F216" s="183" t="s">
        <v>275</v>
      </c>
      <c r="G216" s="184" t="s">
        <v>187</v>
      </c>
      <c r="H216" s="185">
        <v>0.60099999999999998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7.2999999999999995E-2</v>
      </c>
      <c r="T216" s="191">
        <f>S216*H216</f>
        <v>4.3872999999999995E-2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276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277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214</v>
      </c>
      <c r="G218" s="200"/>
      <c r="H218" s="204">
        <v>0.60099999999999998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0.60099999999999998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279</v>
      </c>
      <c r="F220" s="183" t="s">
        <v>280</v>
      </c>
      <c r="G220" s="184" t="s">
        <v>187</v>
      </c>
      <c r="H220" s="185">
        <v>1.7969999999999999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5.8999999999999997E-2</v>
      </c>
      <c r="T220" s="191">
        <f>S220*H220</f>
        <v>0.10602299999999999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281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282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6" customFormat="1" ht="11.25">
      <c r="B222" s="243"/>
      <c r="C222" s="244"/>
      <c r="D222" s="201" t="s">
        <v>193</v>
      </c>
      <c r="E222" s="245" t="s">
        <v>19</v>
      </c>
      <c r="F222" s="246" t="s">
        <v>283</v>
      </c>
      <c r="G222" s="244"/>
      <c r="H222" s="245" t="s">
        <v>19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193</v>
      </c>
      <c r="AU222" s="252" t="s">
        <v>83</v>
      </c>
      <c r="AV222" s="16" t="s">
        <v>77</v>
      </c>
      <c r="AW222" s="16" t="s">
        <v>32</v>
      </c>
      <c r="AX222" s="16" t="s">
        <v>70</v>
      </c>
      <c r="AY222" s="252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213</v>
      </c>
      <c r="G223" s="200"/>
      <c r="H223" s="204">
        <v>1.7969999999999999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4" customFormat="1" ht="11.25">
      <c r="B224" s="211"/>
      <c r="C224" s="212"/>
      <c r="D224" s="201" t="s">
        <v>193</v>
      </c>
      <c r="E224" s="213" t="s">
        <v>19</v>
      </c>
      <c r="F224" s="214" t="s">
        <v>197</v>
      </c>
      <c r="G224" s="212"/>
      <c r="H224" s="215">
        <v>1.7969999999999999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193</v>
      </c>
      <c r="AU224" s="221" t="s">
        <v>83</v>
      </c>
      <c r="AV224" s="14" t="s">
        <v>189</v>
      </c>
      <c r="AW224" s="14" t="s">
        <v>32</v>
      </c>
      <c r="AX224" s="14" t="s">
        <v>77</v>
      </c>
      <c r="AY224" s="221" t="s">
        <v>181</v>
      </c>
    </row>
    <row r="225" spans="1:65" s="2" customFormat="1" ht="21.75" customHeight="1">
      <c r="A225" s="37"/>
      <c r="B225" s="38"/>
      <c r="C225" s="181" t="s">
        <v>284</v>
      </c>
      <c r="D225" s="181" t="s">
        <v>184</v>
      </c>
      <c r="E225" s="182" t="s">
        <v>285</v>
      </c>
      <c r="F225" s="183" t="s">
        <v>286</v>
      </c>
      <c r="G225" s="184" t="s">
        <v>187</v>
      </c>
      <c r="H225" s="185">
        <v>9.3420000000000005</v>
      </c>
      <c r="I225" s="186"/>
      <c r="J225" s="187">
        <f>ROUND(I225*H225,2)</f>
        <v>0</v>
      </c>
      <c r="K225" s="183" t="s">
        <v>188</v>
      </c>
      <c r="L225" s="42"/>
      <c r="M225" s="188" t="s">
        <v>19</v>
      </c>
      <c r="N225" s="189" t="s">
        <v>42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5.0999999999999997E-2</v>
      </c>
      <c r="T225" s="191">
        <f>S225*H225</f>
        <v>0.47644199999999998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189</v>
      </c>
      <c r="AT225" s="192" t="s">
        <v>184</v>
      </c>
      <c r="AU225" s="192" t="s">
        <v>83</v>
      </c>
      <c r="AY225" s="20" t="s">
        <v>181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83</v>
      </c>
      <c r="BK225" s="193">
        <f>ROUND(I225*H225,2)</f>
        <v>0</v>
      </c>
      <c r="BL225" s="20" t="s">
        <v>189</v>
      </c>
      <c r="BM225" s="192" t="s">
        <v>287</v>
      </c>
    </row>
    <row r="226" spans="1:65" s="2" customFormat="1" ht="11.25">
      <c r="A226" s="37"/>
      <c r="B226" s="38"/>
      <c r="C226" s="39"/>
      <c r="D226" s="194" t="s">
        <v>191</v>
      </c>
      <c r="E226" s="39"/>
      <c r="F226" s="195" t="s">
        <v>288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191</v>
      </c>
      <c r="AU226" s="20" t="s">
        <v>83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212</v>
      </c>
      <c r="G227" s="200"/>
      <c r="H227" s="204">
        <v>3.1139999999999999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212</v>
      </c>
      <c r="G228" s="200"/>
      <c r="H228" s="204">
        <v>3.1139999999999999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212</v>
      </c>
      <c r="G229" s="200"/>
      <c r="H229" s="204">
        <v>3.1139999999999999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9.3419999999999987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24.2" customHeight="1">
      <c r="A231" s="37"/>
      <c r="B231" s="38"/>
      <c r="C231" s="181" t="s">
        <v>289</v>
      </c>
      <c r="D231" s="181" t="s">
        <v>184</v>
      </c>
      <c r="E231" s="182" t="s">
        <v>290</v>
      </c>
      <c r="F231" s="183" t="s">
        <v>291</v>
      </c>
      <c r="G231" s="184" t="s">
        <v>187</v>
      </c>
      <c r="H231" s="185">
        <v>9.1349999999999998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4.5999999999999999E-2</v>
      </c>
      <c r="T231" s="191">
        <f>S231*H231</f>
        <v>0.42020999999999997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292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293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194</v>
      </c>
      <c r="G233" s="200"/>
      <c r="H233" s="204">
        <v>2.1480000000000001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194</v>
      </c>
      <c r="G234" s="200"/>
      <c r="H234" s="204">
        <v>2.1480000000000001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195</v>
      </c>
      <c r="G235" s="200"/>
      <c r="H235" s="204">
        <v>1.7609999999999999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196</v>
      </c>
      <c r="G236" s="200"/>
      <c r="H236" s="204">
        <v>0.93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194</v>
      </c>
      <c r="G237" s="200"/>
      <c r="H237" s="204">
        <v>2.1480000000000001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9.1349999999999998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2" customFormat="1" ht="16.5" customHeight="1">
      <c r="A239" s="37"/>
      <c r="B239" s="38"/>
      <c r="C239" s="181" t="s">
        <v>294</v>
      </c>
      <c r="D239" s="181" t="s">
        <v>184</v>
      </c>
      <c r="E239" s="182" t="s">
        <v>295</v>
      </c>
      <c r="F239" s="183" t="s">
        <v>296</v>
      </c>
      <c r="G239" s="184" t="s">
        <v>187</v>
      </c>
      <c r="H239" s="185">
        <v>3.3809999999999998</v>
      </c>
      <c r="I239" s="186"/>
      <c r="J239" s="187">
        <f>ROUND(I239*H239,2)</f>
        <v>0</v>
      </c>
      <c r="K239" s="183" t="s">
        <v>188</v>
      </c>
      <c r="L239" s="42"/>
      <c r="M239" s="188" t="s">
        <v>19</v>
      </c>
      <c r="N239" s="189" t="s">
        <v>42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189</v>
      </c>
      <c r="AT239" s="192" t="s">
        <v>184</v>
      </c>
      <c r="AU239" s="192" t="s">
        <v>83</v>
      </c>
      <c r="AY239" s="20" t="s">
        <v>181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83</v>
      </c>
      <c r="BK239" s="193">
        <f>ROUND(I239*H239,2)</f>
        <v>0</v>
      </c>
      <c r="BL239" s="20" t="s">
        <v>189</v>
      </c>
      <c r="BM239" s="192" t="s">
        <v>297</v>
      </c>
    </row>
    <row r="240" spans="1:65" s="2" customFormat="1" ht="11.25">
      <c r="A240" s="37"/>
      <c r="B240" s="38"/>
      <c r="C240" s="39"/>
      <c r="D240" s="194" t="s">
        <v>191</v>
      </c>
      <c r="E240" s="39"/>
      <c r="F240" s="195" t="s">
        <v>298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191</v>
      </c>
      <c r="AU240" s="20" t="s">
        <v>83</v>
      </c>
    </row>
    <row r="241" spans="1:65" s="16" customFormat="1" ht="11.25">
      <c r="B241" s="243"/>
      <c r="C241" s="244"/>
      <c r="D241" s="201" t="s">
        <v>193</v>
      </c>
      <c r="E241" s="245" t="s">
        <v>19</v>
      </c>
      <c r="F241" s="246" t="s">
        <v>299</v>
      </c>
      <c r="G241" s="244"/>
      <c r="H241" s="245" t="s">
        <v>19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193</v>
      </c>
      <c r="AU241" s="252" t="s">
        <v>83</v>
      </c>
      <c r="AV241" s="16" t="s">
        <v>77</v>
      </c>
      <c r="AW241" s="16" t="s">
        <v>32</v>
      </c>
      <c r="AX241" s="16" t="s">
        <v>70</v>
      </c>
      <c r="AY241" s="252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220</v>
      </c>
      <c r="G242" s="200"/>
      <c r="H242" s="204">
        <v>0.76100000000000001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3" customFormat="1" ht="11.25">
      <c r="B243" s="199"/>
      <c r="C243" s="200"/>
      <c r="D243" s="201" t="s">
        <v>193</v>
      </c>
      <c r="E243" s="202" t="s">
        <v>19</v>
      </c>
      <c r="F243" s="203" t="s">
        <v>220</v>
      </c>
      <c r="G243" s="200"/>
      <c r="H243" s="204">
        <v>0.76100000000000001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193</v>
      </c>
      <c r="AU243" s="210" t="s">
        <v>83</v>
      </c>
      <c r="AV243" s="13" t="s">
        <v>83</v>
      </c>
      <c r="AW243" s="13" t="s">
        <v>32</v>
      </c>
      <c r="AX243" s="13" t="s">
        <v>70</v>
      </c>
      <c r="AY243" s="210" t="s">
        <v>181</v>
      </c>
    </row>
    <row r="244" spans="1:65" s="13" customFormat="1" ht="11.25">
      <c r="B244" s="199"/>
      <c r="C244" s="200"/>
      <c r="D244" s="201" t="s">
        <v>193</v>
      </c>
      <c r="E244" s="202" t="s">
        <v>19</v>
      </c>
      <c r="F244" s="203" t="s">
        <v>221</v>
      </c>
      <c r="G244" s="200"/>
      <c r="H244" s="204">
        <v>0.75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193</v>
      </c>
      <c r="AU244" s="210" t="s">
        <v>83</v>
      </c>
      <c r="AV244" s="13" t="s">
        <v>83</v>
      </c>
      <c r="AW244" s="13" t="s">
        <v>32</v>
      </c>
      <c r="AX244" s="13" t="s">
        <v>70</v>
      </c>
      <c r="AY244" s="210" t="s">
        <v>181</v>
      </c>
    </row>
    <row r="245" spans="1:65" s="13" customFormat="1" ht="11.25">
      <c r="B245" s="199"/>
      <c r="C245" s="200"/>
      <c r="D245" s="201" t="s">
        <v>193</v>
      </c>
      <c r="E245" s="202" t="s">
        <v>19</v>
      </c>
      <c r="F245" s="203" t="s">
        <v>222</v>
      </c>
      <c r="G245" s="200"/>
      <c r="H245" s="204">
        <v>0.34799999999999998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193</v>
      </c>
      <c r="AU245" s="210" t="s">
        <v>83</v>
      </c>
      <c r="AV245" s="13" t="s">
        <v>83</v>
      </c>
      <c r="AW245" s="13" t="s">
        <v>32</v>
      </c>
      <c r="AX245" s="13" t="s">
        <v>70</v>
      </c>
      <c r="AY245" s="210" t="s">
        <v>181</v>
      </c>
    </row>
    <row r="246" spans="1:65" s="13" customFormat="1" ht="11.25">
      <c r="B246" s="199"/>
      <c r="C246" s="200"/>
      <c r="D246" s="201" t="s">
        <v>193</v>
      </c>
      <c r="E246" s="202" t="s">
        <v>19</v>
      </c>
      <c r="F246" s="203" t="s">
        <v>220</v>
      </c>
      <c r="G246" s="200"/>
      <c r="H246" s="204">
        <v>0.76100000000000001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193</v>
      </c>
      <c r="AU246" s="210" t="s">
        <v>83</v>
      </c>
      <c r="AV246" s="13" t="s">
        <v>83</v>
      </c>
      <c r="AW246" s="13" t="s">
        <v>32</v>
      </c>
      <c r="AX246" s="13" t="s">
        <v>70</v>
      </c>
      <c r="AY246" s="210" t="s">
        <v>181</v>
      </c>
    </row>
    <row r="247" spans="1:65" s="14" customFormat="1" ht="11.25">
      <c r="B247" s="211"/>
      <c r="C247" s="212"/>
      <c r="D247" s="201" t="s">
        <v>193</v>
      </c>
      <c r="E247" s="213" t="s">
        <v>19</v>
      </c>
      <c r="F247" s="214" t="s">
        <v>197</v>
      </c>
      <c r="G247" s="212"/>
      <c r="H247" s="215">
        <v>3.3810000000000002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193</v>
      </c>
      <c r="AU247" s="221" t="s">
        <v>83</v>
      </c>
      <c r="AV247" s="14" t="s">
        <v>189</v>
      </c>
      <c r="AW247" s="14" t="s">
        <v>32</v>
      </c>
      <c r="AX247" s="14" t="s">
        <v>77</v>
      </c>
      <c r="AY247" s="221" t="s">
        <v>181</v>
      </c>
    </row>
    <row r="248" spans="1:65" s="2" customFormat="1" ht="16.5" customHeight="1">
      <c r="A248" s="37"/>
      <c r="B248" s="38"/>
      <c r="C248" s="181" t="s">
        <v>300</v>
      </c>
      <c r="D248" s="181" t="s">
        <v>184</v>
      </c>
      <c r="E248" s="182" t="s">
        <v>301</v>
      </c>
      <c r="F248" s="183" t="s">
        <v>302</v>
      </c>
      <c r="G248" s="184" t="s">
        <v>187</v>
      </c>
      <c r="H248" s="185">
        <v>3.3809999999999998</v>
      </c>
      <c r="I248" s="186"/>
      <c r="J248" s="187">
        <f>ROUND(I248*H248,2)</f>
        <v>0</v>
      </c>
      <c r="K248" s="183" t="s">
        <v>188</v>
      </c>
      <c r="L248" s="42"/>
      <c r="M248" s="188" t="s">
        <v>19</v>
      </c>
      <c r="N248" s="189" t="s">
        <v>42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189</v>
      </c>
      <c r="AT248" s="192" t="s">
        <v>184</v>
      </c>
      <c r="AU248" s="192" t="s">
        <v>83</v>
      </c>
      <c r="AY248" s="20" t="s">
        <v>181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83</v>
      </c>
      <c r="BK248" s="193">
        <f>ROUND(I248*H248,2)</f>
        <v>0</v>
      </c>
      <c r="BL248" s="20" t="s">
        <v>189</v>
      </c>
      <c r="BM248" s="192" t="s">
        <v>303</v>
      </c>
    </row>
    <row r="249" spans="1:65" s="2" customFormat="1" ht="11.25">
      <c r="A249" s="37"/>
      <c r="B249" s="38"/>
      <c r="C249" s="39"/>
      <c r="D249" s="194" t="s">
        <v>191</v>
      </c>
      <c r="E249" s="39"/>
      <c r="F249" s="195" t="s">
        <v>304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191</v>
      </c>
      <c r="AU249" s="20" t="s">
        <v>83</v>
      </c>
    </row>
    <row r="250" spans="1:65" s="16" customFormat="1" ht="11.25">
      <c r="B250" s="243"/>
      <c r="C250" s="244"/>
      <c r="D250" s="201" t="s">
        <v>193</v>
      </c>
      <c r="E250" s="245" t="s">
        <v>19</v>
      </c>
      <c r="F250" s="246" t="s">
        <v>299</v>
      </c>
      <c r="G250" s="244"/>
      <c r="H250" s="245" t="s">
        <v>19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193</v>
      </c>
      <c r="AU250" s="252" t="s">
        <v>83</v>
      </c>
      <c r="AV250" s="16" t="s">
        <v>77</v>
      </c>
      <c r="AW250" s="16" t="s">
        <v>32</v>
      </c>
      <c r="AX250" s="16" t="s">
        <v>70</v>
      </c>
      <c r="AY250" s="252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220</v>
      </c>
      <c r="G251" s="200"/>
      <c r="H251" s="204">
        <v>0.76100000000000001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3" customFormat="1" ht="11.25">
      <c r="B252" s="199"/>
      <c r="C252" s="200"/>
      <c r="D252" s="201" t="s">
        <v>193</v>
      </c>
      <c r="E252" s="202" t="s">
        <v>19</v>
      </c>
      <c r="F252" s="203" t="s">
        <v>220</v>
      </c>
      <c r="G252" s="200"/>
      <c r="H252" s="204">
        <v>0.76100000000000001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193</v>
      </c>
      <c r="AU252" s="210" t="s">
        <v>83</v>
      </c>
      <c r="AV252" s="13" t="s">
        <v>83</v>
      </c>
      <c r="AW252" s="13" t="s">
        <v>32</v>
      </c>
      <c r="AX252" s="13" t="s">
        <v>70</v>
      </c>
      <c r="AY252" s="210" t="s">
        <v>181</v>
      </c>
    </row>
    <row r="253" spans="1:65" s="13" customFormat="1" ht="11.25">
      <c r="B253" s="199"/>
      <c r="C253" s="200"/>
      <c r="D253" s="201" t="s">
        <v>193</v>
      </c>
      <c r="E253" s="202" t="s">
        <v>19</v>
      </c>
      <c r="F253" s="203" t="s">
        <v>221</v>
      </c>
      <c r="G253" s="200"/>
      <c r="H253" s="204">
        <v>0.75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193</v>
      </c>
      <c r="AU253" s="210" t="s">
        <v>83</v>
      </c>
      <c r="AV253" s="13" t="s">
        <v>83</v>
      </c>
      <c r="AW253" s="13" t="s">
        <v>32</v>
      </c>
      <c r="AX253" s="13" t="s">
        <v>70</v>
      </c>
      <c r="AY253" s="210" t="s">
        <v>181</v>
      </c>
    </row>
    <row r="254" spans="1:65" s="13" customFormat="1" ht="11.25">
      <c r="B254" s="199"/>
      <c r="C254" s="200"/>
      <c r="D254" s="201" t="s">
        <v>193</v>
      </c>
      <c r="E254" s="202" t="s">
        <v>19</v>
      </c>
      <c r="F254" s="203" t="s">
        <v>222</v>
      </c>
      <c r="G254" s="200"/>
      <c r="H254" s="204">
        <v>0.34799999999999998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193</v>
      </c>
      <c r="AU254" s="210" t="s">
        <v>83</v>
      </c>
      <c r="AV254" s="13" t="s">
        <v>83</v>
      </c>
      <c r="AW254" s="13" t="s">
        <v>32</v>
      </c>
      <c r="AX254" s="13" t="s">
        <v>70</v>
      </c>
      <c r="AY254" s="210" t="s">
        <v>181</v>
      </c>
    </row>
    <row r="255" spans="1:65" s="13" customFormat="1" ht="11.25">
      <c r="B255" s="199"/>
      <c r="C255" s="200"/>
      <c r="D255" s="201" t="s">
        <v>193</v>
      </c>
      <c r="E255" s="202" t="s">
        <v>19</v>
      </c>
      <c r="F255" s="203" t="s">
        <v>220</v>
      </c>
      <c r="G255" s="200"/>
      <c r="H255" s="204">
        <v>0.76100000000000001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193</v>
      </c>
      <c r="AU255" s="210" t="s">
        <v>83</v>
      </c>
      <c r="AV255" s="13" t="s">
        <v>83</v>
      </c>
      <c r="AW255" s="13" t="s">
        <v>32</v>
      </c>
      <c r="AX255" s="13" t="s">
        <v>70</v>
      </c>
      <c r="AY255" s="210" t="s">
        <v>181</v>
      </c>
    </row>
    <row r="256" spans="1:65" s="14" customFormat="1" ht="11.25">
      <c r="B256" s="211"/>
      <c r="C256" s="212"/>
      <c r="D256" s="201" t="s">
        <v>193</v>
      </c>
      <c r="E256" s="213" t="s">
        <v>19</v>
      </c>
      <c r="F256" s="214" t="s">
        <v>197</v>
      </c>
      <c r="G256" s="212"/>
      <c r="H256" s="215">
        <v>3.3810000000000002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193</v>
      </c>
      <c r="AU256" s="221" t="s">
        <v>83</v>
      </c>
      <c r="AV256" s="14" t="s">
        <v>189</v>
      </c>
      <c r="AW256" s="14" t="s">
        <v>32</v>
      </c>
      <c r="AX256" s="14" t="s">
        <v>77</v>
      </c>
      <c r="AY256" s="221" t="s">
        <v>181</v>
      </c>
    </row>
    <row r="257" spans="1:65" s="12" customFormat="1" ht="22.9" customHeight="1">
      <c r="B257" s="165"/>
      <c r="C257" s="166"/>
      <c r="D257" s="167" t="s">
        <v>69</v>
      </c>
      <c r="E257" s="179" t="s">
        <v>305</v>
      </c>
      <c r="F257" s="179" t="s">
        <v>306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SUM(P258:P268)</f>
        <v>0</v>
      </c>
      <c r="Q257" s="173"/>
      <c r="R257" s="174">
        <f>SUM(R258:R268)</f>
        <v>0</v>
      </c>
      <c r="S257" s="173"/>
      <c r="T257" s="175">
        <f>SUM(T258:T268)</f>
        <v>0</v>
      </c>
      <c r="AR257" s="176" t="s">
        <v>77</v>
      </c>
      <c r="AT257" s="177" t="s">
        <v>69</v>
      </c>
      <c r="AU257" s="177" t="s">
        <v>77</v>
      </c>
      <c r="AY257" s="176" t="s">
        <v>181</v>
      </c>
      <c r="BK257" s="178">
        <f>SUM(BK258:BK268)</f>
        <v>0</v>
      </c>
    </row>
    <row r="258" spans="1:65" s="2" customFormat="1" ht="24.2" customHeight="1">
      <c r="A258" s="37"/>
      <c r="B258" s="38"/>
      <c r="C258" s="181" t="s">
        <v>7</v>
      </c>
      <c r="D258" s="181" t="s">
        <v>184</v>
      </c>
      <c r="E258" s="182" t="s">
        <v>307</v>
      </c>
      <c r="F258" s="183" t="s">
        <v>308</v>
      </c>
      <c r="G258" s="184" t="s">
        <v>309</v>
      </c>
      <c r="H258" s="185">
        <v>1.083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310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311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2" customFormat="1" ht="21.75" customHeight="1">
      <c r="A260" s="37"/>
      <c r="B260" s="38"/>
      <c r="C260" s="181" t="s">
        <v>312</v>
      </c>
      <c r="D260" s="181" t="s">
        <v>184</v>
      </c>
      <c r="E260" s="182" t="s">
        <v>313</v>
      </c>
      <c r="F260" s="183" t="s">
        <v>314</v>
      </c>
      <c r="G260" s="184" t="s">
        <v>309</v>
      </c>
      <c r="H260" s="185">
        <v>1.083</v>
      </c>
      <c r="I260" s="186"/>
      <c r="J260" s="187">
        <f>ROUND(I260*H260,2)</f>
        <v>0</v>
      </c>
      <c r="K260" s="183" t="s">
        <v>188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189</v>
      </c>
      <c r="AT260" s="192" t="s">
        <v>184</v>
      </c>
      <c r="AU260" s="192" t="s">
        <v>83</v>
      </c>
      <c r="AY260" s="20" t="s">
        <v>181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83</v>
      </c>
      <c r="BK260" s="193">
        <f>ROUND(I260*H260,2)</f>
        <v>0</v>
      </c>
      <c r="BL260" s="20" t="s">
        <v>189</v>
      </c>
      <c r="BM260" s="192" t="s">
        <v>315</v>
      </c>
    </row>
    <row r="261" spans="1:65" s="2" customFormat="1" ht="11.25">
      <c r="A261" s="37"/>
      <c r="B261" s="38"/>
      <c r="C261" s="39"/>
      <c r="D261" s="194" t="s">
        <v>191</v>
      </c>
      <c r="E261" s="39"/>
      <c r="F261" s="195" t="s">
        <v>316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191</v>
      </c>
      <c r="AU261" s="20" t="s">
        <v>83</v>
      </c>
    </row>
    <row r="262" spans="1:65" s="2" customFormat="1" ht="24.2" customHeight="1">
      <c r="A262" s="37"/>
      <c r="B262" s="38"/>
      <c r="C262" s="181" t="s">
        <v>317</v>
      </c>
      <c r="D262" s="181" t="s">
        <v>184</v>
      </c>
      <c r="E262" s="182" t="s">
        <v>318</v>
      </c>
      <c r="F262" s="183" t="s">
        <v>319</v>
      </c>
      <c r="G262" s="184" t="s">
        <v>309</v>
      </c>
      <c r="H262" s="185">
        <v>9.7469999999999999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189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189</v>
      </c>
      <c r="BM262" s="192" t="s">
        <v>320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321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6" customFormat="1" ht="11.25">
      <c r="B264" s="243"/>
      <c r="C264" s="244"/>
      <c r="D264" s="201" t="s">
        <v>193</v>
      </c>
      <c r="E264" s="245" t="s">
        <v>19</v>
      </c>
      <c r="F264" s="246" t="s">
        <v>322</v>
      </c>
      <c r="G264" s="244"/>
      <c r="H264" s="245" t="s">
        <v>19</v>
      </c>
      <c r="I264" s="247"/>
      <c r="J264" s="244"/>
      <c r="K264" s="244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193</v>
      </c>
      <c r="AU264" s="252" t="s">
        <v>83</v>
      </c>
      <c r="AV264" s="16" t="s">
        <v>77</v>
      </c>
      <c r="AW264" s="16" t="s">
        <v>32</v>
      </c>
      <c r="AX264" s="16" t="s">
        <v>70</v>
      </c>
      <c r="AY264" s="252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323</v>
      </c>
      <c r="G265" s="200"/>
      <c r="H265" s="204">
        <v>9.7469999999999999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4" customFormat="1" ht="11.25">
      <c r="B266" s="211"/>
      <c r="C266" s="212"/>
      <c r="D266" s="201" t="s">
        <v>193</v>
      </c>
      <c r="E266" s="213" t="s">
        <v>19</v>
      </c>
      <c r="F266" s="214" t="s">
        <v>197</v>
      </c>
      <c r="G266" s="212"/>
      <c r="H266" s="215">
        <v>9.7469999999999999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193</v>
      </c>
      <c r="AU266" s="221" t="s">
        <v>83</v>
      </c>
      <c r="AV266" s="14" t="s">
        <v>189</v>
      </c>
      <c r="AW266" s="14" t="s">
        <v>32</v>
      </c>
      <c r="AX266" s="14" t="s">
        <v>77</v>
      </c>
      <c r="AY266" s="221" t="s">
        <v>181</v>
      </c>
    </row>
    <row r="267" spans="1:65" s="2" customFormat="1" ht="24.2" customHeight="1">
      <c r="A267" s="37"/>
      <c r="B267" s="38"/>
      <c r="C267" s="181" t="s">
        <v>324</v>
      </c>
      <c r="D267" s="181" t="s">
        <v>184</v>
      </c>
      <c r="E267" s="182" t="s">
        <v>325</v>
      </c>
      <c r="F267" s="183" t="s">
        <v>326</v>
      </c>
      <c r="G267" s="184" t="s">
        <v>309</v>
      </c>
      <c r="H267" s="185">
        <v>1.083</v>
      </c>
      <c r="I267" s="186"/>
      <c r="J267" s="187">
        <f>ROUND(I267*H267,2)</f>
        <v>0</v>
      </c>
      <c r="K267" s="183" t="s">
        <v>188</v>
      </c>
      <c r="L267" s="42"/>
      <c r="M267" s="188" t="s">
        <v>19</v>
      </c>
      <c r="N267" s="189" t="s">
        <v>42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189</v>
      </c>
      <c r="AT267" s="192" t="s">
        <v>184</v>
      </c>
      <c r="AU267" s="192" t="s">
        <v>83</v>
      </c>
      <c r="AY267" s="20" t="s">
        <v>181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83</v>
      </c>
      <c r="BK267" s="193">
        <f>ROUND(I267*H267,2)</f>
        <v>0</v>
      </c>
      <c r="BL267" s="20" t="s">
        <v>189</v>
      </c>
      <c r="BM267" s="192" t="s">
        <v>327</v>
      </c>
    </row>
    <row r="268" spans="1:65" s="2" customFormat="1" ht="11.25">
      <c r="A268" s="37"/>
      <c r="B268" s="38"/>
      <c r="C268" s="39"/>
      <c r="D268" s="194" t="s">
        <v>191</v>
      </c>
      <c r="E268" s="39"/>
      <c r="F268" s="195" t="s">
        <v>328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191</v>
      </c>
      <c r="AU268" s="20" t="s">
        <v>83</v>
      </c>
    </row>
    <row r="269" spans="1:65" s="12" customFormat="1" ht="22.9" customHeight="1">
      <c r="B269" s="165"/>
      <c r="C269" s="166"/>
      <c r="D269" s="167" t="s">
        <v>69</v>
      </c>
      <c r="E269" s="179" t="s">
        <v>329</v>
      </c>
      <c r="F269" s="179" t="s">
        <v>330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SUM(P270:P271)</f>
        <v>0</v>
      </c>
      <c r="Q269" s="173"/>
      <c r="R269" s="174">
        <f>SUM(R270:R271)</f>
        <v>0</v>
      </c>
      <c r="S269" s="173"/>
      <c r="T269" s="175">
        <f>SUM(T270:T271)</f>
        <v>0</v>
      </c>
      <c r="AR269" s="176" t="s">
        <v>77</v>
      </c>
      <c r="AT269" s="177" t="s">
        <v>69</v>
      </c>
      <c r="AU269" s="177" t="s">
        <v>77</v>
      </c>
      <c r="AY269" s="176" t="s">
        <v>181</v>
      </c>
      <c r="BK269" s="178">
        <f>SUM(BK270:BK271)</f>
        <v>0</v>
      </c>
    </row>
    <row r="270" spans="1:65" s="2" customFormat="1" ht="33" customHeight="1">
      <c r="A270" s="37"/>
      <c r="B270" s="38"/>
      <c r="C270" s="181" t="s">
        <v>331</v>
      </c>
      <c r="D270" s="181" t="s">
        <v>184</v>
      </c>
      <c r="E270" s="182" t="s">
        <v>332</v>
      </c>
      <c r="F270" s="183" t="s">
        <v>333</v>
      </c>
      <c r="G270" s="184" t="s">
        <v>309</v>
      </c>
      <c r="H270" s="185">
        <v>0.39300000000000002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189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189</v>
      </c>
      <c r="BM270" s="192" t="s">
        <v>334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335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2" customFormat="1" ht="25.9" customHeight="1">
      <c r="B272" s="165"/>
      <c r="C272" s="166"/>
      <c r="D272" s="167" t="s">
        <v>69</v>
      </c>
      <c r="E272" s="168" t="s">
        <v>336</v>
      </c>
      <c r="F272" s="168" t="s">
        <v>337</v>
      </c>
      <c r="G272" s="166"/>
      <c r="H272" s="166"/>
      <c r="I272" s="169"/>
      <c r="J272" s="170">
        <f>BK272</f>
        <v>0</v>
      </c>
      <c r="K272" s="166"/>
      <c r="L272" s="171"/>
      <c r="M272" s="172"/>
      <c r="N272" s="173"/>
      <c r="O272" s="173"/>
      <c r="P272" s="174">
        <f>P273+P296+P344+P371+P385</f>
        <v>0</v>
      </c>
      <c r="Q272" s="173"/>
      <c r="R272" s="174">
        <f>R273+R296+R344+R371+R385</f>
        <v>0.50604511000000008</v>
      </c>
      <c r="S272" s="173"/>
      <c r="T272" s="175">
        <f>T273+T296+T344+T371+T385</f>
        <v>2.96101E-2</v>
      </c>
      <c r="AR272" s="176" t="s">
        <v>83</v>
      </c>
      <c r="AT272" s="177" t="s">
        <v>69</v>
      </c>
      <c r="AU272" s="177" t="s">
        <v>70</v>
      </c>
      <c r="AY272" s="176" t="s">
        <v>181</v>
      </c>
      <c r="BK272" s="178">
        <f>BK273+BK296+BK344+BK371+BK385</f>
        <v>0</v>
      </c>
    </row>
    <row r="273" spans="1:65" s="12" customFormat="1" ht="22.9" customHeight="1">
      <c r="B273" s="165"/>
      <c r="C273" s="166"/>
      <c r="D273" s="167" t="s">
        <v>69</v>
      </c>
      <c r="E273" s="179" t="s">
        <v>338</v>
      </c>
      <c r="F273" s="179" t="s">
        <v>339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SUM(P274:P295)</f>
        <v>0</v>
      </c>
      <c r="Q273" s="173"/>
      <c r="R273" s="174">
        <f>SUM(R274:R295)</f>
        <v>8.3562500000000026E-3</v>
      </c>
      <c r="S273" s="173"/>
      <c r="T273" s="175">
        <f>SUM(T274:T295)</f>
        <v>1.3410099999999999E-2</v>
      </c>
      <c r="AR273" s="176" t="s">
        <v>83</v>
      </c>
      <c r="AT273" s="177" t="s">
        <v>69</v>
      </c>
      <c r="AU273" s="177" t="s">
        <v>77</v>
      </c>
      <c r="AY273" s="176" t="s">
        <v>181</v>
      </c>
      <c r="BK273" s="178">
        <f>SUM(BK274:BK295)</f>
        <v>0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341</v>
      </c>
      <c r="F274" s="183" t="s">
        <v>342</v>
      </c>
      <c r="G274" s="184" t="s">
        <v>230</v>
      </c>
      <c r="H274" s="185">
        <v>8.0299999999999994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1.67E-3</v>
      </c>
      <c r="T274" s="191">
        <f>S274*H274</f>
        <v>1.3410099999999999E-2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343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344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345</v>
      </c>
      <c r="G276" s="200"/>
      <c r="H276" s="204">
        <v>2.54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3" customFormat="1" ht="11.25">
      <c r="B277" s="199"/>
      <c r="C277" s="200"/>
      <c r="D277" s="201" t="s">
        <v>193</v>
      </c>
      <c r="E277" s="202" t="s">
        <v>19</v>
      </c>
      <c r="F277" s="203" t="s">
        <v>346</v>
      </c>
      <c r="G277" s="200"/>
      <c r="H277" s="204">
        <v>2.13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193</v>
      </c>
      <c r="AU277" s="210" t="s">
        <v>83</v>
      </c>
      <c r="AV277" s="13" t="s">
        <v>83</v>
      </c>
      <c r="AW277" s="13" t="s">
        <v>32</v>
      </c>
      <c r="AX277" s="13" t="s">
        <v>70</v>
      </c>
      <c r="AY277" s="210" t="s">
        <v>181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347</v>
      </c>
      <c r="G278" s="200"/>
      <c r="H278" s="204">
        <v>0.82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345</v>
      </c>
      <c r="G279" s="200"/>
      <c r="H279" s="204">
        <v>2.54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8.0300000000000011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181" t="s">
        <v>348</v>
      </c>
      <c r="D281" s="181" t="s">
        <v>184</v>
      </c>
      <c r="E281" s="182" t="s">
        <v>349</v>
      </c>
      <c r="F281" s="183" t="s">
        <v>350</v>
      </c>
      <c r="G281" s="184" t="s">
        <v>230</v>
      </c>
      <c r="H281" s="185">
        <v>8.0299999999999994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4.0000000000000003E-5</v>
      </c>
      <c r="R281" s="190">
        <f>Q281*H281</f>
        <v>3.212E-4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351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352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345</v>
      </c>
      <c r="G283" s="200"/>
      <c r="H283" s="204">
        <v>2.54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3" customFormat="1" ht="11.25">
      <c r="B284" s="199"/>
      <c r="C284" s="200"/>
      <c r="D284" s="201" t="s">
        <v>193</v>
      </c>
      <c r="E284" s="202" t="s">
        <v>19</v>
      </c>
      <c r="F284" s="203" t="s">
        <v>346</v>
      </c>
      <c r="G284" s="200"/>
      <c r="H284" s="204">
        <v>2.13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193</v>
      </c>
      <c r="AU284" s="210" t="s">
        <v>83</v>
      </c>
      <c r="AV284" s="13" t="s">
        <v>83</v>
      </c>
      <c r="AW284" s="13" t="s">
        <v>32</v>
      </c>
      <c r="AX284" s="13" t="s">
        <v>70</v>
      </c>
      <c r="AY284" s="210" t="s">
        <v>181</v>
      </c>
    </row>
    <row r="285" spans="1:65" s="13" customFormat="1" ht="11.25">
      <c r="B285" s="199"/>
      <c r="C285" s="200"/>
      <c r="D285" s="201" t="s">
        <v>193</v>
      </c>
      <c r="E285" s="202" t="s">
        <v>19</v>
      </c>
      <c r="F285" s="203" t="s">
        <v>347</v>
      </c>
      <c r="G285" s="200"/>
      <c r="H285" s="204">
        <v>0.82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193</v>
      </c>
      <c r="AU285" s="210" t="s">
        <v>83</v>
      </c>
      <c r="AV285" s="13" t="s">
        <v>83</v>
      </c>
      <c r="AW285" s="13" t="s">
        <v>32</v>
      </c>
      <c r="AX285" s="13" t="s">
        <v>70</v>
      </c>
      <c r="AY285" s="210" t="s">
        <v>181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345</v>
      </c>
      <c r="G286" s="200"/>
      <c r="H286" s="204">
        <v>2.54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8.0300000000000011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353</v>
      </c>
      <c r="D288" s="222" t="s">
        <v>237</v>
      </c>
      <c r="E288" s="223" t="s">
        <v>354</v>
      </c>
      <c r="F288" s="224" t="s">
        <v>355</v>
      </c>
      <c r="G288" s="225" t="s">
        <v>187</v>
      </c>
      <c r="H288" s="226">
        <v>2.0550000000000002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3.9100000000000003E-3</v>
      </c>
      <c r="R288" s="190">
        <f>Q288*H288</f>
        <v>8.0350500000000019E-3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357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358</v>
      </c>
      <c r="G289" s="200"/>
      <c r="H289" s="204">
        <v>0.76200000000000001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359</v>
      </c>
      <c r="G290" s="200"/>
      <c r="H290" s="204">
        <v>0.38300000000000001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3" customFormat="1" ht="11.25">
      <c r="B291" s="199"/>
      <c r="C291" s="200"/>
      <c r="D291" s="201" t="s">
        <v>193</v>
      </c>
      <c r="E291" s="202" t="s">
        <v>19</v>
      </c>
      <c r="F291" s="203" t="s">
        <v>360</v>
      </c>
      <c r="G291" s="200"/>
      <c r="H291" s="204">
        <v>0.14799999999999999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193</v>
      </c>
      <c r="AU291" s="210" t="s">
        <v>83</v>
      </c>
      <c r="AV291" s="13" t="s">
        <v>83</v>
      </c>
      <c r="AW291" s="13" t="s">
        <v>32</v>
      </c>
      <c r="AX291" s="13" t="s">
        <v>70</v>
      </c>
      <c r="AY291" s="210" t="s">
        <v>181</v>
      </c>
    </row>
    <row r="292" spans="1:65" s="13" customFormat="1" ht="11.25">
      <c r="B292" s="199"/>
      <c r="C292" s="200"/>
      <c r="D292" s="201" t="s">
        <v>193</v>
      </c>
      <c r="E292" s="202" t="s">
        <v>19</v>
      </c>
      <c r="F292" s="203" t="s">
        <v>358</v>
      </c>
      <c r="G292" s="200"/>
      <c r="H292" s="204">
        <v>0.76200000000000001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193</v>
      </c>
      <c r="AU292" s="210" t="s">
        <v>83</v>
      </c>
      <c r="AV292" s="13" t="s">
        <v>83</v>
      </c>
      <c r="AW292" s="13" t="s">
        <v>32</v>
      </c>
      <c r="AX292" s="13" t="s">
        <v>70</v>
      </c>
      <c r="AY292" s="210" t="s">
        <v>181</v>
      </c>
    </row>
    <row r="293" spans="1:65" s="14" customFormat="1" ht="11.25">
      <c r="B293" s="211"/>
      <c r="C293" s="212"/>
      <c r="D293" s="201" t="s">
        <v>193</v>
      </c>
      <c r="E293" s="213" t="s">
        <v>19</v>
      </c>
      <c r="F293" s="214" t="s">
        <v>197</v>
      </c>
      <c r="G293" s="212"/>
      <c r="H293" s="215">
        <v>2.0549999999999997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193</v>
      </c>
      <c r="AU293" s="221" t="s">
        <v>83</v>
      </c>
      <c r="AV293" s="14" t="s">
        <v>189</v>
      </c>
      <c r="AW293" s="14" t="s">
        <v>32</v>
      </c>
      <c r="AX293" s="14" t="s">
        <v>77</v>
      </c>
      <c r="AY293" s="221" t="s">
        <v>181</v>
      </c>
    </row>
    <row r="294" spans="1:65" s="2" customFormat="1" ht="24.2" customHeight="1">
      <c r="A294" s="37"/>
      <c r="B294" s="38"/>
      <c r="C294" s="181" t="s">
        <v>361</v>
      </c>
      <c r="D294" s="181" t="s">
        <v>184</v>
      </c>
      <c r="E294" s="182" t="s">
        <v>362</v>
      </c>
      <c r="F294" s="183" t="s">
        <v>363</v>
      </c>
      <c r="G294" s="184" t="s">
        <v>309</v>
      </c>
      <c r="H294" s="185">
        <v>8.0000000000000002E-3</v>
      </c>
      <c r="I294" s="186"/>
      <c r="J294" s="187">
        <f>ROUND(I294*H294,2)</f>
        <v>0</v>
      </c>
      <c r="K294" s="183" t="s">
        <v>188</v>
      </c>
      <c r="L294" s="42"/>
      <c r="M294" s="188" t="s">
        <v>19</v>
      </c>
      <c r="N294" s="189" t="s">
        <v>42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278</v>
      </c>
      <c r="AT294" s="192" t="s">
        <v>184</v>
      </c>
      <c r="AU294" s="192" t="s">
        <v>83</v>
      </c>
      <c r="AY294" s="20" t="s">
        <v>181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83</v>
      </c>
      <c r="BK294" s="193">
        <f>ROUND(I294*H294,2)</f>
        <v>0</v>
      </c>
      <c r="BL294" s="20" t="s">
        <v>278</v>
      </c>
      <c r="BM294" s="192" t="s">
        <v>364</v>
      </c>
    </row>
    <row r="295" spans="1:65" s="2" customFormat="1" ht="11.25">
      <c r="A295" s="37"/>
      <c r="B295" s="38"/>
      <c r="C295" s="39"/>
      <c r="D295" s="194" t="s">
        <v>191</v>
      </c>
      <c r="E295" s="39"/>
      <c r="F295" s="195" t="s">
        <v>365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191</v>
      </c>
      <c r="AU295" s="20" t="s">
        <v>83</v>
      </c>
    </row>
    <row r="296" spans="1:65" s="12" customFormat="1" ht="22.9" customHeight="1">
      <c r="B296" s="165"/>
      <c r="C296" s="166"/>
      <c r="D296" s="167" t="s">
        <v>69</v>
      </c>
      <c r="E296" s="179" t="s">
        <v>366</v>
      </c>
      <c r="F296" s="179" t="s">
        <v>367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SUM(P297:P343)</f>
        <v>0</v>
      </c>
      <c r="Q296" s="173"/>
      <c r="R296" s="174">
        <f>SUM(R297:R343)</f>
        <v>0.45228052000000002</v>
      </c>
      <c r="S296" s="173"/>
      <c r="T296" s="175">
        <f>SUM(T297:T343)</f>
        <v>1.6199999999999999E-2</v>
      </c>
      <c r="AR296" s="176" t="s">
        <v>83</v>
      </c>
      <c r="AT296" s="177" t="s">
        <v>69</v>
      </c>
      <c r="AU296" s="177" t="s">
        <v>77</v>
      </c>
      <c r="AY296" s="176" t="s">
        <v>181</v>
      </c>
      <c r="BK296" s="178">
        <f>SUM(BK297:BK343)</f>
        <v>0</v>
      </c>
    </row>
    <row r="297" spans="1:65" s="2" customFormat="1" ht="21.75" customHeight="1">
      <c r="A297" s="37"/>
      <c r="B297" s="38"/>
      <c r="C297" s="181" t="s">
        <v>368</v>
      </c>
      <c r="D297" s="181" t="s">
        <v>184</v>
      </c>
      <c r="E297" s="182" t="s">
        <v>369</v>
      </c>
      <c r="F297" s="183" t="s">
        <v>370</v>
      </c>
      <c r="G297" s="184" t="s">
        <v>187</v>
      </c>
      <c r="H297" s="185">
        <v>9.3420000000000005</v>
      </c>
      <c r="I297" s="186"/>
      <c r="J297" s="187">
        <f>ROUND(I297*H297,2)</f>
        <v>0</v>
      </c>
      <c r="K297" s="183" t="s">
        <v>188</v>
      </c>
      <c r="L297" s="42"/>
      <c r="M297" s="188" t="s">
        <v>19</v>
      </c>
      <c r="N297" s="189" t="s">
        <v>42</v>
      </c>
      <c r="O297" s="67"/>
      <c r="P297" s="190">
        <f>O297*H297</f>
        <v>0</v>
      </c>
      <c r="Q297" s="190">
        <v>2.7E-4</v>
      </c>
      <c r="R297" s="190">
        <f>Q297*H297</f>
        <v>2.5223400000000001E-3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278</v>
      </c>
      <c r="AT297" s="192" t="s">
        <v>184</v>
      </c>
      <c r="AU297" s="192" t="s">
        <v>83</v>
      </c>
      <c r="AY297" s="20" t="s">
        <v>181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83</v>
      </c>
      <c r="BK297" s="193">
        <f>ROUND(I297*H297,2)</f>
        <v>0</v>
      </c>
      <c r="BL297" s="20" t="s">
        <v>278</v>
      </c>
      <c r="BM297" s="192" t="s">
        <v>371</v>
      </c>
    </row>
    <row r="298" spans="1:65" s="2" customFormat="1" ht="11.25">
      <c r="A298" s="37"/>
      <c r="B298" s="38"/>
      <c r="C298" s="39"/>
      <c r="D298" s="194" t="s">
        <v>191</v>
      </c>
      <c r="E298" s="39"/>
      <c r="F298" s="195" t="s">
        <v>372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191</v>
      </c>
      <c r="AU298" s="20" t="s">
        <v>83</v>
      </c>
    </row>
    <row r="299" spans="1:65" s="13" customFormat="1" ht="11.25">
      <c r="B299" s="199"/>
      <c r="C299" s="200"/>
      <c r="D299" s="201" t="s">
        <v>193</v>
      </c>
      <c r="E299" s="202" t="s">
        <v>19</v>
      </c>
      <c r="F299" s="203" t="s">
        <v>212</v>
      </c>
      <c r="G299" s="200"/>
      <c r="H299" s="204">
        <v>3.1139999999999999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193</v>
      </c>
      <c r="AU299" s="210" t="s">
        <v>83</v>
      </c>
      <c r="AV299" s="13" t="s">
        <v>83</v>
      </c>
      <c r="AW299" s="13" t="s">
        <v>32</v>
      </c>
      <c r="AX299" s="13" t="s">
        <v>70</v>
      </c>
      <c r="AY299" s="210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212</v>
      </c>
      <c r="G300" s="200"/>
      <c r="H300" s="204">
        <v>3.1139999999999999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212</v>
      </c>
      <c r="G301" s="200"/>
      <c r="H301" s="204">
        <v>3.1139999999999999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4" customFormat="1" ht="11.25">
      <c r="B302" s="211"/>
      <c r="C302" s="212"/>
      <c r="D302" s="201" t="s">
        <v>193</v>
      </c>
      <c r="E302" s="213" t="s">
        <v>19</v>
      </c>
      <c r="F302" s="214" t="s">
        <v>197</v>
      </c>
      <c r="G302" s="212"/>
      <c r="H302" s="215">
        <v>9.3419999999999987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193</v>
      </c>
      <c r="AU302" s="221" t="s">
        <v>83</v>
      </c>
      <c r="AV302" s="14" t="s">
        <v>189</v>
      </c>
      <c r="AW302" s="14" t="s">
        <v>32</v>
      </c>
      <c r="AX302" s="14" t="s">
        <v>77</v>
      </c>
      <c r="AY302" s="221" t="s">
        <v>181</v>
      </c>
    </row>
    <row r="303" spans="1:65" s="2" customFormat="1" ht="16.5" customHeight="1">
      <c r="A303" s="37"/>
      <c r="B303" s="38"/>
      <c r="C303" s="222" t="s">
        <v>373</v>
      </c>
      <c r="D303" s="222" t="s">
        <v>237</v>
      </c>
      <c r="E303" s="223" t="s">
        <v>374</v>
      </c>
      <c r="F303" s="224" t="s">
        <v>375</v>
      </c>
      <c r="G303" s="225" t="s">
        <v>187</v>
      </c>
      <c r="H303" s="226">
        <v>9.3420000000000005</v>
      </c>
      <c r="I303" s="227"/>
      <c r="J303" s="228">
        <f>ROUND(I303*H303,2)</f>
        <v>0</v>
      </c>
      <c r="K303" s="224" t="s">
        <v>188</v>
      </c>
      <c r="L303" s="229"/>
      <c r="M303" s="230" t="s">
        <v>19</v>
      </c>
      <c r="N303" s="231" t="s">
        <v>42</v>
      </c>
      <c r="O303" s="67"/>
      <c r="P303" s="190">
        <f>O303*H303</f>
        <v>0</v>
      </c>
      <c r="Q303" s="190">
        <v>3.6810000000000002E-2</v>
      </c>
      <c r="R303" s="190">
        <f>Q303*H303</f>
        <v>0.34387902000000004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356</v>
      </c>
      <c r="AT303" s="192" t="s">
        <v>237</v>
      </c>
      <c r="AU303" s="192" t="s">
        <v>83</v>
      </c>
      <c r="AY303" s="20" t="s">
        <v>181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83</v>
      </c>
      <c r="BK303" s="193">
        <f>ROUND(I303*H303,2)</f>
        <v>0</v>
      </c>
      <c r="BL303" s="20" t="s">
        <v>278</v>
      </c>
      <c r="BM303" s="192" t="s">
        <v>376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212</v>
      </c>
      <c r="G304" s="200"/>
      <c r="H304" s="204">
        <v>3.1139999999999999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212</v>
      </c>
      <c r="G305" s="200"/>
      <c r="H305" s="204">
        <v>3.1139999999999999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3" customFormat="1" ht="11.25">
      <c r="B306" s="199"/>
      <c r="C306" s="200"/>
      <c r="D306" s="201" t="s">
        <v>193</v>
      </c>
      <c r="E306" s="202" t="s">
        <v>19</v>
      </c>
      <c r="F306" s="203" t="s">
        <v>212</v>
      </c>
      <c r="G306" s="200"/>
      <c r="H306" s="204">
        <v>3.1139999999999999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193</v>
      </c>
      <c r="AU306" s="210" t="s">
        <v>83</v>
      </c>
      <c r="AV306" s="13" t="s">
        <v>83</v>
      </c>
      <c r="AW306" s="13" t="s">
        <v>32</v>
      </c>
      <c r="AX306" s="13" t="s">
        <v>70</v>
      </c>
      <c r="AY306" s="210" t="s">
        <v>181</v>
      </c>
    </row>
    <row r="307" spans="1:65" s="14" customFormat="1" ht="11.25">
      <c r="B307" s="211"/>
      <c r="C307" s="212"/>
      <c r="D307" s="201" t="s">
        <v>193</v>
      </c>
      <c r="E307" s="213" t="s">
        <v>19</v>
      </c>
      <c r="F307" s="214" t="s">
        <v>197</v>
      </c>
      <c r="G307" s="212"/>
      <c r="H307" s="215">
        <v>9.3419999999999987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193</v>
      </c>
      <c r="AU307" s="221" t="s">
        <v>83</v>
      </c>
      <c r="AV307" s="14" t="s">
        <v>189</v>
      </c>
      <c r="AW307" s="14" t="s">
        <v>32</v>
      </c>
      <c r="AX307" s="14" t="s">
        <v>77</v>
      </c>
      <c r="AY307" s="221" t="s">
        <v>181</v>
      </c>
    </row>
    <row r="308" spans="1:65" s="2" customFormat="1" ht="16.5" customHeight="1">
      <c r="A308" s="37"/>
      <c r="B308" s="38"/>
      <c r="C308" s="181" t="s">
        <v>356</v>
      </c>
      <c r="D308" s="181" t="s">
        <v>184</v>
      </c>
      <c r="E308" s="182" t="s">
        <v>377</v>
      </c>
      <c r="F308" s="183" t="s">
        <v>378</v>
      </c>
      <c r="G308" s="184" t="s">
        <v>379</v>
      </c>
      <c r="H308" s="185">
        <v>1</v>
      </c>
      <c r="I308" s="186"/>
      <c r="J308" s="187">
        <f>ROUND(I308*H308,2)</f>
        <v>0</v>
      </c>
      <c r="K308" s="183" t="s">
        <v>188</v>
      </c>
      <c r="L308" s="42"/>
      <c r="M308" s="188" t="s">
        <v>19</v>
      </c>
      <c r="N308" s="189" t="s">
        <v>42</v>
      </c>
      <c r="O308" s="67"/>
      <c r="P308" s="190">
        <f>O308*H308</f>
        <v>0</v>
      </c>
      <c r="Q308" s="190">
        <v>2.7E-4</v>
      </c>
      <c r="R308" s="190">
        <f>Q308*H308</f>
        <v>2.7E-4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278</v>
      </c>
      <c r="AT308" s="192" t="s">
        <v>184</v>
      </c>
      <c r="AU308" s="192" t="s">
        <v>83</v>
      </c>
      <c r="AY308" s="20" t="s">
        <v>181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83</v>
      </c>
      <c r="BK308" s="193">
        <f>ROUND(I308*H308,2)</f>
        <v>0</v>
      </c>
      <c r="BL308" s="20" t="s">
        <v>278</v>
      </c>
      <c r="BM308" s="192" t="s">
        <v>380</v>
      </c>
    </row>
    <row r="309" spans="1:65" s="2" customFormat="1" ht="11.25">
      <c r="A309" s="37"/>
      <c r="B309" s="38"/>
      <c r="C309" s="39"/>
      <c r="D309" s="194" t="s">
        <v>191</v>
      </c>
      <c r="E309" s="39"/>
      <c r="F309" s="195" t="s">
        <v>381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191</v>
      </c>
      <c r="AU309" s="20" t="s">
        <v>83</v>
      </c>
    </row>
    <row r="310" spans="1:65" s="13" customFormat="1" ht="11.25">
      <c r="B310" s="199"/>
      <c r="C310" s="200"/>
      <c r="D310" s="201" t="s">
        <v>193</v>
      </c>
      <c r="E310" s="202" t="s">
        <v>19</v>
      </c>
      <c r="F310" s="203" t="s">
        <v>77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193</v>
      </c>
      <c r="AU310" s="210" t="s">
        <v>83</v>
      </c>
      <c r="AV310" s="13" t="s">
        <v>83</v>
      </c>
      <c r="AW310" s="13" t="s">
        <v>32</v>
      </c>
      <c r="AX310" s="13" t="s">
        <v>70</v>
      </c>
      <c r="AY310" s="210" t="s">
        <v>181</v>
      </c>
    </row>
    <row r="311" spans="1:65" s="14" customFormat="1" ht="11.25">
      <c r="B311" s="211"/>
      <c r="C311" s="212"/>
      <c r="D311" s="201" t="s">
        <v>193</v>
      </c>
      <c r="E311" s="213" t="s">
        <v>19</v>
      </c>
      <c r="F311" s="214" t="s">
        <v>197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193</v>
      </c>
      <c r="AU311" s="221" t="s">
        <v>83</v>
      </c>
      <c r="AV311" s="14" t="s">
        <v>189</v>
      </c>
      <c r="AW311" s="14" t="s">
        <v>32</v>
      </c>
      <c r="AX311" s="14" t="s">
        <v>77</v>
      </c>
      <c r="AY311" s="221" t="s">
        <v>181</v>
      </c>
    </row>
    <row r="312" spans="1:65" s="2" customFormat="1" ht="16.5" customHeight="1">
      <c r="A312" s="37"/>
      <c r="B312" s="38"/>
      <c r="C312" s="222" t="s">
        <v>382</v>
      </c>
      <c r="D312" s="222" t="s">
        <v>237</v>
      </c>
      <c r="E312" s="223" t="s">
        <v>383</v>
      </c>
      <c r="F312" s="224" t="s">
        <v>384</v>
      </c>
      <c r="G312" s="225" t="s">
        <v>187</v>
      </c>
      <c r="H312" s="226">
        <v>0.60099999999999998</v>
      </c>
      <c r="I312" s="227"/>
      <c r="J312" s="228">
        <f>ROUND(I312*H312,2)</f>
        <v>0</v>
      </c>
      <c r="K312" s="224" t="s">
        <v>188</v>
      </c>
      <c r="L312" s="229"/>
      <c r="M312" s="230" t="s">
        <v>19</v>
      </c>
      <c r="N312" s="231" t="s">
        <v>42</v>
      </c>
      <c r="O312" s="67"/>
      <c r="P312" s="190">
        <f>O312*H312</f>
        <v>0</v>
      </c>
      <c r="Q312" s="190">
        <v>4.0280000000000003E-2</v>
      </c>
      <c r="R312" s="190">
        <f>Q312*H312</f>
        <v>2.4208280000000002E-2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356</v>
      </c>
      <c r="AT312" s="192" t="s">
        <v>237</v>
      </c>
      <c r="AU312" s="192" t="s">
        <v>83</v>
      </c>
      <c r="AY312" s="20" t="s">
        <v>181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83</v>
      </c>
      <c r="BK312" s="193">
        <f>ROUND(I312*H312,2)</f>
        <v>0</v>
      </c>
      <c r="BL312" s="20" t="s">
        <v>278</v>
      </c>
      <c r="BM312" s="192" t="s">
        <v>385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214</v>
      </c>
      <c r="G313" s="200"/>
      <c r="H313" s="204">
        <v>0.60099999999999998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4" customFormat="1" ht="11.25">
      <c r="B314" s="211"/>
      <c r="C314" s="212"/>
      <c r="D314" s="201" t="s">
        <v>193</v>
      </c>
      <c r="E314" s="213" t="s">
        <v>19</v>
      </c>
      <c r="F314" s="214" t="s">
        <v>197</v>
      </c>
      <c r="G314" s="212"/>
      <c r="H314" s="215">
        <v>0.60099999999999998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193</v>
      </c>
      <c r="AU314" s="221" t="s">
        <v>83</v>
      </c>
      <c r="AV314" s="14" t="s">
        <v>189</v>
      </c>
      <c r="AW314" s="14" t="s">
        <v>32</v>
      </c>
      <c r="AX314" s="14" t="s">
        <v>77</v>
      </c>
      <c r="AY314" s="221" t="s">
        <v>181</v>
      </c>
    </row>
    <row r="315" spans="1:65" s="2" customFormat="1" ht="24.2" customHeight="1">
      <c r="A315" s="37"/>
      <c r="B315" s="38"/>
      <c r="C315" s="181" t="s">
        <v>386</v>
      </c>
      <c r="D315" s="181" t="s">
        <v>184</v>
      </c>
      <c r="E315" s="182" t="s">
        <v>387</v>
      </c>
      <c r="F315" s="183" t="s">
        <v>388</v>
      </c>
      <c r="G315" s="184" t="s">
        <v>379</v>
      </c>
      <c r="H315" s="185">
        <v>1</v>
      </c>
      <c r="I315" s="186"/>
      <c r="J315" s="187">
        <f>ROUND(I315*H315,2)</f>
        <v>0</v>
      </c>
      <c r="K315" s="183" t="s">
        <v>188</v>
      </c>
      <c r="L315" s="42"/>
      <c r="M315" s="188" t="s">
        <v>19</v>
      </c>
      <c r="N315" s="189" t="s">
        <v>42</v>
      </c>
      <c r="O315" s="67"/>
      <c r="P315" s="190">
        <f>O315*H315</f>
        <v>0</v>
      </c>
      <c r="Q315" s="190">
        <v>2.5999999999999998E-4</v>
      </c>
      <c r="R315" s="190">
        <f>Q315*H315</f>
        <v>2.5999999999999998E-4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278</v>
      </c>
      <c r="AT315" s="192" t="s">
        <v>184</v>
      </c>
      <c r="AU315" s="192" t="s">
        <v>83</v>
      </c>
      <c r="AY315" s="20" t="s">
        <v>181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83</v>
      </c>
      <c r="BK315" s="193">
        <f>ROUND(I315*H315,2)</f>
        <v>0</v>
      </c>
      <c r="BL315" s="20" t="s">
        <v>278</v>
      </c>
      <c r="BM315" s="192" t="s">
        <v>389</v>
      </c>
    </row>
    <row r="316" spans="1:65" s="2" customFormat="1" ht="11.25">
      <c r="A316" s="37"/>
      <c r="B316" s="38"/>
      <c r="C316" s="39"/>
      <c r="D316" s="194" t="s">
        <v>191</v>
      </c>
      <c r="E316" s="39"/>
      <c r="F316" s="195" t="s">
        <v>390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191</v>
      </c>
      <c r="AU316" s="20" t="s">
        <v>83</v>
      </c>
    </row>
    <row r="317" spans="1:65" s="13" customFormat="1" ht="11.25">
      <c r="B317" s="199"/>
      <c r="C317" s="200"/>
      <c r="D317" s="201" t="s">
        <v>193</v>
      </c>
      <c r="E317" s="202" t="s">
        <v>19</v>
      </c>
      <c r="F317" s="203" t="s">
        <v>77</v>
      </c>
      <c r="G317" s="200"/>
      <c r="H317" s="204">
        <v>1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193</v>
      </c>
      <c r="AU317" s="210" t="s">
        <v>83</v>
      </c>
      <c r="AV317" s="13" t="s">
        <v>83</v>
      </c>
      <c r="AW317" s="13" t="s">
        <v>32</v>
      </c>
      <c r="AX317" s="13" t="s">
        <v>70</v>
      </c>
      <c r="AY317" s="210" t="s">
        <v>181</v>
      </c>
    </row>
    <row r="318" spans="1:65" s="14" customFormat="1" ht="11.25">
      <c r="B318" s="211"/>
      <c r="C318" s="212"/>
      <c r="D318" s="201" t="s">
        <v>193</v>
      </c>
      <c r="E318" s="213" t="s">
        <v>19</v>
      </c>
      <c r="F318" s="214" t="s">
        <v>197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193</v>
      </c>
      <c r="AU318" s="221" t="s">
        <v>83</v>
      </c>
      <c r="AV318" s="14" t="s">
        <v>189</v>
      </c>
      <c r="AW318" s="14" t="s">
        <v>32</v>
      </c>
      <c r="AX318" s="14" t="s">
        <v>77</v>
      </c>
      <c r="AY318" s="221" t="s">
        <v>181</v>
      </c>
    </row>
    <row r="319" spans="1:65" s="2" customFormat="1" ht="16.5" customHeight="1">
      <c r="A319" s="37"/>
      <c r="B319" s="38"/>
      <c r="C319" s="222" t="s">
        <v>391</v>
      </c>
      <c r="D319" s="222" t="s">
        <v>237</v>
      </c>
      <c r="E319" s="223" t="s">
        <v>392</v>
      </c>
      <c r="F319" s="224" t="s">
        <v>393</v>
      </c>
      <c r="G319" s="225" t="s">
        <v>187</v>
      </c>
      <c r="H319" s="226">
        <v>1.7969999999999999</v>
      </c>
      <c r="I319" s="227"/>
      <c r="J319" s="228">
        <f>ROUND(I319*H319,2)</f>
        <v>0</v>
      </c>
      <c r="K319" s="224" t="s">
        <v>188</v>
      </c>
      <c r="L319" s="229"/>
      <c r="M319" s="230" t="s">
        <v>19</v>
      </c>
      <c r="N319" s="231" t="s">
        <v>42</v>
      </c>
      <c r="O319" s="67"/>
      <c r="P319" s="190">
        <f>O319*H319</f>
        <v>0</v>
      </c>
      <c r="Q319" s="190">
        <v>3.7039999999999997E-2</v>
      </c>
      <c r="R319" s="190">
        <f>Q319*H319</f>
        <v>6.6560879999999989E-2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356</v>
      </c>
      <c r="AT319" s="192" t="s">
        <v>237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394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213</v>
      </c>
      <c r="G320" s="200"/>
      <c r="H320" s="204">
        <v>1.7969999999999999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1.7969999999999999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16.5" customHeight="1">
      <c r="A322" s="37"/>
      <c r="B322" s="38"/>
      <c r="C322" s="181" t="s">
        <v>395</v>
      </c>
      <c r="D322" s="181" t="s">
        <v>184</v>
      </c>
      <c r="E322" s="182" t="s">
        <v>396</v>
      </c>
      <c r="F322" s="183" t="s">
        <v>397</v>
      </c>
      <c r="G322" s="184" t="s">
        <v>230</v>
      </c>
      <c r="H322" s="185">
        <v>8.1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2E-3</v>
      </c>
      <c r="T322" s="191">
        <f>S322*H322</f>
        <v>1.6199999999999999E-2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398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399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400</v>
      </c>
      <c r="G324" s="200"/>
      <c r="H324" s="204">
        <v>2.25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400</v>
      </c>
      <c r="G325" s="200"/>
      <c r="H325" s="204">
        <v>2.25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3" customFormat="1" ht="11.25">
      <c r="B326" s="199"/>
      <c r="C326" s="200"/>
      <c r="D326" s="201" t="s">
        <v>193</v>
      </c>
      <c r="E326" s="202" t="s">
        <v>19</v>
      </c>
      <c r="F326" s="203" t="s">
        <v>401</v>
      </c>
      <c r="G326" s="200"/>
      <c r="H326" s="204">
        <v>0.94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193</v>
      </c>
      <c r="AU326" s="210" t="s">
        <v>83</v>
      </c>
      <c r="AV326" s="13" t="s">
        <v>83</v>
      </c>
      <c r="AW326" s="13" t="s">
        <v>32</v>
      </c>
      <c r="AX326" s="13" t="s">
        <v>70</v>
      </c>
      <c r="AY326" s="210" t="s">
        <v>181</v>
      </c>
    </row>
    <row r="327" spans="1:65" s="13" customFormat="1" ht="11.25">
      <c r="B327" s="199"/>
      <c r="C327" s="200"/>
      <c r="D327" s="201" t="s">
        <v>193</v>
      </c>
      <c r="E327" s="202" t="s">
        <v>19</v>
      </c>
      <c r="F327" s="203" t="s">
        <v>402</v>
      </c>
      <c r="G327" s="200"/>
      <c r="H327" s="204">
        <v>2.66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193</v>
      </c>
      <c r="AU327" s="210" t="s">
        <v>83</v>
      </c>
      <c r="AV327" s="13" t="s">
        <v>83</v>
      </c>
      <c r="AW327" s="13" t="s">
        <v>32</v>
      </c>
      <c r="AX327" s="13" t="s">
        <v>70</v>
      </c>
      <c r="AY327" s="210" t="s">
        <v>181</v>
      </c>
    </row>
    <row r="328" spans="1:65" s="14" customFormat="1" ht="11.25">
      <c r="B328" s="211"/>
      <c r="C328" s="212"/>
      <c r="D328" s="201" t="s">
        <v>193</v>
      </c>
      <c r="E328" s="213" t="s">
        <v>19</v>
      </c>
      <c r="F328" s="214" t="s">
        <v>197</v>
      </c>
      <c r="G328" s="212"/>
      <c r="H328" s="215">
        <v>8.1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193</v>
      </c>
      <c r="AU328" s="221" t="s">
        <v>83</v>
      </c>
      <c r="AV328" s="14" t="s">
        <v>189</v>
      </c>
      <c r="AW328" s="14" t="s">
        <v>32</v>
      </c>
      <c r="AX328" s="14" t="s">
        <v>77</v>
      </c>
      <c r="AY328" s="221" t="s">
        <v>181</v>
      </c>
    </row>
    <row r="329" spans="1:65" s="2" customFormat="1" ht="21.75" customHeight="1">
      <c r="A329" s="37"/>
      <c r="B329" s="38"/>
      <c r="C329" s="181" t="s">
        <v>403</v>
      </c>
      <c r="D329" s="181" t="s">
        <v>184</v>
      </c>
      <c r="E329" s="182" t="s">
        <v>404</v>
      </c>
      <c r="F329" s="183" t="s">
        <v>405</v>
      </c>
      <c r="G329" s="184" t="s">
        <v>230</v>
      </c>
      <c r="H329" s="185">
        <v>8.1</v>
      </c>
      <c r="I329" s="186"/>
      <c r="J329" s="187">
        <f>ROUND(I329*H329,2)</f>
        <v>0</v>
      </c>
      <c r="K329" s="183" t="s">
        <v>188</v>
      </c>
      <c r="L329" s="42"/>
      <c r="M329" s="188" t="s">
        <v>19</v>
      </c>
      <c r="N329" s="189" t="s">
        <v>42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278</v>
      </c>
      <c r="AT329" s="192" t="s">
        <v>184</v>
      </c>
      <c r="AU329" s="192" t="s">
        <v>83</v>
      </c>
      <c r="AY329" s="20" t="s">
        <v>181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83</v>
      </c>
      <c r="BK329" s="193">
        <f>ROUND(I329*H329,2)</f>
        <v>0</v>
      </c>
      <c r="BL329" s="20" t="s">
        <v>278</v>
      </c>
      <c r="BM329" s="192" t="s">
        <v>406</v>
      </c>
    </row>
    <row r="330" spans="1:65" s="2" customFormat="1" ht="11.25">
      <c r="A330" s="37"/>
      <c r="B330" s="38"/>
      <c r="C330" s="39"/>
      <c r="D330" s="194" t="s">
        <v>191</v>
      </c>
      <c r="E330" s="39"/>
      <c r="F330" s="195" t="s">
        <v>407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191</v>
      </c>
      <c r="AU330" s="20" t="s">
        <v>83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400</v>
      </c>
      <c r="G331" s="200"/>
      <c r="H331" s="204">
        <v>2.25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3" customFormat="1" ht="11.25">
      <c r="B332" s="199"/>
      <c r="C332" s="200"/>
      <c r="D332" s="201" t="s">
        <v>193</v>
      </c>
      <c r="E332" s="202" t="s">
        <v>19</v>
      </c>
      <c r="F332" s="203" t="s">
        <v>400</v>
      </c>
      <c r="G332" s="200"/>
      <c r="H332" s="204">
        <v>2.25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193</v>
      </c>
      <c r="AU332" s="210" t="s">
        <v>83</v>
      </c>
      <c r="AV332" s="13" t="s">
        <v>83</v>
      </c>
      <c r="AW332" s="13" t="s">
        <v>32</v>
      </c>
      <c r="AX332" s="13" t="s">
        <v>70</v>
      </c>
      <c r="AY332" s="210" t="s">
        <v>181</v>
      </c>
    </row>
    <row r="333" spans="1:65" s="13" customFormat="1" ht="11.25">
      <c r="B333" s="199"/>
      <c r="C333" s="200"/>
      <c r="D333" s="201" t="s">
        <v>193</v>
      </c>
      <c r="E333" s="202" t="s">
        <v>19</v>
      </c>
      <c r="F333" s="203" t="s">
        <v>401</v>
      </c>
      <c r="G333" s="200"/>
      <c r="H333" s="204">
        <v>0.94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193</v>
      </c>
      <c r="AU333" s="210" t="s">
        <v>83</v>
      </c>
      <c r="AV333" s="13" t="s">
        <v>83</v>
      </c>
      <c r="AW333" s="13" t="s">
        <v>32</v>
      </c>
      <c r="AX333" s="13" t="s">
        <v>70</v>
      </c>
      <c r="AY333" s="210" t="s">
        <v>181</v>
      </c>
    </row>
    <row r="334" spans="1:65" s="13" customFormat="1" ht="11.25">
      <c r="B334" s="199"/>
      <c r="C334" s="200"/>
      <c r="D334" s="201" t="s">
        <v>193</v>
      </c>
      <c r="E334" s="202" t="s">
        <v>19</v>
      </c>
      <c r="F334" s="203" t="s">
        <v>402</v>
      </c>
      <c r="G334" s="200"/>
      <c r="H334" s="204">
        <v>2.66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193</v>
      </c>
      <c r="AU334" s="210" t="s">
        <v>83</v>
      </c>
      <c r="AV334" s="13" t="s">
        <v>83</v>
      </c>
      <c r="AW334" s="13" t="s">
        <v>32</v>
      </c>
      <c r="AX334" s="13" t="s">
        <v>70</v>
      </c>
      <c r="AY334" s="210" t="s">
        <v>181</v>
      </c>
    </row>
    <row r="335" spans="1:65" s="14" customFormat="1" ht="11.25">
      <c r="B335" s="211"/>
      <c r="C335" s="212"/>
      <c r="D335" s="201" t="s">
        <v>193</v>
      </c>
      <c r="E335" s="213" t="s">
        <v>19</v>
      </c>
      <c r="F335" s="214" t="s">
        <v>197</v>
      </c>
      <c r="G335" s="212"/>
      <c r="H335" s="215">
        <v>8.1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193</v>
      </c>
      <c r="AU335" s="221" t="s">
        <v>83</v>
      </c>
      <c r="AV335" s="14" t="s">
        <v>189</v>
      </c>
      <c r="AW335" s="14" t="s">
        <v>32</v>
      </c>
      <c r="AX335" s="14" t="s">
        <v>77</v>
      </c>
      <c r="AY335" s="221" t="s">
        <v>181</v>
      </c>
    </row>
    <row r="336" spans="1:65" s="2" customFormat="1" ht="16.5" customHeight="1">
      <c r="A336" s="37"/>
      <c r="B336" s="38"/>
      <c r="C336" s="222" t="s">
        <v>408</v>
      </c>
      <c r="D336" s="222" t="s">
        <v>237</v>
      </c>
      <c r="E336" s="223" t="s">
        <v>409</v>
      </c>
      <c r="F336" s="224" t="s">
        <v>410</v>
      </c>
      <c r="G336" s="225" t="s">
        <v>230</v>
      </c>
      <c r="H336" s="226">
        <v>8.1</v>
      </c>
      <c r="I336" s="227"/>
      <c r="J336" s="228">
        <f>ROUND(I336*H336,2)</f>
        <v>0</v>
      </c>
      <c r="K336" s="224" t="s">
        <v>188</v>
      </c>
      <c r="L336" s="229"/>
      <c r="M336" s="230" t="s">
        <v>19</v>
      </c>
      <c r="N336" s="231" t="s">
        <v>42</v>
      </c>
      <c r="O336" s="67"/>
      <c r="P336" s="190">
        <f>O336*H336</f>
        <v>0</v>
      </c>
      <c r="Q336" s="190">
        <v>1.8E-3</v>
      </c>
      <c r="R336" s="190">
        <f>Q336*H336</f>
        <v>1.4579999999999999E-2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356</v>
      </c>
      <c r="AT336" s="192" t="s">
        <v>237</v>
      </c>
      <c r="AU336" s="192" t="s">
        <v>83</v>
      </c>
      <c r="AY336" s="20" t="s">
        <v>181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83</v>
      </c>
      <c r="BK336" s="193">
        <f>ROUND(I336*H336,2)</f>
        <v>0</v>
      </c>
      <c r="BL336" s="20" t="s">
        <v>278</v>
      </c>
      <c r="BM336" s="192" t="s">
        <v>411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400</v>
      </c>
      <c r="G337" s="200"/>
      <c r="H337" s="204">
        <v>2.25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400</v>
      </c>
      <c r="G338" s="200"/>
      <c r="H338" s="204">
        <v>2.25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401</v>
      </c>
      <c r="G339" s="200"/>
      <c r="H339" s="204">
        <v>0.94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402</v>
      </c>
      <c r="G340" s="200"/>
      <c r="H340" s="204">
        <v>2.66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8.1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412</v>
      </c>
      <c r="D342" s="181" t="s">
        <v>184</v>
      </c>
      <c r="E342" s="182" t="s">
        <v>413</v>
      </c>
      <c r="F342" s="183" t="s">
        <v>414</v>
      </c>
      <c r="G342" s="184" t="s">
        <v>309</v>
      </c>
      <c r="H342" s="185">
        <v>0.45200000000000001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415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416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2" customFormat="1" ht="22.9" customHeight="1">
      <c r="B344" s="165"/>
      <c r="C344" s="166"/>
      <c r="D344" s="167" t="s">
        <v>69</v>
      </c>
      <c r="E344" s="179" t="s">
        <v>417</v>
      </c>
      <c r="F344" s="179" t="s">
        <v>418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SUM(P345:P370)</f>
        <v>0</v>
      </c>
      <c r="Q344" s="173"/>
      <c r="R344" s="174">
        <f>SUM(R345:R370)</f>
        <v>1.2789E-2</v>
      </c>
      <c r="S344" s="173"/>
      <c r="T344" s="175">
        <f>SUM(T345:T370)</f>
        <v>0</v>
      </c>
      <c r="AR344" s="176" t="s">
        <v>83</v>
      </c>
      <c r="AT344" s="177" t="s">
        <v>69</v>
      </c>
      <c r="AU344" s="177" t="s">
        <v>77</v>
      </c>
      <c r="AY344" s="176" t="s">
        <v>181</v>
      </c>
      <c r="BK344" s="178">
        <f>SUM(BK345:BK370)</f>
        <v>0</v>
      </c>
    </row>
    <row r="345" spans="1:65" s="2" customFormat="1" ht="24.2" customHeight="1">
      <c r="A345" s="37"/>
      <c r="B345" s="38"/>
      <c r="C345" s="181" t="s">
        <v>419</v>
      </c>
      <c r="D345" s="181" t="s">
        <v>184</v>
      </c>
      <c r="E345" s="182" t="s">
        <v>420</v>
      </c>
      <c r="F345" s="183" t="s">
        <v>421</v>
      </c>
      <c r="G345" s="184" t="s">
        <v>230</v>
      </c>
      <c r="H345" s="185">
        <v>30.45</v>
      </c>
      <c r="I345" s="186"/>
      <c r="J345" s="187">
        <f>ROUND(I345*H345,2)</f>
        <v>0</v>
      </c>
      <c r="K345" s="183" t="s">
        <v>188</v>
      </c>
      <c r="L345" s="42"/>
      <c r="M345" s="188" t="s">
        <v>19</v>
      </c>
      <c r="N345" s="189" t="s">
        <v>42</v>
      </c>
      <c r="O345" s="67"/>
      <c r="P345" s="190">
        <f>O345*H345</f>
        <v>0</v>
      </c>
      <c r="Q345" s="190">
        <v>6.0000000000000002E-5</v>
      </c>
      <c r="R345" s="190">
        <f>Q345*H345</f>
        <v>1.8270000000000001E-3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278</v>
      </c>
      <c r="AT345" s="192" t="s">
        <v>184</v>
      </c>
      <c r="AU345" s="192" t="s">
        <v>83</v>
      </c>
      <c r="AY345" s="20" t="s">
        <v>181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83</v>
      </c>
      <c r="BK345" s="193">
        <f>ROUND(I345*H345,2)</f>
        <v>0</v>
      </c>
      <c r="BL345" s="20" t="s">
        <v>278</v>
      </c>
      <c r="BM345" s="192" t="s">
        <v>422</v>
      </c>
    </row>
    <row r="346" spans="1:65" s="2" customFormat="1" ht="11.25">
      <c r="A346" s="37"/>
      <c r="B346" s="38"/>
      <c r="C346" s="39"/>
      <c r="D346" s="194" t="s">
        <v>191</v>
      </c>
      <c r="E346" s="39"/>
      <c r="F346" s="195" t="s">
        <v>423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191</v>
      </c>
      <c r="AU346" s="20" t="s">
        <v>83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424</v>
      </c>
      <c r="G347" s="200"/>
      <c r="H347" s="204">
        <v>7.16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424</v>
      </c>
      <c r="G348" s="200"/>
      <c r="H348" s="204">
        <v>7.16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425</v>
      </c>
      <c r="G349" s="200"/>
      <c r="H349" s="204">
        <v>5.87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426</v>
      </c>
      <c r="G350" s="200"/>
      <c r="H350" s="204">
        <v>3.1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424</v>
      </c>
      <c r="G351" s="200"/>
      <c r="H351" s="204">
        <v>7.16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4" customFormat="1" ht="11.25">
      <c r="B352" s="211"/>
      <c r="C352" s="212"/>
      <c r="D352" s="201" t="s">
        <v>193</v>
      </c>
      <c r="E352" s="213" t="s">
        <v>19</v>
      </c>
      <c r="F352" s="214" t="s">
        <v>197</v>
      </c>
      <c r="G352" s="212"/>
      <c r="H352" s="215">
        <v>30.450000000000003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193</v>
      </c>
      <c r="AU352" s="221" t="s">
        <v>83</v>
      </c>
      <c r="AV352" s="14" t="s">
        <v>189</v>
      </c>
      <c r="AW352" s="14" t="s">
        <v>32</v>
      </c>
      <c r="AX352" s="14" t="s">
        <v>77</v>
      </c>
      <c r="AY352" s="221" t="s">
        <v>181</v>
      </c>
    </row>
    <row r="353" spans="1:65" s="2" customFormat="1" ht="24.2" customHeight="1">
      <c r="A353" s="37"/>
      <c r="B353" s="38"/>
      <c r="C353" s="181" t="s">
        <v>427</v>
      </c>
      <c r="D353" s="181" t="s">
        <v>184</v>
      </c>
      <c r="E353" s="182" t="s">
        <v>428</v>
      </c>
      <c r="F353" s="183" t="s">
        <v>429</v>
      </c>
      <c r="G353" s="184" t="s">
        <v>230</v>
      </c>
      <c r="H353" s="185">
        <v>30.45</v>
      </c>
      <c r="I353" s="186"/>
      <c r="J353" s="187">
        <f>ROUND(I353*H353,2)</f>
        <v>0</v>
      </c>
      <c r="K353" s="183" t="s">
        <v>188</v>
      </c>
      <c r="L353" s="42"/>
      <c r="M353" s="188" t="s">
        <v>19</v>
      </c>
      <c r="N353" s="189" t="s">
        <v>42</v>
      </c>
      <c r="O353" s="67"/>
      <c r="P353" s="190">
        <f>O353*H353</f>
        <v>0</v>
      </c>
      <c r="Q353" s="190">
        <v>6.9999999999999994E-5</v>
      </c>
      <c r="R353" s="190">
        <f>Q353*H353</f>
        <v>2.1314999999999997E-3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278</v>
      </c>
      <c r="AT353" s="192" t="s">
        <v>184</v>
      </c>
      <c r="AU353" s="192" t="s">
        <v>83</v>
      </c>
      <c r="AY353" s="20" t="s">
        <v>181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83</v>
      </c>
      <c r="BK353" s="193">
        <f>ROUND(I353*H353,2)</f>
        <v>0</v>
      </c>
      <c r="BL353" s="20" t="s">
        <v>278</v>
      </c>
      <c r="BM353" s="192" t="s">
        <v>430</v>
      </c>
    </row>
    <row r="354" spans="1:65" s="2" customFormat="1" ht="11.25">
      <c r="A354" s="37"/>
      <c r="B354" s="38"/>
      <c r="C354" s="39"/>
      <c r="D354" s="194" t="s">
        <v>191</v>
      </c>
      <c r="E354" s="39"/>
      <c r="F354" s="195" t="s">
        <v>431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191</v>
      </c>
      <c r="AU354" s="20" t="s">
        <v>83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424</v>
      </c>
      <c r="G355" s="200"/>
      <c r="H355" s="204">
        <v>7.16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424</v>
      </c>
      <c r="G356" s="200"/>
      <c r="H356" s="204">
        <v>7.16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425</v>
      </c>
      <c r="G357" s="200"/>
      <c r="H357" s="204">
        <v>5.87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426</v>
      </c>
      <c r="G358" s="200"/>
      <c r="H358" s="204">
        <v>3.1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424</v>
      </c>
      <c r="G359" s="200"/>
      <c r="H359" s="204">
        <v>7.16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30.450000000000003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24.2" customHeight="1">
      <c r="A361" s="37"/>
      <c r="B361" s="38"/>
      <c r="C361" s="181" t="s">
        <v>432</v>
      </c>
      <c r="D361" s="181" t="s">
        <v>184</v>
      </c>
      <c r="E361" s="182" t="s">
        <v>433</v>
      </c>
      <c r="F361" s="183" t="s">
        <v>434</v>
      </c>
      <c r="G361" s="184" t="s">
        <v>230</v>
      </c>
      <c r="H361" s="185">
        <v>30.45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2.9E-4</v>
      </c>
      <c r="R361" s="190">
        <f>Q361*H361</f>
        <v>8.8304999999999998E-3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435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436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424</v>
      </c>
      <c r="G363" s="200"/>
      <c r="H363" s="204">
        <v>7.16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424</v>
      </c>
      <c r="G364" s="200"/>
      <c r="H364" s="204">
        <v>7.16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425</v>
      </c>
      <c r="G365" s="200"/>
      <c r="H365" s="204">
        <v>5.87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426</v>
      </c>
      <c r="G366" s="200"/>
      <c r="H366" s="204">
        <v>3.1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424</v>
      </c>
      <c r="G367" s="200"/>
      <c r="H367" s="204">
        <v>7.16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4" customFormat="1" ht="11.25">
      <c r="B368" s="211"/>
      <c r="C368" s="212"/>
      <c r="D368" s="201" t="s">
        <v>193</v>
      </c>
      <c r="E368" s="213" t="s">
        <v>19</v>
      </c>
      <c r="F368" s="214" t="s">
        <v>197</v>
      </c>
      <c r="G368" s="212"/>
      <c r="H368" s="215">
        <v>30.450000000000003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193</v>
      </c>
      <c r="AU368" s="221" t="s">
        <v>83</v>
      </c>
      <c r="AV368" s="14" t="s">
        <v>189</v>
      </c>
      <c r="AW368" s="14" t="s">
        <v>32</v>
      </c>
      <c r="AX368" s="14" t="s">
        <v>77</v>
      </c>
      <c r="AY368" s="221" t="s">
        <v>181</v>
      </c>
    </row>
    <row r="369" spans="1:65" s="2" customFormat="1" ht="33" customHeight="1">
      <c r="A369" s="37"/>
      <c r="B369" s="38"/>
      <c r="C369" s="181" t="s">
        <v>437</v>
      </c>
      <c r="D369" s="181" t="s">
        <v>184</v>
      </c>
      <c r="E369" s="182" t="s">
        <v>438</v>
      </c>
      <c r="F369" s="183" t="s">
        <v>439</v>
      </c>
      <c r="G369" s="184" t="s">
        <v>309</v>
      </c>
      <c r="H369" s="185">
        <v>1.2999999999999999E-2</v>
      </c>
      <c r="I369" s="186"/>
      <c r="J369" s="187">
        <f>ROUND(I369*H369,2)</f>
        <v>0</v>
      </c>
      <c r="K369" s="183" t="s">
        <v>188</v>
      </c>
      <c r="L369" s="42"/>
      <c r="M369" s="188" t="s">
        <v>19</v>
      </c>
      <c r="N369" s="189" t="s">
        <v>42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278</v>
      </c>
      <c r="AT369" s="192" t="s">
        <v>184</v>
      </c>
      <c r="AU369" s="192" t="s">
        <v>83</v>
      </c>
      <c r="AY369" s="20" t="s">
        <v>181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83</v>
      </c>
      <c r="BK369" s="193">
        <f>ROUND(I369*H369,2)</f>
        <v>0</v>
      </c>
      <c r="BL369" s="20" t="s">
        <v>278</v>
      </c>
      <c r="BM369" s="192" t="s">
        <v>440</v>
      </c>
    </row>
    <row r="370" spans="1:65" s="2" customFormat="1" ht="11.25">
      <c r="A370" s="37"/>
      <c r="B370" s="38"/>
      <c r="C370" s="39"/>
      <c r="D370" s="194" t="s">
        <v>191</v>
      </c>
      <c r="E370" s="39"/>
      <c r="F370" s="195" t="s">
        <v>441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191</v>
      </c>
      <c r="AU370" s="20" t="s">
        <v>83</v>
      </c>
    </row>
    <row r="371" spans="1:65" s="12" customFormat="1" ht="22.9" customHeight="1">
      <c r="B371" s="165"/>
      <c r="C371" s="166"/>
      <c r="D371" s="167" t="s">
        <v>69</v>
      </c>
      <c r="E371" s="179" t="s">
        <v>442</v>
      </c>
      <c r="F371" s="179" t="s">
        <v>443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SUM(P372:P384)</f>
        <v>0</v>
      </c>
      <c r="Q371" s="173"/>
      <c r="R371" s="174">
        <f>SUM(R372:R384)</f>
        <v>1.7357339999999999E-2</v>
      </c>
      <c r="S371" s="173"/>
      <c r="T371" s="175">
        <f>SUM(T372:T384)</f>
        <v>0</v>
      </c>
      <c r="AR371" s="176" t="s">
        <v>83</v>
      </c>
      <c r="AT371" s="177" t="s">
        <v>69</v>
      </c>
      <c r="AU371" s="177" t="s">
        <v>77</v>
      </c>
      <c r="AY371" s="176" t="s">
        <v>181</v>
      </c>
      <c r="BK371" s="178">
        <f>SUM(BK372:BK384)</f>
        <v>0</v>
      </c>
    </row>
    <row r="372" spans="1:65" s="2" customFormat="1" ht="24.2" customHeight="1">
      <c r="A372" s="37"/>
      <c r="B372" s="38"/>
      <c r="C372" s="181" t="s">
        <v>444</v>
      </c>
      <c r="D372" s="181" t="s">
        <v>184</v>
      </c>
      <c r="E372" s="182" t="s">
        <v>445</v>
      </c>
      <c r="F372" s="183" t="s">
        <v>446</v>
      </c>
      <c r="G372" s="184" t="s">
        <v>187</v>
      </c>
      <c r="H372" s="185">
        <v>66.759</v>
      </c>
      <c r="I372" s="186"/>
      <c r="J372" s="187">
        <f>ROUND(I372*H372,2)</f>
        <v>0</v>
      </c>
      <c r="K372" s="183" t="s">
        <v>188</v>
      </c>
      <c r="L372" s="42"/>
      <c r="M372" s="188" t="s">
        <v>19</v>
      </c>
      <c r="N372" s="189" t="s">
        <v>42</v>
      </c>
      <c r="O372" s="67"/>
      <c r="P372" s="190">
        <f>O372*H372</f>
        <v>0</v>
      </c>
      <c r="Q372" s="190">
        <v>2.5999999999999998E-4</v>
      </c>
      <c r="R372" s="190">
        <f>Q372*H372</f>
        <v>1.7357339999999999E-2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278</v>
      </c>
      <c r="AT372" s="192" t="s">
        <v>184</v>
      </c>
      <c r="AU372" s="192" t="s">
        <v>83</v>
      </c>
      <c r="AY372" s="20" t="s">
        <v>181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83</v>
      </c>
      <c r="BK372" s="193">
        <f>ROUND(I372*H372,2)</f>
        <v>0</v>
      </c>
      <c r="BL372" s="20" t="s">
        <v>278</v>
      </c>
      <c r="BM372" s="192" t="s">
        <v>447</v>
      </c>
    </row>
    <row r="373" spans="1:65" s="2" customFormat="1" ht="11.25">
      <c r="A373" s="37"/>
      <c r="B373" s="38"/>
      <c r="C373" s="39"/>
      <c r="D373" s="194" t="s">
        <v>191</v>
      </c>
      <c r="E373" s="39"/>
      <c r="F373" s="195" t="s">
        <v>448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191</v>
      </c>
      <c r="AU373" s="20" t="s">
        <v>83</v>
      </c>
    </row>
    <row r="374" spans="1:65" s="13" customFormat="1" ht="11.25">
      <c r="B374" s="199"/>
      <c r="C374" s="200"/>
      <c r="D374" s="201" t="s">
        <v>193</v>
      </c>
      <c r="E374" s="202" t="s">
        <v>19</v>
      </c>
      <c r="F374" s="203" t="s">
        <v>8</v>
      </c>
      <c r="G374" s="200"/>
      <c r="H374" s="204">
        <v>12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193</v>
      </c>
      <c r="AU374" s="210" t="s">
        <v>83</v>
      </c>
      <c r="AV374" s="13" t="s">
        <v>83</v>
      </c>
      <c r="AW374" s="13" t="s">
        <v>32</v>
      </c>
      <c r="AX374" s="13" t="s">
        <v>70</v>
      </c>
      <c r="AY374" s="210" t="s">
        <v>181</v>
      </c>
    </row>
    <row r="375" spans="1:65" s="13" customFormat="1" ht="11.25">
      <c r="B375" s="199"/>
      <c r="C375" s="200"/>
      <c r="D375" s="201" t="s">
        <v>193</v>
      </c>
      <c r="E375" s="202" t="s">
        <v>19</v>
      </c>
      <c r="F375" s="203" t="s">
        <v>449</v>
      </c>
      <c r="G375" s="200"/>
      <c r="H375" s="204">
        <v>1.5209999999999999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193</v>
      </c>
      <c r="AU375" s="210" t="s">
        <v>83</v>
      </c>
      <c r="AV375" s="13" t="s">
        <v>83</v>
      </c>
      <c r="AW375" s="13" t="s">
        <v>32</v>
      </c>
      <c r="AX375" s="13" t="s">
        <v>70</v>
      </c>
      <c r="AY375" s="210" t="s">
        <v>181</v>
      </c>
    </row>
    <row r="376" spans="1:65" s="13" customFormat="1" ht="11.25">
      <c r="B376" s="199"/>
      <c r="C376" s="200"/>
      <c r="D376" s="201" t="s">
        <v>193</v>
      </c>
      <c r="E376" s="202" t="s">
        <v>19</v>
      </c>
      <c r="F376" s="203" t="s">
        <v>8</v>
      </c>
      <c r="G376" s="200"/>
      <c r="H376" s="204">
        <v>12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193</v>
      </c>
      <c r="AU376" s="210" t="s">
        <v>83</v>
      </c>
      <c r="AV376" s="13" t="s">
        <v>83</v>
      </c>
      <c r="AW376" s="13" t="s">
        <v>32</v>
      </c>
      <c r="AX376" s="13" t="s">
        <v>70</v>
      </c>
      <c r="AY376" s="210" t="s">
        <v>181</v>
      </c>
    </row>
    <row r="377" spans="1:65" s="13" customFormat="1" ht="11.25">
      <c r="B377" s="199"/>
      <c r="C377" s="200"/>
      <c r="D377" s="201" t="s">
        <v>193</v>
      </c>
      <c r="E377" s="202" t="s">
        <v>19</v>
      </c>
      <c r="F377" s="203" t="s">
        <v>449</v>
      </c>
      <c r="G377" s="200"/>
      <c r="H377" s="204">
        <v>1.5209999999999999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193</v>
      </c>
      <c r="AU377" s="210" t="s">
        <v>83</v>
      </c>
      <c r="AV377" s="13" t="s">
        <v>83</v>
      </c>
      <c r="AW377" s="13" t="s">
        <v>32</v>
      </c>
      <c r="AX377" s="13" t="s">
        <v>70</v>
      </c>
      <c r="AY377" s="210" t="s">
        <v>181</v>
      </c>
    </row>
    <row r="378" spans="1:65" s="13" customFormat="1" ht="11.25">
      <c r="B378" s="199"/>
      <c r="C378" s="200"/>
      <c r="D378" s="201" t="s">
        <v>193</v>
      </c>
      <c r="E378" s="202" t="s">
        <v>19</v>
      </c>
      <c r="F378" s="203" t="s">
        <v>8</v>
      </c>
      <c r="G378" s="200"/>
      <c r="H378" s="204">
        <v>12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193</v>
      </c>
      <c r="AU378" s="210" t="s">
        <v>83</v>
      </c>
      <c r="AV378" s="13" t="s">
        <v>83</v>
      </c>
      <c r="AW378" s="13" t="s">
        <v>32</v>
      </c>
      <c r="AX378" s="13" t="s">
        <v>70</v>
      </c>
      <c r="AY378" s="210" t="s">
        <v>181</v>
      </c>
    </row>
    <row r="379" spans="1:65" s="13" customFormat="1" ht="11.25">
      <c r="B379" s="199"/>
      <c r="C379" s="200"/>
      <c r="D379" s="201" t="s">
        <v>193</v>
      </c>
      <c r="E379" s="202" t="s">
        <v>19</v>
      </c>
      <c r="F379" s="203" t="s">
        <v>450</v>
      </c>
      <c r="G379" s="200"/>
      <c r="H379" s="204">
        <v>1.5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193</v>
      </c>
      <c r="AU379" s="210" t="s">
        <v>83</v>
      </c>
      <c r="AV379" s="13" t="s">
        <v>83</v>
      </c>
      <c r="AW379" s="13" t="s">
        <v>32</v>
      </c>
      <c r="AX379" s="13" t="s">
        <v>70</v>
      </c>
      <c r="AY379" s="210" t="s">
        <v>181</v>
      </c>
    </row>
    <row r="380" spans="1:65" s="13" customFormat="1" ht="11.25">
      <c r="B380" s="199"/>
      <c r="C380" s="200"/>
      <c r="D380" s="201" t="s">
        <v>193</v>
      </c>
      <c r="E380" s="202" t="s">
        <v>19</v>
      </c>
      <c r="F380" s="203" t="s">
        <v>8</v>
      </c>
      <c r="G380" s="200"/>
      <c r="H380" s="204">
        <v>12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193</v>
      </c>
      <c r="AU380" s="210" t="s">
        <v>83</v>
      </c>
      <c r="AV380" s="13" t="s">
        <v>83</v>
      </c>
      <c r="AW380" s="13" t="s">
        <v>32</v>
      </c>
      <c r="AX380" s="13" t="s">
        <v>70</v>
      </c>
      <c r="AY380" s="210" t="s">
        <v>181</v>
      </c>
    </row>
    <row r="381" spans="1:65" s="13" customFormat="1" ht="11.25">
      <c r="B381" s="199"/>
      <c r="C381" s="200"/>
      <c r="D381" s="201" t="s">
        <v>193</v>
      </c>
      <c r="E381" s="202" t="s">
        <v>19</v>
      </c>
      <c r="F381" s="203" t="s">
        <v>451</v>
      </c>
      <c r="G381" s="200"/>
      <c r="H381" s="204">
        <v>0.69599999999999995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193</v>
      </c>
      <c r="AU381" s="210" t="s">
        <v>83</v>
      </c>
      <c r="AV381" s="13" t="s">
        <v>83</v>
      </c>
      <c r="AW381" s="13" t="s">
        <v>32</v>
      </c>
      <c r="AX381" s="13" t="s">
        <v>70</v>
      </c>
      <c r="AY381" s="210" t="s">
        <v>181</v>
      </c>
    </row>
    <row r="382" spans="1:65" s="13" customFormat="1" ht="11.25">
      <c r="B382" s="199"/>
      <c r="C382" s="200"/>
      <c r="D382" s="201" t="s">
        <v>193</v>
      </c>
      <c r="E382" s="202" t="s">
        <v>19</v>
      </c>
      <c r="F382" s="203" t="s">
        <v>8</v>
      </c>
      <c r="G382" s="200"/>
      <c r="H382" s="204">
        <v>12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193</v>
      </c>
      <c r="AU382" s="210" t="s">
        <v>83</v>
      </c>
      <c r="AV382" s="13" t="s">
        <v>83</v>
      </c>
      <c r="AW382" s="13" t="s">
        <v>32</v>
      </c>
      <c r="AX382" s="13" t="s">
        <v>70</v>
      </c>
      <c r="AY382" s="210" t="s">
        <v>181</v>
      </c>
    </row>
    <row r="383" spans="1:65" s="13" customFormat="1" ht="11.25">
      <c r="B383" s="199"/>
      <c r="C383" s="200"/>
      <c r="D383" s="201" t="s">
        <v>193</v>
      </c>
      <c r="E383" s="202" t="s">
        <v>19</v>
      </c>
      <c r="F383" s="203" t="s">
        <v>449</v>
      </c>
      <c r="G383" s="200"/>
      <c r="H383" s="204">
        <v>1.5209999999999999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193</v>
      </c>
      <c r="AU383" s="210" t="s">
        <v>83</v>
      </c>
      <c r="AV383" s="13" t="s">
        <v>83</v>
      </c>
      <c r="AW383" s="13" t="s">
        <v>32</v>
      </c>
      <c r="AX383" s="13" t="s">
        <v>70</v>
      </c>
      <c r="AY383" s="210" t="s">
        <v>181</v>
      </c>
    </row>
    <row r="384" spans="1:65" s="14" customFormat="1" ht="11.25">
      <c r="B384" s="211"/>
      <c r="C384" s="212"/>
      <c r="D384" s="201" t="s">
        <v>193</v>
      </c>
      <c r="E384" s="213" t="s">
        <v>19</v>
      </c>
      <c r="F384" s="214" t="s">
        <v>197</v>
      </c>
      <c r="G384" s="212"/>
      <c r="H384" s="215">
        <v>66.759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193</v>
      </c>
      <c r="AU384" s="221" t="s">
        <v>83</v>
      </c>
      <c r="AV384" s="14" t="s">
        <v>189</v>
      </c>
      <c r="AW384" s="14" t="s">
        <v>32</v>
      </c>
      <c r="AX384" s="14" t="s">
        <v>77</v>
      </c>
      <c r="AY384" s="221" t="s">
        <v>181</v>
      </c>
    </row>
    <row r="385" spans="1:65" s="12" customFormat="1" ht="22.9" customHeight="1">
      <c r="B385" s="165"/>
      <c r="C385" s="166"/>
      <c r="D385" s="167" t="s">
        <v>69</v>
      </c>
      <c r="E385" s="179" t="s">
        <v>452</v>
      </c>
      <c r="F385" s="179" t="s">
        <v>453</v>
      </c>
      <c r="G385" s="166"/>
      <c r="H385" s="166"/>
      <c r="I385" s="169"/>
      <c r="J385" s="180">
        <f>BK385</f>
        <v>0</v>
      </c>
      <c r="K385" s="166"/>
      <c r="L385" s="171"/>
      <c r="M385" s="172"/>
      <c r="N385" s="173"/>
      <c r="O385" s="173"/>
      <c r="P385" s="174">
        <f>SUM(P386:P401)</f>
        <v>0</v>
      </c>
      <c r="Q385" s="173"/>
      <c r="R385" s="174">
        <f>SUM(R386:R401)</f>
        <v>1.5262E-2</v>
      </c>
      <c r="S385" s="173"/>
      <c r="T385" s="175">
        <f>SUM(T386:T401)</f>
        <v>0</v>
      </c>
      <c r="AR385" s="176" t="s">
        <v>83</v>
      </c>
      <c r="AT385" s="177" t="s">
        <v>69</v>
      </c>
      <c r="AU385" s="177" t="s">
        <v>77</v>
      </c>
      <c r="AY385" s="176" t="s">
        <v>181</v>
      </c>
      <c r="BK385" s="178">
        <f>SUM(BK386:BK401)</f>
        <v>0</v>
      </c>
    </row>
    <row r="386" spans="1:65" s="2" customFormat="1" ht="16.5" customHeight="1">
      <c r="A386" s="37"/>
      <c r="B386" s="38"/>
      <c r="C386" s="181" t="s">
        <v>454</v>
      </c>
      <c r="D386" s="181" t="s">
        <v>184</v>
      </c>
      <c r="E386" s="182" t="s">
        <v>455</v>
      </c>
      <c r="F386" s="183" t="s">
        <v>456</v>
      </c>
      <c r="G386" s="184" t="s">
        <v>187</v>
      </c>
      <c r="H386" s="185">
        <v>11.74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42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278</v>
      </c>
      <c r="AT386" s="192" t="s">
        <v>184</v>
      </c>
      <c r="AU386" s="192" t="s">
        <v>83</v>
      </c>
      <c r="AY386" s="20" t="s">
        <v>181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83</v>
      </c>
      <c r="BK386" s="193">
        <f>ROUND(I386*H386,2)</f>
        <v>0</v>
      </c>
      <c r="BL386" s="20" t="s">
        <v>278</v>
      </c>
      <c r="BM386" s="192" t="s">
        <v>457</v>
      </c>
    </row>
    <row r="387" spans="1:65" s="13" customFormat="1" ht="11.25">
      <c r="B387" s="199"/>
      <c r="C387" s="200"/>
      <c r="D387" s="201" t="s">
        <v>193</v>
      </c>
      <c r="E387" s="202" t="s">
        <v>19</v>
      </c>
      <c r="F387" s="203" t="s">
        <v>458</v>
      </c>
      <c r="G387" s="200"/>
      <c r="H387" s="204">
        <v>3.1139999999999999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193</v>
      </c>
      <c r="AU387" s="210" t="s">
        <v>83</v>
      </c>
      <c r="AV387" s="13" t="s">
        <v>83</v>
      </c>
      <c r="AW387" s="13" t="s">
        <v>32</v>
      </c>
      <c r="AX387" s="13" t="s">
        <v>70</v>
      </c>
      <c r="AY387" s="210" t="s">
        <v>181</v>
      </c>
    </row>
    <row r="388" spans="1:65" s="13" customFormat="1" ht="11.25">
      <c r="B388" s="199"/>
      <c r="C388" s="200"/>
      <c r="D388" s="201" t="s">
        <v>193</v>
      </c>
      <c r="E388" s="202" t="s">
        <v>19</v>
      </c>
      <c r="F388" s="203" t="s">
        <v>458</v>
      </c>
      <c r="G388" s="200"/>
      <c r="H388" s="204">
        <v>3.1139999999999999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193</v>
      </c>
      <c r="AU388" s="210" t="s">
        <v>83</v>
      </c>
      <c r="AV388" s="13" t="s">
        <v>83</v>
      </c>
      <c r="AW388" s="13" t="s">
        <v>32</v>
      </c>
      <c r="AX388" s="13" t="s">
        <v>70</v>
      </c>
      <c r="AY388" s="210" t="s">
        <v>181</v>
      </c>
    </row>
    <row r="389" spans="1:65" s="13" customFormat="1" ht="11.25">
      <c r="B389" s="199"/>
      <c r="C389" s="200"/>
      <c r="D389" s="201" t="s">
        <v>193</v>
      </c>
      <c r="E389" s="202" t="s">
        <v>19</v>
      </c>
      <c r="F389" s="203" t="s">
        <v>213</v>
      </c>
      <c r="G389" s="200"/>
      <c r="H389" s="204">
        <v>1.7969999999999999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193</v>
      </c>
      <c r="AU389" s="210" t="s">
        <v>83</v>
      </c>
      <c r="AV389" s="13" t="s">
        <v>83</v>
      </c>
      <c r="AW389" s="13" t="s">
        <v>32</v>
      </c>
      <c r="AX389" s="13" t="s">
        <v>70</v>
      </c>
      <c r="AY389" s="210" t="s">
        <v>181</v>
      </c>
    </row>
    <row r="390" spans="1:65" s="13" customFormat="1" ht="11.25">
      <c r="B390" s="199"/>
      <c r="C390" s="200"/>
      <c r="D390" s="201" t="s">
        <v>193</v>
      </c>
      <c r="E390" s="202" t="s">
        <v>19</v>
      </c>
      <c r="F390" s="203" t="s">
        <v>214</v>
      </c>
      <c r="G390" s="200"/>
      <c r="H390" s="204">
        <v>0.60099999999999998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193</v>
      </c>
      <c r="AU390" s="210" t="s">
        <v>83</v>
      </c>
      <c r="AV390" s="13" t="s">
        <v>83</v>
      </c>
      <c r="AW390" s="13" t="s">
        <v>32</v>
      </c>
      <c r="AX390" s="13" t="s">
        <v>70</v>
      </c>
      <c r="AY390" s="210" t="s">
        <v>181</v>
      </c>
    </row>
    <row r="391" spans="1:65" s="13" customFormat="1" ht="11.25">
      <c r="B391" s="199"/>
      <c r="C391" s="200"/>
      <c r="D391" s="201" t="s">
        <v>193</v>
      </c>
      <c r="E391" s="202" t="s">
        <v>19</v>
      </c>
      <c r="F391" s="203" t="s">
        <v>458</v>
      </c>
      <c r="G391" s="200"/>
      <c r="H391" s="204">
        <v>3.1139999999999999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193</v>
      </c>
      <c r="AU391" s="210" t="s">
        <v>83</v>
      </c>
      <c r="AV391" s="13" t="s">
        <v>83</v>
      </c>
      <c r="AW391" s="13" t="s">
        <v>32</v>
      </c>
      <c r="AX391" s="13" t="s">
        <v>70</v>
      </c>
      <c r="AY391" s="210" t="s">
        <v>181</v>
      </c>
    </row>
    <row r="392" spans="1:65" s="14" customFormat="1" ht="11.25">
      <c r="B392" s="211"/>
      <c r="C392" s="212"/>
      <c r="D392" s="201" t="s">
        <v>193</v>
      </c>
      <c r="E392" s="213" t="s">
        <v>19</v>
      </c>
      <c r="F392" s="214" t="s">
        <v>197</v>
      </c>
      <c r="G392" s="212"/>
      <c r="H392" s="215">
        <v>11.740000000000002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193</v>
      </c>
      <c r="AU392" s="221" t="s">
        <v>83</v>
      </c>
      <c r="AV392" s="14" t="s">
        <v>189</v>
      </c>
      <c r="AW392" s="14" t="s">
        <v>32</v>
      </c>
      <c r="AX392" s="14" t="s">
        <v>77</v>
      </c>
      <c r="AY392" s="221" t="s">
        <v>181</v>
      </c>
    </row>
    <row r="393" spans="1:65" s="2" customFormat="1" ht="16.5" customHeight="1">
      <c r="A393" s="37"/>
      <c r="B393" s="38"/>
      <c r="C393" s="222" t="s">
        <v>459</v>
      </c>
      <c r="D393" s="222" t="s">
        <v>237</v>
      </c>
      <c r="E393" s="223" t="s">
        <v>460</v>
      </c>
      <c r="F393" s="224" t="s">
        <v>461</v>
      </c>
      <c r="G393" s="225" t="s">
        <v>187</v>
      </c>
      <c r="H393" s="226">
        <v>11.74</v>
      </c>
      <c r="I393" s="227"/>
      <c r="J393" s="228">
        <f>ROUND(I393*H393,2)</f>
        <v>0</v>
      </c>
      <c r="K393" s="224" t="s">
        <v>188</v>
      </c>
      <c r="L393" s="229"/>
      <c r="M393" s="230" t="s">
        <v>19</v>
      </c>
      <c r="N393" s="231" t="s">
        <v>42</v>
      </c>
      <c r="O393" s="67"/>
      <c r="P393" s="190">
        <f>O393*H393</f>
        <v>0</v>
      </c>
      <c r="Q393" s="190">
        <v>1.2999999999999999E-3</v>
      </c>
      <c r="R393" s="190">
        <f>Q393*H393</f>
        <v>1.5262E-2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356</v>
      </c>
      <c r="AT393" s="192" t="s">
        <v>237</v>
      </c>
      <c r="AU393" s="192" t="s">
        <v>83</v>
      </c>
      <c r="AY393" s="20" t="s">
        <v>181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83</v>
      </c>
      <c r="BK393" s="193">
        <f>ROUND(I393*H393,2)</f>
        <v>0</v>
      </c>
      <c r="BL393" s="20" t="s">
        <v>278</v>
      </c>
      <c r="BM393" s="192" t="s">
        <v>462</v>
      </c>
    </row>
    <row r="394" spans="1:65" s="13" customFormat="1" ht="11.25">
      <c r="B394" s="199"/>
      <c r="C394" s="200"/>
      <c r="D394" s="201" t="s">
        <v>193</v>
      </c>
      <c r="E394" s="202" t="s">
        <v>19</v>
      </c>
      <c r="F394" s="203" t="s">
        <v>458</v>
      </c>
      <c r="G394" s="200"/>
      <c r="H394" s="204">
        <v>3.1139999999999999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193</v>
      </c>
      <c r="AU394" s="210" t="s">
        <v>83</v>
      </c>
      <c r="AV394" s="13" t="s">
        <v>83</v>
      </c>
      <c r="AW394" s="13" t="s">
        <v>32</v>
      </c>
      <c r="AX394" s="13" t="s">
        <v>70</v>
      </c>
      <c r="AY394" s="210" t="s">
        <v>181</v>
      </c>
    </row>
    <row r="395" spans="1:65" s="13" customFormat="1" ht="11.25">
      <c r="B395" s="199"/>
      <c r="C395" s="200"/>
      <c r="D395" s="201" t="s">
        <v>193</v>
      </c>
      <c r="E395" s="202" t="s">
        <v>19</v>
      </c>
      <c r="F395" s="203" t="s">
        <v>458</v>
      </c>
      <c r="G395" s="200"/>
      <c r="H395" s="204">
        <v>3.1139999999999999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193</v>
      </c>
      <c r="AU395" s="210" t="s">
        <v>83</v>
      </c>
      <c r="AV395" s="13" t="s">
        <v>83</v>
      </c>
      <c r="AW395" s="13" t="s">
        <v>32</v>
      </c>
      <c r="AX395" s="13" t="s">
        <v>70</v>
      </c>
      <c r="AY395" s="210" t="s">
        <v>181</v>
      </c>
    </row>
    <row r="396" spans="1:65" s="13" customFormat="1" ht="11.25">
      <c r="B396" s="199"/>
      <c r="C396" s="200"/>
      <c r="D396" s="201" t="s">
        <v>193</v>
      </c>
      <c r="E396" s="202" t="s">
        <v>19</v>
      </c>
      <c r="F396" s="203" t="s">
        <v>213</v>
      </c>
      <c r="G396" s="200"/>
      <c r="H396" s="204">
        <v>1.7969999999999999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193</v>
      </c>
      <c r="AU396" s="210" t="s">
        <v>83</v>
      </c>
      <c r="AV396" s="13" t="s">
        <v>83</v>
      </c>
      <c r="AW396" s="13" t="s">
        <v>32</v>
      </c>
      <c r="AX396" s="13" t="s">
        <v>70</v>
      </c>
      <c r="AY396" s="210" t="s">
        <v>181</v>
      </c>
    </row>
    <row r="397" spans="1:65" s="13" customFormat="1" ht="11.25">
      <c r="B397" s="199"/>
      <c r="C397" s="200"/>
      <c r="D397" s="201" t="s">
        <v>193</v>
      </c>
      <c r="E397" s="202" t="s">
        <v>19</v>
      </c>
      <c r="F397" s="203" t="s">
        <v>214</v>
      </c>
      <c r="G397" s="200"/>
      <c r="H397" s="204">
        <v>0.60099999999999998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193</v>
      </c>
      <c r="AU397" s="210" t="s">
        <v>83</v>
      </c>
      <c r="AV397" s="13" t="s">
        <v>83</v>
      </c>
      <c r="AW397" s="13" t="s">
        <v>32</v>
      </c>
      <c r="AX397" s="13" t="s">
        <v>70</v>
      </c>
      <c r="AY397" s="210" t="s">
        <v>181</v>
      </c>
    </row>
    <row r="398" spans="1:65" s="13" customFormat="1" ht="11.25">
      <c r="B398" s="199"/>
      <c r="C398" s="200"/>
      <c r="D398" s="201" t="s">
        <v>193</v>
      </c>
      <c r="E398" s="202" t="s">
        <v>19</v>
      </c>
      <c r="F398" s="203" t="s">
        <v>458</v>
      </c>
      <c r="G398" s="200"/>
      <c r="H398" s="204">
        <v>3.1139999999999999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193</v>
      </c>
      <c r="AU398" s="210" t="s">
        <v>83</v>
      </c>
      <c r="AV398" s="13" t="s">
        <v>83</v>
      </c>
      <c r="AW398" s="13" t="s">
        <v>32</v>
      </c>
      <c r="AX398" s="13" t="s">
        <v>70</v>
      </c>
      <c r="AY398" s="210" t="s">
        <v>181</v>
      </c>
    </row>
    <row r="399" spans="1:65" s="14" customFormat="1" ht="11.25">
      <c r="B399" s="211"/>
      <c r="C399" s="212"/>
      <c r="D399" s="201" t="s">
        <v>193</v>
      </c>
      <c r="E399" s="213" t="s">
        <v>19</v>
      </c>
      <c r="F399" s="214" t="s">
        <v>197</v>
      </c>
      <c r="G399" s="212"/>
      <c r="H399" s="215">
        <v>11.740000000000002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193</v>
      </c>
      <c r="AU399" s="221" t="s">
        <v>83</v>
      </c>
      <c r="AV399" s="14" t="s">
        <v>189</v>
      </c>
      <c r="AW399" s="14" t="s">
        <v>32</v>
      </c>
      <c r="AX399" s="14" t="s">
        <v>77</v>
      </c>
      <c r="AY399" s="221" t="s">
        <v>181</v>
      </c>
    </row>
    <row r="400" spans="1:65" s="2" customFormat="1" ht="33" customHeight="1">
      <c r="A400" s="37"/>
      <c r="B400" s="38"/>
      <c r="C400" s="181" t="s">
        <v>463</v>
      </c>
      <c r="D400" s="181" t="s">
        <v>184</v>
      </c>
      <c r="E400" s="182" t="s">
        <v>464</v>
      </c>
      <c r="F400" s="183" t="s">
        <v>465</v>
      </c>
      <c r="G400" s="184" t="s">
        <v>309</v>
      </c>
      <c r="H400" s="185">
        <v>1.4999999999999999E-2</v>
      </c>
      <c r="I400" s="186"/>
      <c r="J400" s="187">
        <f>ROUND(I400*H400,2)</f>
        <v>0</v>
      </c>
      <c r="K400" s="183" t="s">
        <v>188</v>
      </c>
      <c r="L400" s="42"/>
      <c r="M400" s="188" t="s">
        <v>19</v>
      </c>
      <c r="N400" s="189" t="s">
        <v>42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278</v>
      </c>
      <c r="AT400" s="192" t="s">
        <v>184</v>
      </c>
      <c r="AU400" s="192" t="s">
        <v>83</v>
      </c>
      <c r="AY400" s="20" t="s">
        <v>181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83</v>
      </c>
      <c r="BK400" s="193">
        <f>ROUND(I400*H400,2)</f>
        <v>0</v>
      </c>
      <c r="BL400" s="20" t="s">
        <v>278</v>
      </c>
      <c r="BM400" s="192" t="s">
        <v>466</v>
      </c>
    </row>
    <row r="401" spans="1:65" s="2" customFormat="1" ht="11.25">
      <c r="A401" s="37"/>
      <c r="B401" s="38"/>
      <c r="C401" s="39"/>
      <c r="D401" s="194" t="s">
        <v>191</v>
      </c>
      <c r="E401" s="39"/>
      <c r="F401" s="195" t="s">
        <v>467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191</v>
      </c>
      <c r="AU401" s="20" t="s">
        <v>83</v>
      </c>
    </row>
    <row r="402" spans="1:65" s="12" customFormat="1" ht="25.9" customHeight="1">
      <c r="B402" s="165"/>
      <c r="C402" s="166"/>
      <c r="D402" s="167" t="s">
        <v>69</v>
      </c>
      <c r="E402" s="168" t="s">
        <v>468</v>
      </c>
      <c r="F402" s="168" t="s">
        <v>469</v>
      </c>
      <c r="G402" s="166"/>
      <c r="H402" s="166"/>
      <c r="I402" s="169"/>
      <c r="J402" s="170">
        <f>BK402</f>
        <v>0</v>
      </c>
      <c r="K402" s="166"/>
      <c r="L402" s="171"/>
      <c r="M402" s="172"/>
      <c r="N402" s="173"/>
      <c r="O402" s="173"/>
      <c r="P402" s="174">
        <f>SUM(P403:P410)</f>
        <v>0</v>
      </c>
      <c r="Q402" s="173"/>
      <c r="R402" s="174">
        <f>SUM(R403:R410)</f>
        <v>0</v>
      </c>
      <c r="S402" s="173"/>
      <c r="T402" s="175">
        <f>SUM(T403:T410)</f>
        <v>0</v>
      </c>
      <c r="AR402" s="176" t="s">
        <v>215</v>
      </c>
      <c r="AT402" s="177" t="s">
        <v>69</v>
      </c>
      <c r="AU402" s="177" t="s">
        <v>70</v>
      </c>
      <c r="AY402" s="176" t="s">
        <v>181</v>
      </c>
      <c r="BK402" s="178">
        <f>SUM(BK403:BK410)</f>
        <v>0</v>
      </c>
    </row>
    <row r="403" spans="1:65" s="2" customFormat="1" ht="16.5" customHeight="1">
      <c r="A403" s="37"/>
      <c r="B403" s="38"/>
      <c r="C403" s="181" t="s">
        <v>470</v>
      </c>
      <c r="D403" s="181" t="s">
        <v>184</v>
      </c>
      <c r="E403" s="182" t="s">
        <v>471</v>
      </c>
      <c r="F403" s="183" t="s">
        <v>472</v>
      </c>
      <c r="G403" s="184" t="s">
        <v>473</v>
      </c>
      <c r="H403" s="185">
        <v>1</v>
      </c>
      <c r="I403" s="186"/>
      <c r="J403" s="187">
        <f t="shared" ref="J403:J410" si="0">ROUND(I403*H403,2)</f>
        <v>0</v>
      </c>
      <c r="K403" s="183" t="s">
        <v>19</v>
      </c>
      <c r="L403" s="42"/>
      <c r="M403" s="188" t="s">
        <v>19</v>
      </c>
      <c r="N403" s="189" t="s">
        <v>42</v>
      </c>
      <c r="O403" s="67"/>
      <c r="P403" s="190">
        <f t="shared" ref="P403:P410" si="1">O403*H403</f>
        <v>0</v>
      </c>
      <c r="Q403" s="190">
        <v>0</v>
      </c>
      <c r="R403" s="190">
        <f t="shared" ref="R403:R410" si="2">Q403*H403</f>
        <v>0</v>
      </c>
      <c r="S403" s="190">
        <v>0</v>
      </c>
      <c r="T403" s="191">
        <f t="shared" ref="T403:T410" si="3"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189</v>
      </c>
      <c r="AT403" s="192" t="s">
        <v>184</v>
      </c>
      <c r="AU403" s="192" t="s">
        <v>77</v>
      </c>
      <c r="AY403" s="20" t="s">
        <v>181</v>
      </c>
      <c r="BE403" s="193">
        <f t="shared" ref="BE403:BE410" si="4">IF(N403="základní",J403,0)</f>
        <v>0</v>
      </c>
      <c r="BF403" s="193">
        <f t="shared" ref="BF403:BF410" si="5">IF(N403="snížená",J403,0)</f>
        <v>0</v>
      </c>
      <c r="BG403" s="193">
        <f t="shared" ref="BG403:BG410" si="6">IF(N403="zákl. přenesená",J403,0)</f>
        <v>0</v>
      </c>
      <c r="BH403" s="193">
        <f t="shared" ref="BH403:BH410" si="7">IF(N403="sníž. přenesená",J403,0)</f>
        <v>0</v>
      </c>
      <c r="BI403" s="193">
        <f t="shared" ref="BI403:BI410" si="8">IF(N403="nulová",J403,0)</f>
        <v>0</v>
      </c>
      <c r="BJ403" s="20" t="s">
        <v>83</v>
      </c>
      <c r="BK403" s="193">
        <f t="shared" ref="BK403:BK410" si="9">ROUND(I403*H403,2)</f>
        <v>0</v>
      </c>
      <c r="BL403" s="20" t="s">
        <v>189</v>
      </c>
      <c r="BM403" s="192" t="s">
        <v>474</v>
      </c>
    </row>
    <row r="404" spans="1:65" s="2" customFormat="1" ht="16.5" customHeight="1">
      <c r="A404" s="37"/>
      <c r="B404" s="38"/>
      <c r="C404" s="181" t="s">
        <v>475</v>
      </c>
      <c r="D404" s="181" t="s">
        <v>184</v>
      </c>
      <c r="E404" s="182" t="s">
        <v>476</v>
      </c>
      <c r="F404" s="183" t="s">
        <v>477</v>
      </c>
      <c r="G404" s="184" t="s">
        <v>473</v>
      </c>
      <c r="H404" s="185">
        <v>1</v>
      </c>
      <c r="I404" s="186"/>
      <c r="J404" s="187">
        <f t="shared" si="0"/>
        <v>0</v>
      </c>
      <c r="K404" s="183" t="s">
        <v>19</v>
      </c>
      <c r="L404" s="42"/>
      <c r="M404" s="188" t="s">
        <v>19</v>
      </c>
      <c r="N404" s="189" t="s">
        <v>42</v>
      </c>
      <c r="O404" s="67"/>
      <c r="P404" s="190">
        <f t="shared" si="1"/>
        <v>0</v>
      </c>
      <c r="Q404" s="190">
        <v>0</v>
      </c>
      <c r="R404" s="190">
        <f t="shared" si="2"/>
        <v>0</v>
      </c>
      <c r="S404" s="190">
        <v>0</v>
      </c>
      <c r="T404" s="191">
        <f t="shared" si="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189</v>
      </c>
      <c r="AT404" s="192" t="s">
        <v>184</v>
      </c>
      <c r="AU404" s="192" t="s">
        <v>77</v>
      </c>
      <c r="AY404" s="20" t="s">
        <v>181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20" t="s">
        <v>83</v>
      </c>
      <c r="BK404" s="193">
        <f t="shared" si="9"/>
        <v>0</v>
      </c>
      <c r="BL404" s="20" t="s">
        <v>189</v>
      </c>
      <c r="BM404" s="192" t="s">
        <v>478</v>
      </c>
    </row>
    <row r="405" spans="1:65" s="2" customFormat="1" ht="24.2" customHeight="1">
      <c r="A405" s="37"/>
      <c r="B405" s="38"/>
      <c r="C405" s="181" t="s">
        <v>479</v>
      </c>
      <c r="D405" s="181" t="s">
        <v>184</v>
      </c>
      <c r="E405" s="182" t="s">
        <v>480</v>
      </c>
      <c r="F405" s="183" t="s">
        <v>481</v>
      </c>
      <c r="G405" s="184" t="s">
        <v>473</v>
      </c>
      <c r="H405" s="185">
        <v>1</v>
      </c>
      <c r="I405" s="186"/>
      <c r="J405" s="187">
        <f t="shared" si="0"/>
        <v>0</v>
      </c>
      <c r="K405" s="183" t="s">
        <v>19</v>
      </c>
      <c r="L405" s="42"/>
      <c r="M405" s="188" t="s">
        <v>19</v>
      </c>
      <c r="N405" s="189" t="s">
        <v>42</v>
      </c>
      <c r="O405" s="67"/>
      <c r="P405" s="190">
        <f t="shared" si="1"/>
        <v>0</v>
      </c>
      <c r="Q405" s="190">
        <v>0</v>
      </c>
      <c r="R405" s="190">
        <f t="shared" si="2"/>
        <v>0</v>
      </c>
      <c r="S405" s="190">
        <v>0</v>
      </c>
      <c r="T405" s="191">
        <f t="shared" si="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189</v>
      </c>
      <c r="AT405" s="192" t="s">
        <v>184</v>
      </c>
      <c r="AU405" s="192" t="s">
        <v>77</v>
      </c>
      <c r="AY405" s="20" t="s">
        <v>181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20" t="s">
        <v>83</v>
      </c>
      <c r="BK405" s="193">
        <f t="shared" si="9"/>
        <v>0</v>
      </c>
      <c r="BL405" s="20" t="s">
        <v>189</v>
      </c>
      <c r="BM405" s="192" t="s">
        <v>482</v>
      </c>
    </row>
    <row r="406" spans="1:65" s="2" customFormat="1" ht="16.5" customHeight="1">
      <c r="A406" s="37"/>
      <c r="B406" s="38"/>
      <c r="C406" s="181" t="s">
        <v>483</v>
      </c>
      <c r="D406" s="181" t="s">
        <v>184</v>
      </c>
      <c r="E406" s="182" t="s">
        <v>484</v>
      </c>
      <c r="F406" s="183" t="s">
        <v>485</v>
      </c>
      <c r="G406" s="184" t="s">
        <v>473</v>
      </c>
      <c r="H406" s="185">
        <v>1</v>
      </c>
      <c r="I406" s="186"/>
      <c r="J406" s="187">
        <f t="shared" si="0"/>
        <v>0</v>
      </c>
      <c r="K406" s="183" t="s">
        <v>19</v>
      </c>
      <c r="L406" s="42"/>
      <c r="M406" s="188" t="s">
        <v>19</v>
      </c>
      <c r="N406" s="189" t="s">
        <v>42</v>
      </c>
      <c r="O406" s="67"/>
      <c r="P406" s="190">
        <f t="shared" si="1"/>
        <v>0</v>
      </c>
      <c r="Q406" s="190">
        <v>0</v>
      </c>
      <c r="R406" s="190">
        <f t="shared" si="2"/>
        <v>0</v>
      </c>
      <c r="S406" s="190">
        <v>0</v>
      </c>
      <c r="T406" s="191">
        <f t="shared" si="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189</v>
      </c>
      <c r="AT406" s="192" t="s">
        <v>184</v>
      </c>
      <c r="AU406" s="192" t="s">
        <v>77</v>
      </c>
      <c r="AY406" s="20" t="s">
        <v>181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20" t="s">
        <v>83</v>
      </c>
      <c r="BK406" s="193">
        <f t="shared" si="9"/>
        <v>0</v>
      </c>
      <c r="BL406" s="20" t="s">
        <v>189</v>
      </c>
      <c r="BM406" s="192" t="s">
        <v>486</v>
      </c>
    </row>
    <row r="407" spans="1:65" s="2" customFormat="1" ht="16.5" customHeight="1">
      <c r="A407" s="37"/>
      <c r="B407" s="38"/>
      <c r="C407" s="181" t="s">
        <v>487</v>
      </c>
      <c r="D407" s="181" t="s">
        <v>184</v>
      </c>
      <c r="E407" s="182" t="s">
        <v>488</v>
      </c>
      <c r="F407" s="183" t="s">
        <v>489</v>
      </c>
      <c r="G407" s="184" t="s">
        <v>473</v>
      </c>
      <c r="H407" s="185">
        <v>1</v>
      </c>
      <c r="I407" s="186"/>
      <c r="J407" s="187">
        <f t="shared" si="0"/>
        <v>0</v>
      </c>
      <c r="K407" s="183" t="s">
        <v>19</v>
      </c>
      <c r="L407" s="42"/>
      <c r="M407" s="188" t="s">
        <v>19</v>
      </c>
      <c r="N407" s="189" t="s">
        <v>42</v>
      </c>
      <c r="O407" s="67"/>
      <c r="P407" s="190">
        <f t="shared" si="1"/>
        <v>0</v>
      </c>
      <c r="Q407" s="190">
        <v>0</v>
      </c>
      <c r="R407" s="190">
        <f t="shared" si="2"/>
        <v>0</v>
      </c>
      <c r="S407" s="190">
        <v>0</v>
      </c>
      <c r="T407" s="191">
        <f t="shared" si="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189</v>
      </c>
      <c r="AT407" s="192" t="s">
        <v>184</v>
      </c>
      <c r="AU407" s="192" t="s">
        <v>77</v>
      </c>
      <c r="AY407" s="20" t="s">
        <v>181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20" t="s">
        <v>83</v>
      </c>
      <c r="BK407" s="193">
        <f t="shared" si="9"/>
        <v>0</v>
      </c>
      <c r="BL407" s="20" t="s">
        <v>189</v>
      </c>
      <c r="BM407" s="192" t="s">
        <v>490</v>
      </c>
    </row>
    <row r="408" spans="1:65" s="2" customFormat="1" ht="24.2" customHeight="1">
      <c r="A408" s="37"/>
      <c r="B408" s="38"/>
      <c r="C408" s="181" t="s">
        <v>491</v>
      </c>
      <c r="D408" s="181" t="s">
        <v>184</v>
      </c>
      <c r="E408" s="182" t="s">
        <v>492</v>
      </c>
      <c r="F408" s="183" t="s">
        <v>493</v>
      </c>
      <c r="G408" s="184" t="s">
        <v>473</v>
      </c>
      <c r="H408" s="185">
        <v>1</v>
      </c>
      <c r="I408" s="186"/>
      <c r="J408" s="187">
        <f t="shared" si="0"/>
        <v>0</v>
      </c>
      <c r="K408" s="183" t="s">
        <v>19</v>
      </c>
      <c r="L408" s="42"/>
      <c r="M408" s="188" t="s">
        <v>19</v>
      </c>
      <c r="N408" s="189" t="s">
        <v>42</v>
      </c>
      <c r="O408" s="67"/>
      <c r="P408" s="190">
        <f t="shared" si="1"/>
        <v>0</v>
      </c>
      <c r="Q408" s="190">
        <v>0</v>
      </c>
      <c r="R408" s="190">
        <f t="shared" si="2"/>
        <v>0</v>
      </c>
      <c r="S408" s="190">
        <v>0</v>
      </c>
      <c r="T408" s="191">
        <f t="shared" si="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189</v>
      </c>
      <c r="AT408" s="192" t="s">
        <v>184</v>
      </c>
      <c r="AU408" s="192" t="s">
        <v>77</v>
      </c>
      <c r="AY408" s="20" t="s">
        <v>181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20" t="s">
        <v>83</v>
      </c>
      <c r="BK408" s="193">
        <f t="shared" si="9"/>
        <v>0</v>
      </c>
      <c r="BL408" s="20" t="s">
        <v>189</v>
      </c>
      <c r="BM408" s="192" t="s">
        <v>494</v>
      </c>
    </row>
    <row r="409" spans="1:65" s="2" customFormat="1" ht="33" customHeight="1">
      <c r="A409" s="37"/>
      <c r="B409" s="38"/>
      <c r="C409" s="181" t="s">
        <v>495</v>
      </c>
      <c r="D409" s="181" t="s">
        <v>184</v>
      </c>
      <c r="E409" s="182" t="s">
        <v>496</v>
      </c>
      <c r="F409" s="183" t="s">
        <v>497</v>
      </c>
      <c r="G409" s="184" t="s">
        <v>473</v>
      </c>
      <c r="H409" s="185">
        <v>1</v>
      </c>
      <c r="I409" s="186"/>
      <c r="J409" s="187">
        <f t="shared" si="0"/>
        <v>0</v>
      </c>
      <c r="K409" s="183" t="s">
        <v>19</v>
      </c>
      <c r="L409" s="42"/>
      <c r="M409" s="188" t="s">
        <v>19</v>
      </c>
      <c r="N409" s="189" t="s">
        <v>42</v>
      </c>
      <c r="O409" s="67"/>
      <c r="P409" s="190">
        <f t="shared" si="1"/>
        <v>0</v>
      </c>
      <c r="Q409" s="190">
        <v>0</v>
      </c>
      <c r="R409" s="190">
        <f t="shared" si="2"/>
        <v>0</v>
      </c>
      <c r="S409" s="190">
        <v>0</v>
      </c>
      <c r="T409" s="191">
        <f t="shared" si="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189</v>
      </c>
      <c r="AT409" s="192" t="s">
        <v>184</v>
      </c>
      <c r="AU409" s="192" t="s">
        <v>77</v>
      </c>
      <c r="AY409" s="20" t="s">
        <v>181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20" t="s">
        <v>83</v>
      </c>
      <c r="BK409" s="193">
        <f t="shared" si="9"/>
        <v>0</v>
      </c>
      <c r="BL409" s="20" t="s">
        <v>189</v>
      </c>
      <c r="BM409" s="192" t="s">
        <v>498</v>
      </c>
    </row>
    <row r="410" spans="1:65" s="2" customFormat="1" ht="16.5" customHeight="1">
      <c r="A410" s="37"/>
      <c r="B410" s="38"/>
      <c r="C410" s="181" t="s">
        <v>499</v>
      </c>
      <c r="D410" s="181" t="s">
        <v>184</v>
      </c>
      <c r="E410" s="182" t="s">
        <v>500</v>
      </c>
      <c r="F410" s="183" t="s">
        <v>501</v>
      </c>
      <c r="G410" s="184" t="s">
        <v>473</v>
      </c>
      <c r="H410" s="185">
        <v>1</v>
      </c>
      <c r="I410" s="186"/>
      <c r="J410" s="187">
        <f t="shared" si="0"/>
        <v>0</v>
      </c>
      <c r="K410" s="183" t="s">
        <v>19</v>
      </c>
      <c r="L410" s="42"/>
      <c r="M410" s="253" t="s">
        <v>19</v>
      </c>
      <c r="N410" s="254" t="s">
        <v>42</v>
      </c>
      <c r="O410" s="255"/>
      <c r="P410" s="256">
        <f t="shared" si="1"/>
        <v>0</v>
      </c>
      <c r="Q410" s="256">
        <v>0</v>
      </c>
      <c r="R410" s="256">
        <f t="shared" si="2"/>
        <v>0</v>
      </c>
      <c r="S410" s="256">
        <v>0</v>
      </c>
      <c r="T410" s="257">
        <f t="shared" si="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189</v>
      </c>
      <c r="AT410" s="192" t="s">
        <v>184</v>
      </c>
      <c r="AU410" s="192" t="s">
        <v>77</v>
      </c>
      <c r="AY410" s="20" t="s">
        <v>181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20" t="s">
        <v>83</v>
      </c>
      <c r="BK410" s="193">
        <f t="shared" si="9"/>
        <v>0</v>
      </c>
      <c r="BL410" s="20" t="s">
        <v>189</v>
      </c>
      <c r="BM410" s="192" t="s">
        <v>502</v>
      </c>
    </row>
    <row r="411" spans="1:65" s="2" customFormat="1" ht="6.95" customHeight="1">
      <c r="A411" s="37"/>
      <c r="B411" s="50"/>
      <c r="C411" s="51"/>
      <c r="D411" s="51"/>
      <c r="E411" s="51"/>
      <c r="F411" s="51"/>
      <c r="G411" s="51"/>
      <c r="H411" s="51"/>
      <c r="I411" s="51"/>
      <c r="J411" s="51"/>
      <c r="K411" s="51"/>
      <c r="L411" s="42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</sheetData>
  <sheetProtection algorithmName="SHA-512" hashValue="lCISx510FoCplsTqsb3XkRcW3qcLoJRs5188InCDOVfzZ6Oj/3OHhW3K5V4RxO7/iYC9pvHW/rOgt78XGeZSuA==" saltValue="0azcL46TK6VeyNwyd2MIGIWSlyernuapNMfYl61AE068UfqhHY5r9+QSYz6w/dtPcaF3Mrh5cslkPRjLXciK5w==" spinCount="100000" sheet="1" objects="1" scenarios="1" formatColumns="0" formatRows="0" autoFilter="0"/>
  <autoFilter ref="C96:K41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9" r:id="rId2"/>
    <hyperlink ref="F117" r:id="rId3"/>
    <hyperlink ref="F121" r:id="rId4"/>
    <hyperlink ref="F129" r:id="rId5"/>
    <hyperlink ref="F137" r:id="rId6"/>
    <hyperlink ref="F145" r:id="rId7"/>
    <hyperlink ref="F161" r:id="rId8"/>
    <hyperlink ref="F192" r:id="rId9"/>
    <hyperlink ref="F200" r:id="rId10"/>
    <hyperlink ref="F209" r:id="rId11"/>
    <hyperlink ref="F217" r:id="rId12"/>
    <hyperlink ref="F221" r:id="rId13"/>
    <hyperlink ref="F226" r:id="rId14"/>
    <hyperlink ref="F232" r:id="rId15"/>
    <hyperlink ref="F240" r:id="rId16"/>
    <hyperlink ref="F249" r:id="rId17"/>
    <hyperlink ref="F259" r:id="rId18"/>
    <hyperlink ref="F261" r:id="rId19"/>
    <hyperlink ref="F263" r:id="rId20"/>
    <hyperlink ref="F268" r:id="rId21"/>
    <hyperlink ref="F271" r:id="rId22"/>
    <hyperlink ref="F275" r:id="rId23"/>
    <hyperlink ref="F282" r:id="rId24"/>
    <hyperlink ref="F295" r:id="rId25"/>
    <hyperlink ref="F298" r:id="rId26"/>
    <hyperlink ref="F309" r:id="rId27"/>
    <hyperlink ref="F316" r:id="rId28"/>
    <hyperlink ref="F323" r:id="rId29"/>
    <hyperlink ref="F330" r:id="rId30"/>
    <hyperlink ref="F343" r:id="rId31"/>
    <hyperlink ref="F346" r:id="rId32"/>
    <hyperlink ref="F354" r:id="rId33"/>
    <hyperlink ref="F362" r:id="rId34"/>
    <hyperlink ref="F370" r:id="rId35"/>
    <hyperlink ref="F373" r:id="rId36"/>
    <hyperlink ref="F401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99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147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510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ROUND((SUM(BE97:BE377)),  2)</f>
        <v>0</v>
      </c>
      <c r="G35" s="37"/>
      <c r="H35" s="37"/>
      <c r="I35" s="127">
        <v>0.21</v>
      </c>
      <c r="J35" s="126">
        <f>ROUND(((SUM(BE97:BE377))*I35),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ROUND((SUM(BF97:BF377)),  2)</f>
        <v>0</v>
      </c>
      <c r="G36" s="37"/>
      <c r="H36" s="37"/>
      <c r="I36" s="127">
        <v>0.12</v>
      </c>
      <c r="J36" s="126">
        <f>ROUND(((SUM(BF97:BF377))*I36),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ROUND((SUM(BG97:BG377)),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ROUND((SUM(BH97:BH377)),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ROUND((SUM(BI97:BI377)),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147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016 - Bytová jednotka 6, byt 1+1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J194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J239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J251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J254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J255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J275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J318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J342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J354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J369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147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016 - Bytová jednotka 6, byt 1+1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P98+P254+P369</f>
        <v>0</v>
      </c>
      <c r="Q97" s="75"/>
      <c r="R97" s="162">
        <f>R98+R254+R369</f>
        <v>0.67350401000000004</v>
      </c>
      <c r="S97" s="75"/>
      <c r="T97" s="163">
        <f>T98+T254+T369</f>
        <v>0.81429186000000009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BK98+BK254+BK369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P99+P194+P239+P251</f>
        <v>0</v>
      </c>
      <c r="Q98" s="173"/>
      <c r="R98" s="174">
        <f>R99+R194+R239+R251</f>
        <v>0.30136589999999996</v>
      </c>
      <c r="S98" s="173"/>
      <c r="T98" s="175">
        <f>T99+T194+T239+T251</f>
        <v>0.79424356000000007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BK99+BK194+BK239+BK251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SUM(P100:P193)</f>
        <v>0</v>
      </c>
      <c r="Q99" s="173"/>
      <c r="R99" s="174">
        <f>SUM(R100:R193)</f>
        <v>0.30021149999999996</v>
      </c>
      <c r="S99" s="173"/>
      <c r="T99" s="175">
        <f>SUM(T100:T193)</f>
        <v>5.3175600000000007E-3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SUM(BK100:BK193)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6.9870000000000001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3.0603060000000001E-2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6.9870000000000001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6.9870000000000001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0.23462346000000001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194</v>
      </c>
      <c r="G109" s="200"/>
      <c r="H109" s="204">
        <v>2.1480000000000001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195</v>
      </c>
      <c r="G111" s="200"/>
      <c r="H111" s="204">
        <v>1.7609999999999999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196</v>
      </c>
      <c r="G112" s="200"/>
      <c r="H112" s="204">
        <v>0.93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4" customFormat="1" ht="11.25">
      <c r="B113" s="211"/>
      <c r="C113" s="212"/>
      <c r="D113" s="201" t="s">
        <v>193</v>
      </c>
      <c r="E113" s="213" t="s">
        <v>19</v>
      </c>
      <c r="F113" s="214" t="s">
        <v>197</v>
      </c>
      <c r="G113" s="212"/>
      <c r="H113" s="215">
        <v>6.9870000000000001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193</v>
      </c>
      <c r="AU113" s="221" t="s">
        <v>83</v>
      </c>
      <c r="AV113" s="14" t="s">
        <v>189</v>
      </c>
      <c r="AW113" s="14" t="s">
        <v>32</v>
      </c>
      <c r="AX113" s="14" t="s">
        <v>77</v>
      </c>
      <c r="AY113" s="221" t="s">
        <v>181</v>
      </c>
    </row>
    <row r="114" spans="1:65" s="2" customFormat="1" ht="16.5" customHeight="1">
      <c r="A114" s="37"/>
      <c r="B114" s="38"/>
      <c r="C114" s="181" t="s">
        <v>202</v>
      </c>
      <c r="D114" s="181" t="s">
        <v>184</v>
      </c>
      <c r="E114" s="182" t="s">
        <v>203</v>
      </c>
      <c r="F114" s="183" t="s">
        <v>204</v>
      </c>
      <c r="G114" s="184" t="s">
        <v>187</v>
      </c>
      <c r="H114" s="185">
        <v>80</v>
      </c>
      <c r="I114" s="186"/>
      <c r="J114" s="187">
        <f>ROUND(I114*H114,2)</f>
        <v>0</v>
      </c>
      <c r="K114" s="183" t="s">
        <v>188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6.0000000000000002E-5</v>
      </c>
      <c r="R114" s="190">
        <f>Q114*H114</f>
        <v>4.8000000000000004E-3</v>
      </c>
      <c r="S114" s="190">
        <v>6.0000000000000002E-5</v>
      </c>
      <c r="T114" s="191">
        <f>S114*H114</f>
        <v>4.8000000000000004E-3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189</v>
      </c>
      <c r="AT114" s="192" t="s">
        <v>184</v>
      </c>
      <c r="AU114" s="192" t="s">
        <v>83</v>
      </c>
      <c r="AY114" s="20" t="s">
        <v>181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83</v>
      </c>
      <c r="BK114" s="193">
        <f>ROUND(I114*H114,2)</f>
        <v>0</v>
      </c>
      <c r="BL114" s="20" t="s">
        <v>189</v>
      </c>
      <c r="BM114" s="192" t="s">
        <v>205</v>
      </c>
    </row>
    <row r="115" spans="1:65" s="2" customFormat="1" ht="11.25">
      <c r="A115" s="37"/>
      <c r="B115" s="38"/>
      <c r="C115" s="39"/>
      <c r="D115" s="194" t="s">
        <v>191</v>
      </c>
      <c r="E115" s="39"/>
      <c r="F115" s="195" t="s">
        <v>206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191</v>
      </c>
      <c r="AU115" s="20" t="s">
        <v>83</v>
      </c>
    </row>
    <row r="116" spans="1:65" s="13" customFormat="1" ht="11.25">
      <c r="B116" s="199"/>
      <c r="C116" s="200"/>
      <c r="D116" s="201" t="s">
        <v>193</v>
      </c>
      <c r="E116" s="202" t="s">
        <v>19</v>
      </c>
      <c r="F116" s="203" t="s">
        <v>504</v>
      </c>
      <c r="G116" s="200"/>
      <c r="H116" s="204">
        <v>80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193</v>
      </c>
      <c r="AU116" s="210" t="s">
        <v>83</v>
      </c>
      <c r="AV116" s="13" t="s">
        <v>83</v>
      </c>
      <c r="AW116" s="13" t="s">
        <v>32</v>
      </c>
      <c r="AX116" s="13" t="s">
        <v>70</v>
      </c>
      <c r="AY116" s="210" t="s">
        <v>181</v>
      </c>
    </row>
    <row r="117" spans="1:65" s="14" customFormat="1" ht="11.25">
      <c r="B117" s="211"/>
      <c r="C117" s="212"/>
      <c r="D117" s="201" t="s">
        <v>193</v>
      </c>
      <c r="E117" s="213" t="s">
        <v>19</v>
      </c>
      <c r="F117" s="214" t="s">
        <v>197</v>
      </c>
      <c r="G117" s="212"/>
      <c r="H117" s="215">
        <v>80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193</v>
      </c>
      <c r="AU117" s="221" t="s">
        <v>83</v>
      </c>
      <c r="AV117" s="14" t="s">
        <v>189</v>
      </c>
      <c r="AW117" s="14" t="s">
        <v>32</v>
      </c>
      <c r="AX117" s="14" t="s">
        <v>77</v>
      </c>
      <c r="AY117" s="221" t="s">
        <v>181</v>
      </c>
    </row>
    <row r="118" spans="1:65" s="2" customFormat="1" ht="16.5" customHeight="1">
      <c r="A118" s="37"/>
      <c r="B118" s="38"/>
      <c r="C118" s="181" t="s">
        <v>189</v>
      </c>
      <c r="D118" s="181" t="s">
        <v>184</v>
      </c>
      <c r="E118" s="182" t="s">
        <v>208</v>
      </c>
      <c r="F118" s="183" t="s">
        <v>209</v>
      </c>
      <c r="G118" s="184" t="s">
        <v>187</v>
      </c>
      <c r="H118" s="185">
        <v>8.6259999999999994</v>
      </c>
      <c r="I118" s="186"/>
      <c r="J118" s="187">
        <f>ROUND(I118*H118,2)</f>
        <v>0</v>
      </c>
      <c r="K118" s="183" t="s">
        <v>188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1.1E-4</v>
      </c>
      <c r="R118" s="190">
        <f>Q118*H118</f>
        <v>9.4885999999999994E-4</v>
      </c>
      <c r="S118" s="190">
        <v>6.0000000000000002E-5</v>
      </c>
      <c r="T118" s="191">
        <f>S118*H118</f>
        <v>5.1756000000000003E-4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189</v>
      </c>
      <c r="AT118" s="192" t="s">
        <v>184</v>
      </c>
      <c r="AU118" s="192" t="s">
        <v>83</v>
      </c>
      <c r="AY118" s="20" t="s">
        <v>181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83</v>
      </c>
      <c r="BK118" s="193">
        <f>ROUND(I118*H118,2)</f>
        <v>0</v>
      </c>
      <c r="BL118" s="20" t="s">
        <v>189</v>
      </c>
      <c r="BM118" s="192" t="s">
        <v>210</v>
      </c>
    </row>
    <row r="119" spans="1:65" s="2" customFormat="1" ht="11.25">
      <c r="A119" s="37"/>
      <c r="B119" s="38"/>
      <c r="C119" s="39"/>
      <c r="D119" s="194" t="s">
        <v>191</v>
      </c>
      <c r="E119" s="39"/>
      <c r="F119" s="195" t="s">
        <v>211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191</v>
      </c>
      <c r="AU119" s="20" t="s">
        <v>83</v>
      </c>
    </row>
    <row r="120" spans="1:65" s="13" customFormat="1" ht="11.25">
      <c r="B120" s="199"/>
      <c r="C120" s="200"/>
      <c r="D120" s="201" t="s">
        <v>193</v>
      </c>
      <c r="E120" s="202" t="s">
        <v>19</v>
      </c>
      <c r="F120" s="203" t="s">
        <v>212</v>
      </c>
      <c r="G120" s="200"/>
      <c r="H120" s="204">
        <v>3.1139999999999999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193</v>
      </c>
      <c r="AU120" s="210" t="s">
        <v>83</v>
      </c>
      <c r="AV120" s="13" t="s">
        <v>83</v>
      </c>
      <c r="AW120" s="13" t="s">
        <v>32</v>
      </c>
      <c r="AX120" s="13" t="s">
        <v>70</v>
      </c>
      <c r="AY120" s="210" t="s">
        <v>181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212</v>
      </c>
      <c r="G121" s="200"/>
      <c r="H121" s="204">
        <v>3.1139999999999999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213</v>
      </c>
      <c r="G122" s="200"/>
      <c r="H122" s="204">
        <v>1.7969999999999999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214</v>
      </c>
      <c r="G123" s="200"/>
      <c r="H123" s="204">
        <v>0.60099999999999998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4" customFormat="1" ht="11.25">
      <c r="B124" s="211"/>
      <c r="C124" s="212"/>
      <c r="D124" s="201" t="s">
        <v>193</v>
      </c>
      <c r="E124" s="213" t="s">
        <v>19</v>
      </c>
      <c r="F124" s="214" t="s">
        <v>197</v>
      </c>
      <c r="G124" s="212"/>
      <c r="H124" s="215">
        <v>8.6260000000000012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193</v>
      </c>
      <c r="AU124" s="221" t="s">
        <v>83</v>
      </c>
      <c r="AV124" s="14" t="s">
        <v>189</v>
      </c>
      <c r="AW124" s="14" t="s">
        <v>32</v>
      </c>
      <c r="AX124" s="14" t="s">
        <v>77</v>
      </c>
      <c r="AY124" s="221" t="s">
        <v>181</v>
      </c>
    </row>
    <row r="125" spans="1:65" s="2" customFormat="1" ht="16.5" customHeight="1">
      <c r="A125" s="37"/>
      <c r="B125" s="38"/>
      <c r="C125" s="181" t="s">
        <v>215</v>
      </c>
      <c r="D125" s="181" t="s">
        <v>184</v>
      </c>
      <c r="E125" s="182" t="s">
        <v>216</v>
      </c>
      <c r="F125" s="183" t="s">
        <v>217</v>
      </c>
      <c r="G125" s="184" t="s">
        <v>187</v>
      </c>
      <c r="H125" s="185">
        <v>2.62</v>
      </c>
      <c r="I125" s="186"/>
      <c r="J125" s="187">
        <f>ROUND(I125*H125,2)</f>
        <v>0</v>
      </c>
      <c r="K125" s="183" t="s">
        <v>188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2.5999999999999998E-4</v>
      </c>
      <c r="R125" s="190">
        <f>Q125*H125</f>
        <v>6.8119999999999997E-4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189</v>
      </c>
      <c r="AT125" s="192" t="s">
        <v>184</v>
      </c>
      <c r="AU125" s="192" t="s">
        <v>83</v>
      </c>
      <c r="AY125" s="20" t="s">
        <v>181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83</v>
      </c>
      <c r="BK125" s="193">
        <f>ROUND(I125*H125,2)</f>
        <v>0</v>
      </c>
      <c r="BL125" s="20" t="s">
        <v>189</v>
      </c>
      <c r="BM125" s="192" t="s">
        <v>218</v>
      </c>
    </row>
    <row r="126" spans="1:65" s="2" customFormat="1" ht="11.25">
      <c r="A126" s="37"/>
      <c r="B126" s="38"/>
      <c r="C126" s="39"/>
      <c r="D126" s="194" t="s">
        <v>191</v>
      </c>
      <c r="E126" s="39"/>
      <c r="F126" s="195" t="s">
        <v>219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191</v>
      </c>
      <c r="AU126" s="20" t="s">
        <v>83</v>
      </c>
    </row>
    <row r="127" spans="1:65" s="13" customFormat="1" ht="11.25">
      <c r="B127" s="199"/>
      <c r="C127" s="200"/>
      <c r="D127" s="201" t="s">
        <v>193</v>
      </c>
      <c r="E127" s="202" t="s">
        <v>19</v>
      </c>
      <c r="F127" s="203" t="s">
        <v>220</v>
      </c>
      <c r="G127" s="200"/>
      <c r="H127" s="204">
        <v>0.76100000000000001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193</v>
      </c>
      <c r="AU127" s="210" t="s">
        <v>83</v>
      </c>
      <c r="AV127" s="13" t="s">
        <v>83</v>
      </c>
      <c r="AW127" s="13" t="s">
        <v>32</v>
      </c>
      <c r="AX127" s="13" t="s">
        <v>70</v>
      </c>
      <c r="AY127" s="210" t="s">
        <v>181</v>
      </c>
    </row>
    <row r="128" spans="1:65" s="13" customFormat="1" ht="11.25">
      <c r="B128" s="199"/>
      <c r="C128" s="200"/>
      <c r="D128" s="201" t="s">
        <v>193</v>
      </c>
      <c r="E128" s="202" t="s">
        <v>19</v>
      </c>
      <c r="F128" s="203" t="s">
        <v>220</v>
      </c>
      <c r="G128" s="200"/>
      <c r="H128" s="204">
        <v>0.76100000000000001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193</v>
      </c>
      <c r="AU128" s="210" t="s">
        <v>83</v>
      </c>
      <c r="AV128" s="13" t="s">
        <v>83</v>
      </c>
      <c r="AW128" s="13" t="s">
        <v>32</v>
      </c>
      <c r="AX128" s="13" t="s">
        <v>70</v>
      </c>
      <c r="AY128" s="210" t="s">
        <v>181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221</v>
      </c>
      <c r="G129" s="200"/>
      <c r="H129" s="204">
        <v>0.75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222</v>
      </c>
      <c r="G130" s="200"/>
      <c r="H130" s="204">
        <v>0.34799999999999998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4" customFormat="1" ht="11.25">
      <c r="B131" s="211"/>
      <c r="C131" s="212"/>
      <c r="D131" s="201" t="s">
        <v>193</v>
      </c>
      <c r="E131" s="213" t="s">
        <v>19</v>
      </c>
      <c r="F131" s="214" t="s">
        <v>197</v>
      </c>
      <c r="G131" s="212"/>
      <c r="H131" s="215">
        <v>2.62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193</v>
      </c>
      <c r="AU131" s="221" t="s">
        <v>83</v>
      </c>
      <c r="AV131" s="14" t="s">
        <v>189</v>
      </c>
      <c r="AW131" s="14" t="s">
        <v>32</v>
      </c>
      <c r="AX131" s="14" t="s">
        <v>77</v>
      </c>
      <c r="AY131" s="221" t="s">
        <v>181</v>
      </c>
    </row>
    <row r="132" spans="1:65" s="2" customFormat="1" ht="21.75" customHeight="1">
      <c r="A132" s="37"/>
      <c r="B132" s="38"/>
      <c r="C132" s="181" t="s">
        <v>182</v>
      </c>
      <c r="D132" s="181" t="s">
        <v>184</v>
      </c>
      <c r="E132" s="182" t="s">
        <v>223</v>
      </c>
      <c r="F132" s="183" t="s">
        <v>224</v>
      </c>
      <c r="G132" s="184" t="s">
        <v>187</v>
      </c>
      <c r="H132" s="185">
        <v>2.62</v>
      </c>
      <c r="I132" s="186"/>
      <c r="J132" s="187">
        <f>ROUND(I132*H132,2)</f>
        <v>0</v>
      </c>
      <c r="K132" s="183" t="s">
        <v>188</v>
      </c>
      <c r="L132" s="42"/>
      <c r="M132" s="188" t="s">
        <v>19</v>
      </c>
      <c r="N132" s="189" t="s">
        <v>42</v>
      </c>
      <c r="O132" s="67"/>
      <c r="P132" s="190">
        <f>O132*H132</f>
        <v>0</v>
      </c>
      <c r="Q132" s="190">
        <v>4.3800000000000002E-3</v>
      </c>
      <c r="R132" s="190">
        <f>Q132*H132</f>
        <v>1.1475600000000001E-2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189</v>
      </c>
      <c r="AT132" s="192" t="s">
        <v>184</v>
      </c>
      <c r="AU132" s="192" t="s">
        <v>83</v>
      </c>
      <c r="AY132" s="20" t="s">
        <v>181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83</v>
      </c>
      <c r="BK132" s="193">
        <f>ROUND(I132*H132,2)</f>
        <v>0</v>
      </c>
      <c r="BL132" s="20" t="s">
        <v>189</v>
      </c>
      <c r="BM132" s="192" t="s">
        <v>225</v>
      </c>
    </row>
    <row r="133" spans="1:65" s="2" customFormat="1" ht="11.25">
      <c r="A133" s="37"/>
      <c r="B133" s="38"/>
      <c r="C133" s="39"/>
      <c r="D133" s="194" t="s">
        <v>191</v>
      </c>
      <c r="E133" s="39"/>
      <c r="F133" s="195" t="s">
        <v>226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191</v>
      </c>
      <c r="AU133" s="20" t="s">
        <v>83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3" customFormat="1" ht="11.25">
      <c r="B135" s="199"/>
      <c r="C135" s="200"/>
      <c r="D135" s="201" t="s">
        <v>193</v>
      </c>
      <c r="E135" s="202" t="s">
        <v>19</v>
      </c>
      <c r="F135" s="203" t="s">
        <v>220</v>
      </c>
      <c r="G135" s="200"/>
      <c r="H135" s="204">
        <v>0.76100000000000001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193</v>
      </c>
      <c r="AU135" s="210" t="s">
        <v>83</v>
      </c>
      <c r="AV135" s="13" t="s">
        <v>83</v>
      </c>
      <c r="AW135" s="13" t="s">
        <v>32</v>
      </c>
      <c r="AX135" s="13" t="s">
        <v>70</v>
      </c>
      <c r="AY135" s="210" t="s">
        <v>181</v>
      </c>
    </row>
    <row r="136" spans="1:65" s="13" customFormat="1" ht="11.25">
      <c r="B136" s="199"/>
      <c r="C136" s="200"/>
      <c r="D136" s="201" t="s">
        <v>193</v>
      </c>
      <c r="E136" s="202" t="s">
        <v>19</v>
      </c>
      <c r="F136" s="203" t="s">
        <v>221</v>
      </c>
      <c r="G136" s="200"/>
      <c r="H136" s="204">
        <v>0.75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193</v>
      </c>
      <c r="AU136" s="210" t="s">
        <v>83</v>
      </c>
      <c r="AV136" s="13" t="s">
        <v>83</v>
      </c>
      <c r="AW136" s="13" t="s">
        <v>32</v>
      </c>
      <c r="AX136" s="13" t="s">
        <v>70</v>
      </c>
      <c r="AY136" s="210" t="s">
        <v>181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222</v>
      </c>
      <c r="G137" s="200"/>
      <c r="H137" s="204">
        <v>0.34799999999999998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4" customFormat="1" ht="11.25">
      <c r="B138" s="211"/>
      <c r="C138" s="212"/>
      <c r="D138" s="201" t="s">
        <v>193</v>
      </c>
      <c r="E138" s="213" t="s">
        <v>19</v>
      </c>
      <c r="F138" s="214" t="s">
        <v>197</v>
      </c>
      <c r="G138" s="212"/>
      <c r="H138" s="215">
        <v>2.62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193</v>
      </c>
      <c r="AU138" s="221" t="s">
        <v>83</v>
      </c>
      <c r="AV138" s="14" t="s">
        <v>189</v>
      </c>
      <c r="AW138" s="14" t="s">
        <v>32</v>
      </c>
      <c r="AX138" s="14" t="s">
        <v>77</v>
      </c>
      <c r="AY138" s="221" t="s">
        <v>181</v>
      </c>
    </row>
    <row r="139" spans="1:65" s="2" customFormat="1" ht="24.2" customHeight="1">
      <c r="A139" s="37"/>
      <c r="B139" s="38"/>
      <c r="C139" s="181" t="s">
        <v>227</v>
      </c>
      <c r="D139" s="181" t="s">
        <v>184</v>
      </c>
      <c r="E139" s="182" t="s">
        <v>228</v>
      </c>
      <c r="F139" s="183" t="s">
        <v>229</v>
      </c>
      <c r="G139" s="184" t="s">
        <v>230</v>
      </c>
      <c r="H139" s="185">
        <v>17.46</v>
      </c>
      <c r="I139" s="186"/>
      <c r="J139" s="187">
        <f>ROUND(I139*H139,2)</f>
        <v>0</v>
      </c>
      <c r="K139" s="183" t="s">
        <v>188</v>
      </c>
      <c r="L139" s="42"/>
      <c r="M139" s="188" t="s">
        <v>19</v>
      </c>
      <c r="N139" s="189" t="s">
        <v>42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189</v>
      </c>
      <c r="AT139" s="192" t="s">
        <v>184</v>
      </c>
      <c r="AU139" s="192" t="s">
        <v>83</v>
      </c>
      <c r="AY139" s="20" t="s">
        <v>181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83</v>
      </c>
      <c r="BK139" s="193">
        <f>ROUND(I139*H139,2)</f>
        <v>0</v>
      </c>
      <c r="BL139" s="20" t="s">
        <v>189</v>
      </c>
      <c r="BM139" s="192" t="s">
        <v>231</v>
      </c>
    </row>
    <row r="140" spans="1:65" s="2" customFormat="1" ht="11.25">
      <c r="A140" s="37"/>
      <c r="B140" s="38"/>
      <c r="C140" s="39"/>
      <c r="D140" s="194" t="s">
        <v>191</v>
      </c>
      <c r="E140" s="39"/>
      <c r="F140" s="195" t="s">
        <v>232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191</v>
      </c>
      <c r="AU140" s="20" t="s">
        <v>83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233</v>
      </c>
      <c r="G141" s="200"/>
      <c r="H141" s="204">
        <v>5.07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233</v>
      </c>
      <c r="G142" s="200"/>
      <c r="H142" s="204">
        <v>5.07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3" customFormat="1" ht="11.25">
      <c r="B143" s="199"/>
      <c r="C143" s="200"/>
      <c r="D143" s="201" t="s">
        <v>193</v>
      </c>
      <c r="E143" s="202" t="s">
        <v>19</v>
      </c>
      <c r="F143" s="203" t="s">
        <v>234</v>
      </c>
      <c r="G143" s="200"/>
      <c r="H143" s="204">
        <v>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193</v>
      </c>
      <c r="AU143" s="210" t="s">
        <v>83</v>
      </c>
      <c r="AV143" s="13" t="s">
        <v>83</v>
      </c>
      <c r="AW143" s="13" t="s">
        <v>32</v>
      </c>
      <c r="AX143" s="13" t="s">
        <v>70</v>
      </c>
      <c r="AY143" s="210" t="s">
        <v>181</v>
      </c>
    </row>
    <row r="144" spans="1:65" s="13" customFormat="1" ht="11.25">
      <c r="B144" s="199"/>
      <c r="C144" s="200"/>
      <c r="D144" s="201" t="s">
        <v>193</v>
      </c>
      <c r="E144" s="202" t="s">
        <v>19</v>
      </c>
      <c r="F144" s="203" t="s">
        <v>235</v>
      </c>
      <c r="G144" s="200"/>
      <c r="H144" s="204">
        <v>2.3199999999999998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193</v>
      </c>
      <c r="AU144" s="210" t="s">
        <v>83</v>
      </c>
      <c r="AV144" s="13" t="s">
        <v>83</v>
      </c>
      <c r="AW144" s="13" t="s">
        <v>32</v>
      </c>
      <c r="AX144" s="13" t="s">
        <v>70</v>
      </c>
      <c r="AY144" s="210" t="s">
        <v>181</v>
      </c>
    </row>
    <row r="145" spans="1:65" s="14" customFormat="1" ht="11.25">
      <c r="B145" s="211"/>
      <c r="C145" s="212"/>
      <c r="D145" s="201" t="s">
        <v>193</v>
      </c>
      <c r="E145" s="213" t="s">
        <v>19</v>
      </c>
      <c r="F145" s="214" t="s">
        <v>197</v>
      </c>
      <c r="G145" s="212"/>
      <c r="H145" s="215">
        <v>17.46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193</v>
      </c>
      <c r="AU145" s="221" t="s">
        <v>83</v>
      </c>
      <c r="AV145" s="14" t="s">
        <v>189</v>
      </c>
      <c r="AW145" s="14" t="s">
        <v>32</v>
      </c>
      <c r="AX145" s="14" t="s">
        <v>77</v>
      </c>
      <c r="AY145" s="221" t="s">
        <v>181</v>
      </c>
    </row>
    <row r="146" spans="1:65" s="2" customFormat="1" ht="16.5" customHeight="1">
      <c r="A146" s="37"/>
      <c r="B146" s="38"/>
      <c r="C146" s="222" t="s">
        <v>236</v>
      </c>
      <c r="D146" s="222" t="s">
        <v>237</v>
      </c>
      <c r="E146" s="223" t="s">
        <v>238</v>
      </c>
      <c r="F146" s="224" t="s">
        <v>239</v>
      </c>
      <c r="G146" s="225" t="s">
        <v>230</v>
      </c>
      <c r="H146" s="226">
        <v>18.332999999999998</v>
      </c>
      <c r="I146" s="227"/>
      <c r="J146" s="228">
        <f>ROUND(I146*H146,2)</f>
        <v>0</v>
      </c>
      <c r="K146" s="224" t="s">
        <v>188</v>
      </c>
      <c r="L146" s="229"/>
      <c r="M146" s="230" t="s">
        <v>19</v>
      </c>
      <c r="N146" s="231" t="s">
        <v>42</v>
      </c>
      <c r="O146" s="67"/>
      <c r="P146" s="190">
        <f>O146*H146</f>
        <v>0</v>
      </c>
      <c r="Q146" s="190">
        <v>1E-4</v>
      </c>
      <c r="R146" s="190">
        <f>Q146*H146</f>
        <v>1.8332999999999999E-3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236</v>
      </c>
      <c r="AT146" s="192" t="s">
        <v>237</v>
      </c>
      <c r="AU146" s="192" t="s">
        <v>83</v>
      </c>
      <c r="AY146" s="20" t="s">
        <v>181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83</v>
      </c>
      <c r="BK146" s="193">
        <f>ROUND(I146*H146,2)</f>
        <v>0</v>
      </c>
      <c r="BL146" s="20" t="s">
        <v>189</v>
      </c>
      <c r="BM146" s="192" t="s">
        <v>240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233</v>
      </c>
      <c r="G148" s="200"/>
      <c r="H148" s="204">
        <v>5.07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234</v>
      </c>
      <c r="G149" s="200"/>
      <c r="H149" s="204">
        <v>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235</v>
      </c>
      <c r="G150" s="200"/>
      <c r="H150" s="204">
        <v>2.3199999999999998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17.46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13" customFormat="1" ht="11.25">
      <c r="B152" s="199"/>
      <c r="C152" s="200"/>
      <c r="D152" s="201" t="s">
        <v>193</v>
      </c>
      <c r="E152" s="200"/>
      <c r="F152" s="203" t="s">
        <v>505</v>
      </c>
      <c r="G152" s="200"/>
      <c r="H152" s="204">
        <v>18.332999999999998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4</v>
      </c>
      <c r="AX152" s="13" t="s">
        <v>77</v>
      </c>
      <c r="AY152" s="210" t="s">
        <v>181</v>
      </c>
    </row>
    <row r="153" spans="1:65" s="2" customFormat="1" ht="33" customHeight="1">
      <c r="A153" s="37"/>
      <c r="B153" s="38"/>
      <c r="C153" s="181" t="s">
        <v>242</v>
      </c>
      <c r="D153" s="181" t="s">
        <v>184</v>
      </c>
      <c r="E153" s="182" t="s">
        <v>243</v>
      </c>
      <c r="F153" s="183" t="s">
        <v>244</v>
      </c>
      <c r="G153" s="184" t="s">
        <v>230</v>
      </c>
      <c r="H153" s="185">
        <v>34.92</v>
      </c>
      <c r="I153" s="186"/>
      <c r="J153" s="187">
        <f>ROUND(I153*H153,2)</f>
        <v>0</v>
      </c>
      <c r="K153" s="183" t="s">
        <v>188</v>
      </c>
      <c r="L153" s="42"/>
      <c r="M153" s="188" t="s">
        <v>19</v>
      </c>
      <c r="N153" s="189" t="s">
        <v>42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189</v>
      </c>
      <c r="AT153" s="192" t="s">
        <v>184</v>
      </c>
      <c r="AU153" s="192" t="s">
        <v>83</v>
      </c>
      <c r="AY153" s="20" t="s">
        <v>181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83</v>
      </c>
      <c r="BK153" s="193">
        <f>ROUND(I153*H153,2)</f>
        <v>0</v>
      </c>
      <c r="BL153" s="20" t="s">
        <v>189</v>
      </c>
      <c r="BM153" s="192" t="s">
        <v>245</v>
      </c>
    </row>
    <row r="154" spans="1:65" s="2" customFormat="1" ht="11.25">
      <c r="A154" s="37"/>
      <c r="B154" s="38"/>
      <c r="C154" s="39"/>
      <c r="D154" s="194" t="s">
        <v>191</v>
      </c>
      <c r="E154" s="39"/>
      <c r="F154" s="195" t="s">
        <v>246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191</v>
      </c>
      <c r="AU154" s="20" t="s">
        <v>83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233</v>
      </c>
      <c r="G155" s="200"/>
      <c r="H155" s="204">
        <v>5.07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233</v>
      </c>
      <c r="G156" s="200"/>
      <c r="H156" s="204">
        <v>5.07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234</v>
      </c>
      <c r="G157" s="200"/>
      <c r="H157" s="204">
        <v>5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3" customFormat="1" ht="11.25">
      <c r="B158" s="199"/>
      <c r="C158" s="200"/>
      <c r="D158" s="201" t="s">
        <v>193</v>
      </c>
      <c r="E158" s="202" t="s">
        <v>19</v>
      </c>
      <c r="F158" s="203" t="s">
        <v>235</v>
      </c>
      <c r="G158" s="200"/>
      <c r="H158" s="204">
        <v>2.3199999999999998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32</v>
      </c>
      <c r="AX158" s="13" t="s">
        <v>70</v>
      </c>
      <c r="AY158" s="210" t="s">
        <v>181</v>
      </c>
    </row>
    <row r="159" spans="1:65" s="15" customFormat="1" ht="11.25">
      <c r="B159" s="232"/>
      <c r="C159" s="233"/>
      <c r="D159" s="201" t="s">
        <v>193</v>
      </c>
      <c r="E159" s="234" t="s">
        <v>19</v>
      </c>
      <c r="F159" s="235" t="s">
        <v>247</v>
      </c>
      <c r="G159" s="233"/>
      <c r="H159" s="236">
        <v>17.46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193</v>
      </c>
      <c r="AU159" s="242" t="s">
        <v>83</v>
      </c>
      <c r="AV159" s="15" t="s">
        <v>202</v>
      </c>
      <c r="AW159" s="15" t="s">
        <v>32</v>
      </c>
      <c r="AX159" s="15" t="s">
        <v>70</v>
      </c>
      <c r="AY159" s="242" t="s">
        <v>181</v>
      </c>
    </row>
    <row r="160" spans="1:65" s="13" customFormat="1" ht="11.25">
      <c r="B160" s="199"/>
      <c r="C160" s="200"/>
      <c r="D160" s="201" t="s">
        <v>193</v>
      </c>
      <c r="E160" s="202" t="s">
        <v>19</v>
      </c>
      <c r="F160" s="203" t="s">
        <v>233</v>
      </c>
      <c r="G160" s="200"/>
      <c r="H160" s="204">
        <v>5.07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193</v>
      </c>
      <c r="AU160" s="210" t="s">
        <v>83</v>
      </c>
      <c r="AV160" s="13" t="s">
        <v>83</v>
      </c>
      <c r="AW160" s="13" t="s">
        <v>32</v>
      </c>
      <c r="AX160" s="13" t="s">
        <v>70</v>
      </c>
      <c r="AY160" s="210" t="s">
        <v>181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233</v>
      </c>
      <c r="G161" s="200"/>
      <c r="H161" s="204">
        <v>5.07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234</v>
      </c>
      <c r="G162" s="200"/>
      <c r="H162" s="204">
        <v>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235</v>
      </c>
      <c r="G163" s="200"/>
      <c r="H163" s="204">
        <v>2.3199999999999998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5" customFormat="1" ht="11.25">
      <c r="B164" s="232"/>
      <c r="C164" s="233"/>
      <c r="D164" s="201" t="s">
        <v>193</v>
      </c>
      <c r="E164" s="234" t="s">
        <v>19</v>
      </c>
      <c r="F164" s="235" t="s">
        <v>247</v>
      </c>
      <c r="G164" s="233"/>
      <c r="H164" s="236">
        <v>17.46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193</v>
      </c>
      <c r="AU164" s="242" t="s">
        <v>83</v>
      </c>
      <c r="AV164" s="15" t="s">
        <v>202</v>
      </c>
      <c r="AW164" s="15" t="s">
        <v>32</v>
      </c>
      <c r="AX164" s="15" t="s">
        <v>70</v>
      </c>
      <c r="AY164" s="242" t="s">
        <v>181</v>
      </c>
    </row>
    <row r="165" spans="1:65" s="14" customFormat="1" ht="11.25">
      <c r="B165" s="211"/>
      <c r="C165" s="212"/>
      <c r="D165" s="201" t="s">
        <v>193</v>
      </c>
      <c r="E165" s="213" t="s">
        <v>19</v>
      </c>
      <c r="F165" s="214" t="s">
        <v>197</v>
      </c>
      <c r="G165" s="212"/>
      <c r="H165" s="215">
        <v>34.92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193</v>
      </c>
      <c r="AU165" s="221" t="s">
        <v>83</v>
      </c>
      <c r="AV165" s="14" t="s">
        <v>189</v>
      </c>
      <c r="AW165" s="14" t="s">
        <v>32</v>
      </c>
      <c r="AX165" s="14" t="s">
        <v>77</v>
      </c>
      <c r="AY165" s="221" t="s">
        <v>181</v>
      </c>
    </row>
    <row r="166" spans="1:65" s="2" customFormat="1" ht="16.5" customHeight="1">
      <c r="A166" s="37"/>
      <c r="B166" s="38"/>
      <c r="C166" s="222" t="s">
        <v>248</v>
      </c>
      <c r="D166" s="222" t="s">
        <v>237</v>
      </c>
      <c r="E166" s="223" t="s">
        <v>249</v>
      </c>
      <c r="F166" s="224" t="s">
        <v>250</v>
      </c>
      <c r="G166" s="225" t="s">
        <v>230</v>
      </c>
      <c r="H166" s="226">
        <v>18.332999999999998</v>
      </c>
      <c r="I166" s="227"/>
      <c r="J166" s="228">
        <f>ROUND(I166*H166,2)</f>
        <v>0</v>
      </c>
      <c r="K166" s="224" t="s">
        <v>188</v>
      </c>
      <c r="L166" s="229"/>
      <c r="M166" s="230" t="s">
        <v>19</v>
      </c>
      <c r="N166" s="231" t="s">
        <v>42</v>
      </c>
      <c r="O166" s="67"/>
      <c r="P166" s="190">
        <f>O166*H166</f>
        <v>0</v>
      </c>
      <c r="Q166" s="190">
        <v>4.0000000000000003E-5</v>
      </c>
      <c r="R166" s="190">
        <f>Q166*H166</f>
        <v>7.3331999999999998E-4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236</v>
      </c>
      <c r="AT166" s="192" t="s">
        <v>237</v>
      </c>
      <c r="AU166" s="192" t="s">
        <v>83</v>
      </c>
      <c r="AY166" s="20" t="s">
        <v>181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83</v>
      </c>
      <c r="BK166" s="193">
        <f>ROUND(I166*H166,2)</f>
        <v>0</v>
      </c>
      <c r="BL166" s="20" t="s">
        <v>189</v>
      </c>
      <c r="BM166" s="192" t="s">
        <v>251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233</v>
      </c>
      <c r="G167" s="200"/>
      <c r="H167" s="204">
        <v>5.07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234</v>
      </c>
      <c r="G169" s="200"/>
      <c r="H169" s="204">
        <v>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235</v>
      </c>
      <c r="G170" s="200"/>
      <c r="H170" s="204">
        <v>2.3199999999999998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4" customFormat="1" ht="11.25">
      <c r="B171" s="211"/>
      <c r="C171" s="212"/>
      <c r="D171" s="201" t="s">
        <v>193</v>
      </c>
      <c r="E171" s="213" t="s">
        <v>19</v>
      </c>
      <c r="F171" s="214" t="s">
        <v>197</v>
      </c>
      <c r="G171" s="212"/>
      <c r="H171" s="215">
        <v>17.46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193</v>
      </c>
      <c r="AU171" s="221" t="s">
        <v>83</v>
      </c>
      <c r="AV171" s="14" t="s">
        <v>189</v>
      </c>
      <c r="AW171" s="14" t="s">
        <v>32</v>
      </c>
      <c r="AX171" s="14" t="s">
        <v>77</v>
      </c>
      <c r="AY171" s="221" t="s">
        <v>181</v>
      </c>
    </row>
    <row r="172" spans="1:65" s="13" customFormat="1" ht="11.25">
      <c r="B172" s="199"/>
      <c r="C172" s="200"/>
      <c r="D172" s="201" t="s">
        <v>193</v>
      </c>
      <c r="E172" s="200"/>
      <c r="F172" s="203" t="s">
        <v>505</v>
      </c>
      <c r="G172" s="200"/>
      <c r="H172" s="204">
        <v>18.332999999999998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4</v>
      </c>
      <c r="AX172" s="13" t="s">
        <v>77</v>
      </c>
      <c r="AY172" s="210" t="s">
        <v>181</v>
      </c>
    </row>
    <row r="173" spans="1:65" s="2" customFormat="1" ht="16.5" customHeight="1">
      <c r="A173" s="37"/>
      <c r="B173" s="38"/>
      <c r="C173" s="222" t="s">
        <v>252</v>
      </c>
      <c r="D173" s="222" t="s">
        <v>237</v>
      </c>
      <c r="E173" s="223" t="s">
        <v>253</v>
      </c>
      <c r="F173" s="224" t="s">
        <v>254</v>
      </c>
      <c r="G173" s="225" t="s">
        <v>230</v>
      </c>
      <c r="H173" s="226">
        <v>18.332999999999998</v>
      </c>
      <c r="I173" s="227"/>
      <c r="J173" s="228">
        <f>ROUND(I173*H173,2)</f>
        <v>0</v>
      </c>
      <c r="K173" s="224" t="s">
        <v>188</v>
      </c>
      <c r="L173" s="229"/>
      <c r="M173" s="230" t="s">
        <v>19</v>
      </c>
      <c r="N173" s="231" t="s">
        <v>42</v>
      </c>
      <c r="O173" s="67"/>
      <c r="P173" s="190">
        <f>O173*H173</f>
        <v>0</v>
      </c>
      <c r="Q173" s="190">
        <v>2.9999999999999997E-4</v>
      </c>
      <c r="R173" s="190">
        <f>Q173*H173</f>
        <v>5.4998999999999994E-3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236</v>
      </c>
      <c r="AT173" s="192" t="s">
        <v>237</v>
      </c>
      <c r="AU173" s="192" t="s">
        <v>83</v>
      </c>
      <c r="AY173" s="20" t="s">
        <v>181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83</v>
      </c>
      <c r="BK173" s="193">
        <f>ROUND(I173*H173,2)</f>
        <v>0</v>
      </c>
      <c r="BL173" s="20" t="s">
        <v>189</v>
      </c>
      <c r="BM173" s="192" t="s">
        <v>255</v>
      </c>
    </row>
    <row r="174" spans="1:65" s="13" customFormat="1" ht="11.25">
      <c r="B174" s="199"/>
      <c r="C174" s="200"/>
      <c r="D174" s="201" t="s">
        <v>193</v>
      </c>
      <c r="E174" s="202" t="s">
        <v>19</v>
      </c>
      <c r="F174" s="203" t="s">
        <v>233</v>
      </c>
      <c r="G174" s="200"/>
      <c r="H174" s="204">
        <v>5.07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193</v>
      </c>
      <c r="AU174" s="210" t="s">
        <v>83</v>
      </c>
      <c r="AV174" s="13" t="s">
        <v>83</v>
      </c>
      <c r="AW174" s="13" t="s">
        <v>32</v>
      </c>
      <c r="AX174" s="13" t="s">
        <v>70</v>
      </c>
      <c r="AY174" s="210" t="s">
        <v>181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233</v>
      </c>
      <c r="G175" s="200"/>
      <c r="H175" s="204">
        <v>5.07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234</v>
      </c>
      <c r="G176" s="200"/>
      <c r="H176" s="204">
        <v>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235</v>
      </c>
      <c r="G177" s="200"/>
      <c r="H177" s="204">
        <v>2.3199999999999998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4" customFormat="1" ht="11.25">
      <c r="B178" s="211"/>
      <c r="C178" s="212"/>
      <c r="D178" s="201" t="s">
        <v>193</v>
      </c>
      <c r="E178" s="213" t="s">
        <v>19</v>
      </c>
      <c r="F178" s="214" t="s">
        <v>197</v>
      </c>
      <c r="G178" s="212"/>
      <c r="H178" s="215">
        <v>17.46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193</v>
      </c>
      <c r="AU178" s="221" t="s">
        <v>83</v>
      </c>
      <c r="AV178" s="14" t="s">
        <v>189</v>
      </c>
      <c r="AW178" s="14" t="s">
        <v>32</v>
      </c>
      <c r="AX178" s="14" t="s">
        <v>77</v>
      </c>
      <c r="AY178" s="221" t="s">
        <v>181</v>
      </c>
    </row>
    <row r="179" spans="1:65" s="13" customFormat="1" ht="11.25">
      <c r="B179" s="199"/>
      <c r="C179" s="200"/>
      <c r="D179" s="201" t="s">
        <v>193</v>
      </c>
      <c r="E179" s="200"/>
      <c r="F179" s="203" t="s">
        <v>505</v>
      </c>
      <c r="G179" s="200"/>
      <c r="H179" s="204">
        <v>18.332999999999998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4</v>
      </c>
      <c r="AX179" s="13" t="s">
        <v>77</v>
      </c>
      <c r="AY179" s="210" t="s">
        <v>181</v>
      </c>
    </row>
    <row r="180" spans="1:65" s="2" customFormat="1" ht="16.5" customHeight="1">
      <c r="A180" s="37"/>
      <c r="B180" s="38"/>
      <c r="C180" s="181" t="s">
        <v>8</v>
      </c>
      <c r="D180" s="181" t="s">
        <v>184</v>
      </c>
      <c r="E180" s="182" t="s">
        <v>256</v>
      </c>
      <c r="F180" s="183" t="s">
        <v>257</v>
      </c>
      <c r="G180" s="184" t="s">
        <v>187</v>
      </c>
      <c r="H180" s="185">
        <v>2.62</v>
      </c>
      <c r="I180" s="186"/>
      <c r="J180" s="187">
        <f>ROUND(I180*H180,2)</f>
        <v>0</v>
      </c>
      <c r="K180" s="183" t="s">
        <v>188</v>
      </c>
      <c r="L180" s="42"/>
      <c r="M180" s="188" t="s">
        <v>19</v>
      </c>
      <c r="N180" s="189" t="s">
        <v>42</v>
      </c>
      <c r="O180" s="67"/>
      <c r="P180" s="190">
        <f>O180*H180</f>
        <v>0</v>
      </c>
      <c r="Q180" s="190">
        <v>1.3999999999999999E-4</v>
      </c>
      <c r="R180" s="190">
        <f>Q180*H180</f>
        <v>3.6679999999999997E-4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189</v>
      </c>
      <c r="AT180" s="192" t="s">
        <v>184</v>
      </c>
      <c r="AU180" s="192" t="s">
        <v>83</v>
      </c>
      <c r="AY180" s="20" t="s">
        <v>181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83</v>
      </c>
      <c r="BK180" s="193">
        <f>ROUND(I180*H180,2)</f>
        <v>0</v>
      </c>
      <c r="BL180" s="20" t="s">
        <v>189</v>
      </c>
      <c r="BM180" s="192" t="s">
        <v>258</v>
      </c>
    </row>
    <row r="181" spans="1:65" s="2" customFormat="1" ht="11.25">
      <c r="A181" s="37"/>
      <c r="B181" s="38"/>
      <c r="C181" s="39"/>
      <c r="D181" s="194" t="s">
        <v>191</v>
      </c>
      <c r="E181" s="39"/>
      <c r="F181" s="195" t="s">
        <v>259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191</v>
      </c>
      <c r="AU181" s="20" t="s">
        <v>83</v>
      </c>
    </row>
    <row r="182" spans="1:65" s="13" customFormat="1" ht="11.25">
      <c r="B182" s="199"/>
      <c r="C182" s="200"/>
      <c r="D182" s="201" t="s">
        <v>193</v>
      </c>
      <c r="E182" s="202" t="s">
        <v>19</v>
      </c>
      <c r="F182" s="203" t="s">
        <v>220</v>
      </c>
      <c r="G182" s="200"/>
      <c r="H182" s="204">
        <v>0.76100000000000001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32</v>
      </c>
      <c r="AX182" s="13" t="s">
        <v>70</v>
      </c>
      <c r="AY182" s="210" t="s">
        <v>181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220</v>
      </c>
      <c r="G183" s="200"/>
      <c r="H183" s="204">
        <v>0.76100000000000001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221</v>
      </c>
      <c r="G184" s="200"/>
      <c r="H184" s="204">
        <v>0.75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222</v>
      </c>
      <c r="G185" s="200"/>
      <c r="H185" s="204">
        <v>0.34799999999999998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4" customFormat="1" ht="11.25">
      <c r="B186" s="211"/>
      <c r="C186" s="212"/>
      <c r="D186" s="201" t="s">
        <v>193</v>
      </c>
      <c r="E186" s="213" t="s">
        <v>19</v>
      </c>
      <c r="F186" s="214" t="s">
        <v>197</v>
      </c>
      <c r="G186" s="212"/>
      <c r="H186" s="215">
        <v>2.62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193</v>
      </c>
      <c r="AU186" s="221" t="s">
        <v>83</v>
      </c>
      <c r="AV186" s="14" t="s">
        <v>189</v>
      </c>
      <c r="AW186" s="14" t="s">
        <v>32</v>
      </c>
      <c r="AX186" s="14" t="s">
        <v>77</v>
      </c>
      <c r="AY186" s="221" t="s">
        <v>181</v>
      </c>
    </row>
    <row r="187" spans="1:65" s="2" customFormat="1" ht="24.2" customHeight="1">
      <c r="A187" s="37"/>
      <c r="B187" s="38"/>
      <c r="C187" s="181" t="s">
        <v>260</v>
      </c>
      <c r="D187" s="181" t="s">
        <v>184</v>
      </c>
      <c r="E187" s="182" t="s">
        <v>261</v>
      </c>
      <c r="F187" s="183" t="s">
        <v>262</v>
      </c>
      <c r="G187" s="184" t="s">
        <v>187</v>
      </c>
      <c r="H187" s="185">
        <v>2.62</v>
      </c>
      <c r="I187" s="186"/>
      <c r="J187" s="187">
        <f>ROUND(I187*H187,2)</f>
        <v>0</v>
      </c>
      <c r="K187" s="183" t="s">
        <v>188</v>
      </c>
      <c r="L187" s="42"/>
      <c r="M187" s="188" t="s">
        <v>19</v>
      </c>
      <c r="N187" s="189" t="s">
        <v>42</v>
      </c>
      <c r="O187" s="67"/>
      <c r="P187" s="190">
        <f>O187*H187</f>
        <v>0</v>
      </c>
      <c r="Q187" s="190">
        <v>3.3E-3</v>
      </c>
      <c r="R187" s="190">
        <f>Q187*H187</f>
        <v>8.6460000000000009E-3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189</v>
      </c>
      <c r="AT187" s="192" t="s">
        <v>184</v>
      </c>
      <c r="AU187" s="192" t="s">
        <v>83</v>
      </c>
      <c r="AY187" s="20" t="s">
        <v>181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83</v>
      </c>
      <c r="BK187" s="193">
        <f>ROUND(I187*H187,2)</f>
        <v>0</v>
      </c>
      <c r="BL187" s="20" t="s">
        <v>189</v>
      </c>
      <c r="BM187" s="192" t="s">
        <v>263</v>
      </c>
    </row>
    <row r="188" spans="1:65" s="2" customFormat="1" ht="11.25">
      <c r="A188" s="37"/>
      <c r="B188" s="38"/>
      <c r="C188" s="39"/>
      <c r="D188" s="194" t="s">
        <v>191</v>
      </c>
      <c r="E188" s="39"/>
      <c r="F188" s="195" t="s">
        <v>264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191</v>
      </c>
      <c r="AU188" s="20" t="s">
        <v>83</v>
      </c>
    </row>
    <row r="189" spans="1:65" s="13" customFormat="1" ht="11.25">
      <c r="B189" s="199"/>
      <c r="C189" s="200"/>
      <c r="D189" s="201" t="s">
        <v>193</v>
      </c>
      <c r="E189" s="202" t="s">
        <v>19</v>
      </c>
      <c r="F189" s="203" t="s">
        <v>220</v>
      </c>
      <c r="G189" s="200"/>
      <c r="H189" s="204">
        <v>0.76100000000000001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32</v>
      </c>
      <c r="AX189" s="13" t="s">
        <v>70</v>
      </c>
      <c r="AY189" s="210" t="s">
        <v>181</v>
      </c>
    </row>
    <row r="190" spans="1:65" s="13" customFormat="1" ht="11.25">
      <c r="B190" s="199"/>
      <c r="C190" s="200"/>
      <c r="D190" s="201" t="s">
        <v>193</v>
      </c>
      <c r="E190" s="202" t="s">
        <v>19</v>
      </c>
      <c r="F190" s="203" t="s">
        <v>220</v>
      </c>
      <c r="G190" s="200"/>
      <c r="H190" s="204">
        <v>0.76100000000000001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32</v>
      </c>
      <c r="AX190" s="13" t="s">
        <v>70</v>
      </c>
      <c r="AY190" s="210" t="s">
        <v>181</v>
      </c>
    </row>
    <row r="191" spans="1:65" s="13" customFormat="1" ht="11.25">
      <c r="B191" s="199"/>
      <c r="C191" s="200"/>
      <c r="D191" s="201" t="s">
        <v>193</v>
      </c>
      <c r="E191" s="202" t="s">
        <v>19</v>
      </c>
      <c r="F191" s="203" t="s">
        <v>221</v>
      </c>
      <c r="G191" s="200"/>
      <c r="H191" s="204">
        <v>0.75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193</v>
      </c>
      <c r="AU191" s="210" t="s">
        <v>83</v>
      </c>
      <c r="AV191" s="13" t="s">
        <v>83</v>
      </c>
      <c r="AW191" s="13" t="s">
        <v>32</v>
      </c>
      <c r="AX191" s="13" t="s">
        <v>70</v>
      </c>
      <c r="AY191" s="210" t="s">
        <v>181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222</v>
      </c>
      <c r="G192" s="200"/>
      <c r="H192" s="204">
        <v>0.34799999999999998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4" customFormat="1" ht="11.25">
      <c r="B193" s="211"/>
      <c r="C193" s="212"/>
      <c r="D193" s="201" t="s">
        <v>193</v>
      </c>
      <c r="E193" s="213" t="s">
        <v>19</v>
      </c>
      <c r="F193" s="214" t="s">
        <v>197</v>
      </c>
      <c r="G193" s="212"/>
      <c r="H193" s="215">
        <v>2.62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193</v>
      </c>
      <c r="AU193" s="221" t="s">
        <v>83</v>
      </c>
      <c r="AV193" s="14" t="s">
        <v>189</v>
      </c>
      <c r="AW193" s="14" t="s">
        <v>32</v>
      </c>
      <c r="AX193" s="14" t="s">
        <v>77</v>
      </c>
      <c r="AY193" s="221" t="s">
        <v>181</v>
      </c>
    </row>
    <row r="194" spans="1:65" s="12" customFormat="1" ht="22.9" customHeight="1">
      <c r="B194" s="165"/>
      <c r="C194" s="166"/>
      <c r="D194" s="167" t="s">
        <v>69</v>
      </c>
      <c r="E194" s="179" t="s">
        <v>242</v>
      </c>
      <c r="F194" s="179" t="s">
        <v>265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SUM(P195:P238)</f>
        <v>0</v>
      </c>
      <c r="Q194" s="173"/>
      <c r="R194" s="174">
        <f>SUM(R195:R238)</f>
        <v>1.1544000000000001E-3</v>
      </c>
      <c r="S194" s="173"/>
      <c r="T194" s="175">
        <f>SUM(T195:T238)</f>
        <v>0.78892600000000002</v>
      </c>
      <c r="AR194" s="176" t="s">
        <v>77</v>
      </c>
      <c r="AT194" s="177" t="s">
        <v>69</v>
      </c>
      <c r="AU194" s="177" t="s">
        <v>77</v>
      </c>
      <c r="AY194" s="176" t="s">
        <v>181</v>
      </c>
      <c r="BK194" s="178">
        <f>SUM(BK195:BK238)</f>
        <v>0</v>
      </c>
    </row>
    <row r="195" spans="1:65" s="2" customFormat="1" ht="24.2" customHeight="1">
      <c r="A195" s="37"/>
      <c r="B195" s="38"/>
      <c r="C195" s="181" t="s">
        <v>266</v>
      </c>
      <c r="D195" s="181" t="s">
        <v>184</v>
      </c>
      <c r="E195" s="182" t="s">
        <v>267</v>
      </c>
      <c r="F195" s="183" t="s">
        <v>268</v>
      </c>
      <c r="G195" s="184" t="s">
        <v>187</v>
      </c>
      <c r="H195" s="185">
        <v>8.8800000000000008</v>
      </c>
      <c r="I195" s="186"/>
      <c r="J195" s="187">
        <f>ROUND(I195*H195,2)</f>
        <v>0</v>
      </c>
      <c r="K195" s="183" t="s">
        <v>188</v>
      </c>
      <c r="L195" s="42"/>
      <c r="M195" s="188" t="s">
        <v>19</v>
      </c>
      <c r="N195" s="189" t="s">
        <v>42</v>
      </c>
      <c r="O195" s="67"/>
      <c r="P195" s="190">
        <f>O195*H195</f>
        <v>0</v>
      </c>
      <c r="Q195" s="190">
        <v>1.2999999999999999E-4</v>
      </c>
      <c r="R195" s="190">
        <f>Q195*H195</f>
        <v>1.1544000000000001E-3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189</v>
      </c>
      <c r="AT195" s="192" t="s">
        <v>184</v>
      </c>
      <c r="AU195" s="192" t="s">
        <v>83</v>
      </c>
      <c r="AY195" s="20" t="s">
        <v>181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83</v>
      </c>
      <c r="BK195" s="193">
        <f>ROUND(I195*H195,2)</f>
        <v>0</v>
      </c>
      <c r="BL195" s="20" t="s">
        <v>189</v>
      </c>
      <c r="BM195" s="192" t="s">
        <v>269</v>
      </c>
    </row>
    <row r="196" spans="1:65" s="2" customFormat="1" ht="11.25">
      <c r="A196" s="37"/>
      <c r="B196" s="38"/>
      <c r="C196" s="39"/>
      <c r="D196" s="194" t="s">
        <v>191</v>
      </c>
      <c r="E196" s="39"/>
      <c r="F196" s="195" t="s">
        <v>270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191</v>
      </c>
      <c r="AU196" s="20" t="s">
        <v>83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271</v>
      </c>
      <c r="G197" s="200"/>
      <c r="H197" s="204">
        <v>3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3" customFormat="1" ht="11.25">
      <c r="B198" s="199"/>
      <c r="C198" s="200"/>
      <c r="D198" s="201" t="s">
        <v>193</v>
      </c>
      <c r="E198" s="202" t="s">
        <v>19</v>
      </c>
      <c r="F198" s="203" t="s">
        <v>271</v>
      </c>
      <c r="G198" s="200"/>
      <c r="H198" s="204">
        <v>3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193</v>
      </c>
      <c r="AU198" s="210" t="s">
        <v>83</v>
      </c>
      <c r="AV198" s="13" t="s">
        <v>83</v>
      </c>
      <c r="AW198" s="13" t="s">
        <v>32</v>
      </c>
      <c r="AX198" s="13" t="s">
        <v>70</v>
      </c>
      <c r="AY198" s="210" t="s">
        <v>181</v>
      </c>
    </row>
    <row r="199" spans="1:65" s="13" customFormat="1" ht="11.25">
      <c r="B199" s="199"/>
      <c r="C199" s="200"/>
      <c r="D199" s="201" t="s">
        <v>193</v>
      </c>
      <c r="E199" s="202" t="s">
        <v>19</v>
      </c>
      <c r="F199" s="203" t="s">
        <v>272</v>
      </c>
      <c r="G199" s="200"/>
      <c r="H199" s="204">
        <v>1.44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193</v>
      </c>
      <c r="AU199" s="210" t="s">
        <v>83</v>
      </c>
      <c r="AV199" s="13" t="s">
        <v>83</v>
      </c>
      <c r="AW199" s="13" t="s">
        <v>32</v>
      </c>
      <c r="AX199" s="13" t="s">
        <v>70</v>
      </c>
      <c r="AY199" s="210" t="s">
        <v>181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272</v>
      </c>
      <c r="G200" s="200"/>
      <c r="H200" s="204">
        <v>1.44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4" customFormat="1" ht="11.25">
      <c r="B201" s="211"/>
      <c r="C201" s="212"/>
      <c r="D201" s="201" t="s">
        <v>193</v>
      </c>
      <c r="E201" s="213" t="s">
        <v>19</v>
      </c>
      <c r="F201" s="214" t="s">
        <v>197</v>
      </c>
      <c r="G201" s="212"/>
      <c r="H201" s="215">
        <v>8.879999999999999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193</v>
      </c>
      <c r="AU201" s="221" t="s">
        <v>83</v>
      </c>
      <c r="AV201" s="14" t="s">
        <v>189</v>
      </c>
      <c r="AW201" s="14" t="s">
        <v>32</v>
      </c>
      <c r="AX201" s="14" t="s">
        <v>77</v>
      </c>
      <c r="AY201" s="221" t="s">
        <v>181</v>
      </c>
    </row>
    <row r="202" spans="1:65" s="2" customFormat="1" ht="21.75" customHeight="1">
      <c r="A202" s="37"/>
      <c r="B202" s="38"/>
      <c r="C202" s="181" t="s">
        <v>273</v>
      </c>
      <c r="D202" s="181" t="s">
        <v>184</v>
      </c>
      <c r="E202" s="182" t="s">
        <v>274</v>
      </c>
      <c r="F202" s="183" t="s">
        <v>275</v>
      </c>
      <c r="G202" s="184" t="s">
        <v>187</v>
      </c>
      <c r="H202" s="185">
        <v>0.60099999999999998</v>
      </c>
      <c r="I202" s="186"/>
      <c r="J202" s="187">
        <f>ROUND(I202*H202,2)</f>
        <v>0</v>
      </c>
      <c r="K202" s="183" t="s">
        <v>188</v>
      </c>
      <c r="L202" s="42"/>
      <c r="M202" s="188" t="s">
        <v>19</v>
      </c>
      <c r="N202" s="189" t="s">
        <v>42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7.2999999999999995E-2</v>
      </c>
      <c r="T202" s="191">
        <f>S202*H202</f>
        <v>4.3872999999999995E-2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189</v>
      </c>
      <c r="AT202" s="192" t="s">
        <v>184</v>
      </c>
      <c r="AU202" s="192" t="s">
        <v>83</v>
      </c>
      <c r="AY202" s="20" t="s">
        <v>181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83</v>
      </c>
      <c r="BK202" s="193">
        <f>ROUND(I202*H202,2)</f>
        <v>0</v>
      </c>
      <c r="BL202" s="20" t="s">
        <v>189</v>
      </c>
      <c r="BM202" s="192" t="s">
        <v>276</v>
      </c>
    </row>
    <row r="203" spans="1:65" s="2" customFormat="1" ht="11.25">
      <c r="A203" s="37"/>
      <c r="B203" s="38"/>
      <c r="C203" s="39"/>
      <c r="D203" s="194" t="s">
        <v>191</v>
      </c>
      <c r="E203" s="39"/>
      <c r="F203" s="195" t="s">
        <v>277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191</v>
      </c>
      <c r="AU203" s="20" t="s">
        <v>83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214</v>
      </c>
      <c r="G204" s="200"/>
      <c r="H204" s="204">
        <v>0.60099999999999998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0.60099999999999998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2" customFormat="1" ht="21.75" customHeight="1">
      <c r="A206" s="37"/>
      <c r="B206" s="38"/>
      <c r="C206" s="181" t="s">
        <v>278</v>
      </c>
      <c r="D206" s="181" t="s">
        <v>184</v>
      </c>
      <c r="E206" s="182" t="s">
        <v>279</v>
      </c>
      <c r="F206" s="183" t="s">
        <v>280</v>
      </c>
      <c r="G206" s="184" t="s">
        <v>187</v>
      </c>
      <c r="H206" s="185">
        <v>1.7969999999999999</v>
      </c>
      <c r="I206" s="186"/>
      <c r="J206" s="187">
        <f>ROUND(I206*H206,2)</f>
        <v>0</v>
      </c>
      <c r="K206" s="183" t="s">
        <v>188</v>
      </c>
      <c r="L206" s="42"/>
      <c r="M206" s="188" t="s">
        <v>19</v>
      </c>
      <c r="N206" s="189" t="s">
        <v>42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5.8999999999999997E-2</v>
      </c>
      <c r="T206" s="191">
        <f>S206*H206</f>
        <v>0.10602299999999999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189</v>
      </c>
      <c r="AT206" s="192" t="s">
        <v>184</v>
      </c>
      <c r="AU206" s="192" t="s">
        <v>83</v>
      </c>
      <c r="AY206" s="20" t="s">
        <v>181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83</v>
      </c>
      <c r="BK206" s="193">
        <f>ROUND(I206*H206,2)</f>
        <v>0</v>
      </c>
      <c r="BL206" s="20" t="s">
        <v>189</v>
      </c>
      <c r="BM206" s="192" t="s">
        <v>281</v>
      </c>
    </row>
    <row r="207" spans="1:65" s="2" customFormat="1" ht="11.25">
      <c r="A207" s="37"/>
      <c r="B207" s="38"/>
      <c r="C207" s="39"/>
      <c r="D207" s="194" t="s">
        <v>191</v>
      </c>
      <c r="E207" s="39"/>
      <c r="F207" s="195" t="s">
        <v>282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191</v>
      </c>
      <c r="AU207" s="20" t="s">
        <v>83</v>
      </c>
    </row>
    <row r="208" spans="1:65" s="16" customFormat="1" ht="11.25">
      <c r="B208" s="243"/>
      <c r="C208" s="244"/>
      <c r="D208" s="201" t="s">
        <v>193</v>
      </c>
      <c r="E208" s="245" t="s">
        <v>19</v>
      </c>
      <c r="F208" s="246" t="s">
        <v>283</v>
      </c>
      <c r="G208" s="244"/>
      <c r="H208" s="245" t="s">
        <v>19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193</v>
      </c>
      <c r="AU208" s="252" t="s">
        <v>83</v>
      </c>
      <c r="AV208" s="16" t="s">
        <v>77</v>
      </c>
      <c r="AW208" s="16" t="s">
        <v>32</v>
      </c>
      <c r="AX208" s="16" t="s">
        <v>70</v>
      </c>
      <c r="AY208" s="252" t="s">
        <v>181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213</v>
      </c>
      <c r="G209" s="200"/>
      <c r="H209" s="204">
        <v>1.7969999999999999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4" customFormat="1" ht="11.25">
      <c r="B210" s="211"/>
      <c r="C210" s="212"/>
      <c r="D210" s="201" t="s">
        <v>193</v>
      </c>
      <c r="E210" s="213" t="s">
        <v>19</v>
      </c>
      <c r="F210" s="214" t="s">
        <v>197</v>
      </c>
      <c r="G210" s="212"/>
      <c r="H210" s="215">
        <v>1.7969999999999999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193</v>
      </c>
      <c r="AU210" s="221" t="s">
        <v>83</v>
      </c>
      <c r="AV210" s="14" t="s">
        <v>189</v>
      </c>
      <c r="AW210" s="14" t="s">
        <v>32</v>
      </c>
      <c r="AX210" s="14" t="s">
        <v>77</v>
      </c>
      <c r="AY210" s="221" t="s">
        <v>181</v>
      </c>
    </row>
    <row r="211" spans="1:65" s="2" customFormat="1" ht="21.75" customHeight="1">
      <c r="A211" s="37"/>
      <c r="B211" s="38"/>
      <c r="C211" s="181" t="s">
        <v>284</v>
      </c>
      <c r="D211" s="181" t="s">
        <v>184</v>
      </c>
      <c r="E211" s="182" t="s">
        <v>285</v>
      </c>
      <c r="F211" s="183" t="s">
        <v>286</v>
      </c>
      <c r="G211" s="184" t="s">
        <v>187</v>
      </c>
      <c r="H211" s="185">
        <v>6.2279999999999998</v>
      </c>
      <c r="I211" s="186"/>
      <c r="J211" s="187">
        <f>ROUND(I211*H211,2)</f>
        <v>0</v>
      </c>
      <c r="K211" s="183" t="s">
        <v>188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5.0999999999999997E-2</v>
      </c>
      <c r="T211" s="191">
        <f>S211*H211</f>
        <v>0.31762799999999997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189</v>
      </c>
      <c r="AT211" s="192" t="s">
        <v>184</v>
      </c>
      <c r="AU211" s="192" t="s">
        <v>83</v>
      </c>
      <c r="AY211" s="20" t="s">
        <v>181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83</v>
      </c>
      <c r="BK211" s="193">
        <f>ROUND(I211*H211,2)</f>
        <v>0</v>
      </c>
      <c r="BL211" s="20" t="s">
        <v>189</v>
      </c>
      <c r="BM211" s="192" t="s">
        <v>287</v>
      </c>
    </row>
    <row r="212" spans="1:65" s="2" customFormat="1" ht="11.25">
      <c r="A212" s="37"/>
      <c r="B212" s="38"/>
      <c r="C212" s="39"/>
      <c r="D212" s="194" t="s">
        <v>191</v>
      </c>
      <c r="E212" s="39"/>
      <c r="F212" s="195" t="s">
        <v>288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191</v>
      </c>
      <c r="AU212" s="20" t="s">
        <v>83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212</v>
      </c>
      <c r="G213" s="200"/>
      <c r="H213" s="204">
        <v>3.1139999999999999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212</v>
      </c>
      <c r="G214" s="200"/>
      <c r="H214" s="204">
        <v>3.1139999999999999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6.2279999999999998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4.2" customHeight="1">
      <c r="A216" s="37"/>
      <c r="B216" s="38"/>
      <c r="C216" s="181" t="s">
        <v>289</v>
      </c>
      <c r="D216" s="181" t="s">
        <v>184</v>
      </c>
      <c r="E216" s="182" t="s">
        <v>290</v>
      </c>
      <c r="F216" s="183" t="s">
        <v>291</v>
      </c>
      <c r="G216" s="184" t="s">
        <v>187</v>
      </c>
      <c r="H216" s="185">
        <v>6.9870000000000001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4.5999999999999999E-2</v>
      </c>
      <c r="T216" s="191">
        <f>S216*H216</f>
        <v>0.32140200000000002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292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293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194</v>
      </c>
      <c r="G218" s="200"/>
      <c r="H218" s="204">
        <v>2.1480000000000001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3" customFormat="1" ht="11.25">
      <c r="B219" s="199"/>
      <c r="C219" s="200"/>
      <c r="D219" s="201" t="s">
        <v>193</v>
      </c>
      <c r="E219" s="202" t="s">
        <v>19</v>
      </c>
      <c r="F219" s="203" t="s">
        <v>194</v>
      </c>
      <c r="G219" s="200"/>
      <c r="H219" s="204">
        <v>2.1480000000000001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193</v>
      </c>
      <c r="AU219" s="210" t="s">
        <v>83</v>
      </c>
      <c r="AV219" s="13" t="s">
        <v>83</v>
      </c>
      <c r="AW219" s="13" t="s">
        <v>32</v>
      </c>
      <c r="AX219" s="13" t="s">
        <v>70</v>
      </c>
      <c r="AY219" s="210" t="s">
        <v>181</v>
      </c>
    </row>
    <row r="220" spans="1:65" s="13" customFormat="1" ht="11.25">
      <c r="B220" s="199"/>
      <c r="C220" s="200"/>
      <c r="D220" s="201" t="s">
        <v>193</v>
      </c>
      <c r="E220" s="202" t="s">
        <v>19</v>
      </c>
      <c r="F220" s="203" t="s">
        <v>195</v>
      </c>
      <c r="G220" s="200"/>
      <c r="H220" s="204">
        <v>1.7609999999999999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193</v>
      </c>
      <c r="AU220" s="210" t="s">
        <v>83</v>
      </c>
      <c r="AV220" s="13" t="s">
        <v>83</v>
      </c>
      <c r="AW220" s="13" t="s">
        <v>32</v>
      </c>
      <c r="AX220" s="13" t="s">
        <v>70</v>
      </c>
      <c r="AY220" s="210" t="s">
        <v>181</v>
      </c>
    </row>
    <row r="221" spans="1:65" s="13" customFormat="1" ht="11.25">
      <c r="B221" s="199"/>
      <c r="C221" s="200"/>
      <c r="D221" s="201" t="s">
        <v>193</v>
      </c>
      <c r="E221" s="202" t="s">
        <v>19</v>
      </c>
      <c r="F221" s="203" t="s">
        <v>196</v>
      </c>
      <c r="G221" s="200"/>
      <c r="H221" s="204">
        <v>0.93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193</v>
      </c>
      <c r="AU221" s="210" t="s">
        <v>83</v>
      </c>
      <c r="AV221" s="13" t="s">
        <v>83</v>
      </c>
      <c r="AW221" s="13" t="s">
        <v>32</v>
      </c>
      <c r="AX221" s="13" t="s">
        <v>70</v>
      </c>
      <c r="AY221" s="210" t="s">
        <v>181</v>
      </c>
    </row>
    <row r="222" spans="1:65" s="14" customFormat="1" ht="11.25">
      <c r="B222" s="211"/>
      <c r="C222" s="212"/>
      <c r="D222" s="201" t="s">
        <v>193</v>
      </c>
      <c r="E222" s="213" t="s">
        <v>19</v>
      </c>
      <c r="F222" s="214" t="s">
        <v>197</v>
      </c>
      <c r="G222" s="212"/>
      <c r="H222" s="215">
        <v>6.9870000000000001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193</v>
      </c>
      <c r="AU222" s="221" t="s">
        <v>83</v>
      </c>
      <c r="AV222" s="14" t="s">
        <v>189</v>
      </c>
      <c r="AW222" s="14" t="s">
        <v>32</v>
      </c>
      <c r="AX222" s="14" t="s">
        <v>77</v>
      </c>
      <c r="AY222" s="221" t="s">
        <v>181</v>
      </c>
    </row>
    <row r="223" spans="1:65" s="2" customFormat="1" ht="16.5" customHeight="1">
      <c r="A223" s="37"/>
      <c r="B223" s="38"/>
      <c r="C223" s="181" t="s">
        <v>294</v>
      </c>
      <c r="D223" s="181" t="s">
        <v>184</v>
      </c>
      <c r="E223" s="182" t="s">
        <v>295</v>
      </c>
      <c r="F223" s="183" t="s">
        <v>296</v>
      </c>
      <c r="G223" s="184" t="s">
        <v>187</v>
      </c>
      <c r="H223" s="185">
        <v>2.62</v>
      </c>
      <c r="I223" s="186"/>
      <c r="J223" s="187">
        <f>ROUND(I223*H223,2)</f>
        <v>0</v>
      </c>
      <c r="K223" s="183" t="s">
        <v>188</v>
      </c>
      <c r="L223" s="42"/>
      <c r="M223" s="188" t="s">
        <v>19</v>
      </c>
      <c r="N223" s="189" t="s">
        <v>42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189</v>
      </c>
      <c r="AT223" s="192" t="s">
        <v>184</v>
      </c>
      <c r="AU223" s="192" t="s">
        <v>83</v>
      </c>
      <c r="AY223" s="20" t="s">
        <v>181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83</v>
      </c>
      <c r="BK223" s="193">
        <f>ROUND(I223*H223,2)</f>
        <v>0</v>
      </c>
      <c r="BL223" s="20" t="s">
        <v>189</v>
      </c>
      <c r="BM223" s="192" t="s">
        <v>297</v>
      </c>
    </row>
    <row r="224" spans="1:65" s="2" customFormat="1" ht="11.25">
      <c r="A224" s="37"/>
      <c r="B224" s="38"/>
      <c r="C224" s="39"/>
      <c r="D224" s="194" t="s">
        <v>191</v>
      </c>
      <c r="E224" s="39"/>
      <c r="F224" s="195" t="s">
        <v>298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191</v>
      </c>
      <c r="AU224" s="20" t="s">
        <v>83</v>
      </c>
    </row>
    <row r="225" spans="1:65" s="16" customFormat="1" ht="11.25">
      <c r="B225" s="243"/>
      <c r="C225" s="244"/>
      <c r="D225" s="201" t="s">
        <v>193</v>
      </c>
      <c r="E225" s="245" t="s">
        <v>19</v>
      </c>
      <c r="F225" s="246" t="s">
        <v>299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193</v>
      </c>
      <c r="AU225" s="252" t="s">
        <v>83</v>
      </c>
      <c r="AV225" s="16" t="s">
        <v>77</v>
      </c>
      <c r="AW225" s="16" t="s">
        <v>32</v>
      </c>
      <c r="AX225" s="16" t="s">
        <v>70</v>
      </c>
      <c r="AY225" s="252" t="s">
        <v>181</v>
      </c>
    </row>
    <row r="226" spans="1:65" s="13" customFormat="1" ht="11.25">
      <c r="B226" s="199"/>
      <c r="C226" s="200"/>
      <c r="D226" s="201" t="s">
        <v>193</v>
      </c>
      <c r="E226" s="202" t="s">
        <v>19</v>
      </c>
      <c r="F226" s="203" t="s">
        <v>220</v>
      </c>
      <c r="G226" s="200"/>
      <c r="H226" s="204">
        <v>0.76100000000000001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193</v>
      </c>
      <c r="AU226" s="210" t="s">
        <v>83</v>
      </c>
      <c r="AV226" s="13" t="s">
        <v>83</v>
      </c>
      <c r="AW226" s="13" t="s">
        <v>32</v>
      </c>
      <c r="AX226" s="13" t="s">
        <v>70</v>
      </c>
      <c r="AY226" s="210" t="s">
        <v>181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220</v>
      </c>
      <c r="G227" s="200"/>
      <c r="H227" s="204">
        <v>0.76100000000000001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221</v>
      </c>
      <c r="G228" s="200"/>
      <c r="H228" s="204">
        <v>0.75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222</v>
      </c>
      <c r="G229" s="200"/>
      <c r="H229" s="204">
        <v>0.34799999999999998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2.62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16.5" customHeight="1">
      <c r="A231" s="37"/>
      <c r="B231" s="38"/>
      <c r="C231" s="181" t="s">
        <v>300</v>
      </c>
      <c r="D231" s="181" t="s">
        <v>184</v>
      </c>
      <c r="E231" s="182" t="s">
        <v>301</v>
      </c>
      <c r="F231" s="183" t="s">
        <v>302</v>
      </c>
      <c r="G231" s="184" t="s">
        <v>187</v>
      </c>
      <c r="H231" s="185">
        <v>2.62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303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304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6" customFormat="1" ht="11.25">
      <c r="B233" s="243"/>
      <c r="C233" s="244"/>
      <c r="D233" s="201" t="s">
        <v>193</v>
      </c>
      <c r="E233" s="245" t="s">
        <v>19</v>
      </c>
      <c r="F233" s="246" t="s">
        <v>299</v>
      </c>
      <c r="G233" s="244"/>
      <c r="H233" s="245" t="s">
        <v>19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193</v>
      </c>
      <c r="AU233" s="252" t="s">
        <v>83</v>
      </c>
      <c r="AV233" s="16" t="s">
        <v>77</v>
      </c>
      <c r="AW233" s="16" t="s">
        <v>32</v>
      </c>
      <c r="AX233" s="16" t="s">
        <v>70</v>
      </c>
      <c r="AY233" s="252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220</v>
      </c>
      <c r="G234" s="200"/>
      <c r="H234" s="204">
        <v>0.76100000000000001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220</v>
      </c>
      <c r="G235" s="200"/>
      <c r="H235" s="204">
        <v>0.76100000000000001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221</v>
      </c>
      <c r="G236" s="200"/>
      <c r="H236" s="204">
        <v>0.75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222</v>
      </c>
      <c r="G237" s="200"/>
      <c r="H237" s="204">
        <v>0.34799999999999998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2.62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12" customFormat="1" ht="22.9" customHeight="1">
      <c r="B239" s="165"/>
      <c r="C239" s="166"/>
      <c r="D239" s="167" t="s">
        <v>69</v>
      </c>
      <c r="E239" s="179" t="s">
        <v>305</v>
      </c>
      <c r="F239" s="179" t="s">
        <v>306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SUM(P240:P250)</f>
        <v>0</v>
      </c>
      <c r="Q239" s="173"/>
      <c r="R239" s="174">
        <f>SUM(R240:R250)</f>
        <v>0</v>
      </c>
      <c r="S239" s="173"/>
      <c r="T239" s="175">
        <f>SUM(T240:T250)</f>
        <v>0</v>
      </c>
      <c r="AR239" s="176" t="s">
        <v>77</v>
      </c>
      <c r="AT239" s="177" t="s">
        <v>69</v>
      </c>
      <c r="AU239" s="177" t="s">
        <v>77</v>
      </c>
      <c r="AY239" s="176" t="s">
        <v>181</v>
      </c>
      <c r="BK239" s="178">
        <f>SUM(BK240:BK250)</f>
        <v>0</v>
      </c>
    </row>
    <row r="240" spans="1:65" s="2" customFormat="1" ht="24.2" customHeight="1">
      <c r="A240" s="37"/>
      <c r="B240" s="38"/>
      <c r="C240" s="181" t="s">
        <v>7</v>
      </c>
      <c r="D240" s="181" t="s">
        <v>184</v>
      </c>
      <c r="E240" s="182" t="s">
        <v>307</v>
      </c>
      <c r="F240" s="183" t="s">
        <v>308</v>
      </c>
      <c r="G240" s="184" t="s">
        <v>309</v>
      </c>
      <c r="H240" s="185">
        <v>0.81399999999999995</v>
      </c>
      <c r="I240" s="186"/>
      <c r="J240" s="187">
        <f>ROUND(I240*H240,2)</f>
        <v>0</v>
      </c>
      <c r="K240" s="183" t="s">
        <v>188</v>
      </c>
      <c r="L240" s="42"/>
      <c r="M240" s="188" t="s">
        <v>19</v>
      </c>
      <c r="N240" s="189" t="s">
        <v>42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189</v>
      </c>
      <c r="AT240" s="192" t="s">
        <v>184</v>
      </c>
      <c r="AU240" s="192" t="s">
        <v>83</v>
      </c>
      <c r="AY240" s="20" t="s">
        <v>181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83</v>
      </c>
      <c r="BK240" s="193">
        <f>ROUND(I240*H240,2)</f>
        <v>0</v>
      </c>
      <c r="BL240" s="20" t="s">
        <v>189</v>
      </c>
      <c r="BM240" s="192" t="s">
        <v>310</v>
      </c>
    </row>
    <row r="241" spans="1:65" s="2" customFormat="1" ht="11.25">
      <c r="A241" s="37"/>
      <c r="B241" s="38"/>
      <c r="C241" s="39"/>
      <c r="D241" s="194" t="s">
        <v>191</v>
      </c>
      <c r="E241" s="39"/>
      <c r="F241" s="195" t="s">
        <v>311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191</v>
      </c>
      <c r="AU241" s="20" t="s">
        <v>83</v>
      </c>
    </row>
    <row r="242" spans="1:65" s="2" customFormat="1" ht="21.75" customHeight="1">
      <c r="A242" s="37"/>
      <c r="B242" s="38"/>
      <c r="C242" s="181" t="s">
        <v>312</v>
      </c>
      <c r="D242" s="181" t="s">
        <v>184</v>
      </c>
      <c r="E242" s="182" t="s">
        <v>313</v>
      </c>
      <c r="F242" s="183" t="s">
        <v>314</v>
      </c>
      <c r="G242" s="184" t="s">
        <v>309</v>
      </c>
      <c r="H242" s="185">
        <v>0.81399999999999995</v>
      </c>
      <c r="I242" s="186"/>
      <c r="J242" s="187">
        <f>ROUND(I242*H242,2)</f>
        <v>0</v>
      </c>
      <c r="K242" s="183" t="s">
        <v>188</v>
      </c>
      <c r="L242" s="42"/>
      <c r="M242" s="188" t="s">
        <v>19</v>
      </c>
      <c r="N242" s="189" t="s">
        <v>42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189</v>
      </c>
      <c r="AT242" s="192" t="s">
        <v>184</v>
      </c>
      <c r="AU242" s="192" t="s">
        <v>83</v>
      </c>
      <c r="AY242" s="20" t="s">
        <v>181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83</v>
      </c>
      <c r="BK242" s="193">
        <f>ROUND(I242*H242,2)</f>
        <v>0</v>
      </c>
      <c r="BL242" s="20" t="s">
        <v>189</v>
      </c>
      <c r="BM242" s="192" t="s">
        <v>315</v>
      </c>
    </row>
    <row r="243" spans="1:65" s="2" customFormat="1" ht="11.25">
      <c r="A243" s="37"/>
      <c r="B243" s="38"/>
      <c r="C243" s="39"/>
      <c r="D243" s="194" t="s">
        <v>191</v>
      </c>
      <c r="E243" s="39"/>
      <c r="F243" s="195" t="s">
        <v>316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191</v>
      </c>
      <c r="AU243" s="20" t="s">
        <v>83</v>
      </c>
    </row>
    <row r="244" spans="1:65" s="2" customFormat="1" ht="24.2" customHeight="1">
      <c r="A244" s="37"/>
      <c r="B244" s="38"/>
      <c r="C244" s="181" t="s">
        <v>317</v>
      </c>
      <c r="D244" s="181" t="s">
        <v>184</v>
      </c>
      <c r="E244" s="182" t="s">
        <v>318</v>
      </c>
      <c r="F244" s="183" t="s">
        <v>319</v>
      </c>
      <c r="G244" s="184" t="s">
        <v>309</v>
      </c>
      <c r="H244" s="185">
        <v>7.3259999999999996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320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321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322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506</v>
      </c>
      <c r="G247" s="200"/>
      <c r="H247" s="204">
        <v>7.3259999999999996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4" customFormat="1" ht="11.25">
      <c r="B248" s="211"/>
      <c r="C248" s="212"/>
      <c r="D248" s="201" t="s">
        <v>193</v>
      </c>
      <c r="E248" s="213" t="s">
        <v>19</v>
      </c>
      <c r="F248" s="214" t="s">
        <v>197</v>
      </c>
      <c r="G248" s="212"/>
      <c r="H248" s="215">
        <v>7.3259999999999996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193</v>
      </c>
      <c r="AU248" s="221" t="s">
        <v>83</v>
      </c>
      <c r="AV248" s="14" t="s">
        <v>189</v>
      </c>
      <c r="AW248" s="14" t="s">
        <v>32</v>
      </c>
      <c r="AX248" s="14" t="s">
        <v>77</v>
      </c>
      <c r="AY248" s="221" t="s">
        <v>181</v>
      </c>
    </row>
    <row r="249" spans="1:65" s="2" customFormat="1" ht="24.2" customHeight="1">
      <c r="A249" s="37"/>
      <c r="B249" s="38"/>
      <c r="C249" s="181" t="s">
        <v>324</v>
      </c>
      <c r="D249" s="181" t="s">
        <v>184</v>
      </c>
      <c r="E249" s="182" t="s">
        <v>325</v>
      </c>
      <c r="F249" s="183" t="s">
        <v>326</v>
      </c>
      <c r="G249" s="184" t="s">
        <v>309</v>
      </c>
      <c r="H249" s="185">
        <v>0.81399999999999995</v>
      </c>
      <c r="I249" s="186"/>
      <c r="J249" s="187">
        <f>ROUND(I249*H249,2)</f>
        <v>0</v>
      </c>
      <c r="K249" s="183" t="s">
        <v>188</v>
      </c>
      <c r="L249" s="42"/>
      <c r="M249" s="188" t="s">
        <v>19</v>
      </c>
      <c r="N249" s="189" t="s">
        <v>42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189</v>
      </c>
      <c r="AT249" s="192" t="s">
        <v>184</v>
      </c>
      <c r="AU249" s="192" t="s">
        <v>83</v>
      </c>
      <c r="AY249" s="20" t="s">
        <v>181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83</v>
      </c>
      <c r="BK249" s="193">
        <f>ROUND(I249*H249,2)</f>
        <v>0</v>
      </c>
      <c r="BL249" s="20" t="s">
        <v>189</v>
      </c>
      <c r="BM249" s="192" t="s">
        <v>327</v>
      </c>
    </row>
    <row r="250" spans="1:65" s="2" customFormat="1" ht="11.25">
      <c r="A250" s="37"/>
      <c r="B250" s="38"/>
      <c r="C250" s="39"/>
      <c r="D250" s="194" t="s">
        <v>191</v>
      </c>
      <c r="E250" s="39"/>
      <c r="F250" s="195" t="s">
        <v>328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191</v>
      </c>
      <c r="AU250" s="20" t="s">
        <v>83</v>
      </c>
    </row>
    <row r="251" spans="1:65" s="12" customFormat="1" ht="22.9" customHeight="1">
      <c r="B251" s="165"/>
      <c r="C251" s="166"/>
      <c r="D251" s="167" t="s">
        <v>69</v>
      </c>
      <c r="E251" s="179" t="s">
        <v>329</v>
      </c>
      <c r="F251" s="179" t="s">
        <v>330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SUM(P252:P253)</f>
        <v>0</v>
      </c>
      <c r="Q251" s="173"/>
      <c r="R251" s="174">
        <f>SUM(R252:R253)</f>
        <v>0</v>
      </c>
      <c r="S251" s="173"/>
      <c r="T251" s="175">
        <f>SUM(T252:T253)</f>
        <v>0</v>
      </c>
      <c r="AR251" s="176" t="s">
        <v>77</v>
      </c>
      <c r="AT251" s="177" t="s">
        <v>69</v>
      </c>
      <c r="AU251" s="177" t="s">
        <v>77</v>
      </c>
      <c r="AY251" s="176" t="s">
        <v>181</v>
      </c>
      <c r="BK251" s="178">
        <f>SUM(BK252:BK253)</f>
        <v>0</v>
      </c>
    </row>
    <row r="252" spans="1:65" s="2" customFormat="1" ht="33" customHeight="1">
      <c r="A252" s="37"/>
      <c r="B252" s="38"/>
      <c r="C252" s="181" t="s">
        <v>331</v>
      </c>
      <c r="D252" s="181" t="s">
        <v>184</v>
      </c>
      <c r="E252" s="182" t="s">
        <v>332</v>
      </c>
      <c r="F252" s="183" t="s">
        <v>333</v>
      </c>
      <c r="G252" s="184" t="s">
        <v>309</v>
      </c>
      <c r="H252" s="185">
        <v>0.30099999999999999</v>
      </c>
      <c r="I252" s="186"/>
      <c r="J252" s="187">
        <f>ROUND(I252*H252,2)</f>
        <v>0</v>
      </c>
      <c r="K252" s="183" t="s">
        <v>188</v>
      </c>
      <c r="L252" s="42"/>
      <c r="M252" s="188" t="s">
        <v>19</v>
      </c>
      <c r="N252" s="189" t="s">
        <v>42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189</v>
      </c>
      <c r="AT252" s="192" t="s">
        <v>184</v>
      </c>
      <c r="AU252" s="192" t="s">
        <v>83</v>
      </c>
      <c r="AY252" s="20" t="s">
        <v>181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83</v>
      </c>
      <c r="BK252" s="193">
        <f>ROUND(I252*H252,2)</f>
        <v>0</v>
      </c>
      <c r="BL252" s="20" t="s">
        <v>189</v>
      </c>
      <c r="BM252" s="192" t="s">
        <v>334</v>
      </c>
    </row>
    <row r="253" spans="1:65" s="2" customFormat="1" ht="11.25">
      <c r="A253" s="37"/>
      <c r="B253" s="38"/>
      <c r="C253" s="39"/>
      <c r="D253" s="194" t="s">
        <v>191</v>
      </c>
      <c r="E253" s="39"/>
      <c r="F253" s="195" t="s">
        <v>335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191</v>
      </c>
      <c r="AU253" s="20" t="s">
        <v>83</v>
      </c>
    </row>
    <row r="254" spans="1:65" s="12" customFormat="1" ht="25.9" customHeight="1">
      <c r="B254" s="165"/>
      <c r="C254" s="166"/>
      <c r="D254" s="167" t="s">
        <v>69</v>
      </c>
      <c r="E254" s="168" t="s">
        <v>336</v>
      </c>
      <c r="F254" s="168" t="s">
        <v>337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P255+P275+P318+P342+P354</f>
        <v>0</v>
      </c>
      <c r="Q254" s="173"/>
      <c r="R254" s="174">
        <f>R255+R275+R318+R342+R354</f>
        <v>0.37213811000000002</v>
      </c>
      <c r="S254" s="173"/>
      <c r="T254" s="175">
        <f>T255+T275+T318+T342+T354</f>
        <v>2.0048300000000002E-2</v>
      </c>
      <c r="AR254" s="176" t="s">
        <v>83</v>
      </c>
      <c r="AT254" s="177" t="s">
        <v>69</v>
      </c>
      <c r="AU254" s="177" t="s">
        <v>70</v>
      </c>
      <c r="AY254" s="176" t="s">
        <v>181</v>
      </c>
      <c r="BK254" s="178">
        <f>BK255+BK275+BK318+BK342+BK354</f>
        <v>0</v>
      </c>
    </row>
    <row r="255" spans="1:65" s="12" customFormat="1" ht="22.9" customHeight="1">
      <c r="B255" s="165"/>
      <c r="C255" s="166"/>
      <c r="D255" s="167" t="s">
        <v>69</v>
      </c>
      <c r="E255" s="179" t="s">
        <v>338</v>
      </c>
      <c r="F255" s="179" t="s">
        <v>339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SUM(P256:P274)</f>
        <v>0</v>
      </c>
      <c r="Q255" s="173"/>
      <c r="R255" s="174">
        <f>SUM(R256:R274)</f>
        <v>5.2752300000000005E-3</v>
      </c>
      <c r="S255" s="173"/>
      <c r="T255" s="175">
        <f>SUM(T256:T274)</f>
        <v>9.1683000000000008E-3</v>
      </c>
      <c r="AR255" s="176" t="s">
        <v>83</v>
      </c>
      <c r="AT255" s="177" t="s">
        <v>69</v>
      </c>
      <c r="AU255" s="177" t="s">
        <v>77</v>
      </c>
      <c r="AY255" s="176" t="s">
        <v>181</v>
      </c>
      <c r="BK255" s="178">
        <f>SUM(BK256:BK274)</f>
        <v>0</v>
      </c>
    </row>
    <row r="256" spans="1:65" s="2" customFormat="1" ht="16.5" customHeight="1">
      <c r="A256" s="37"/>
      <c r="B256" s="38"/>
      <c r="C256" s="181" t="s">
        <v>340</v>
      </c>
      <c r="D256" s="181" t="s">
        <v>184</v>
      </c>
      <c r="E256" s="182" t="s">
        <v>341</v>
      </c>
      <c r="F256" s="183" t="s">
        <v>342</v>
      </c>
      <c r="G256" s="184" t="s">
        <v>230</v>
      </c>
      <c r="H256" s="185">
        <v>5.49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1.67E-3</v>
      </c>
      <c r="T256" s="191">
        <f>S256*H256</f>
        <v>9.1683000000000008E-3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278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278</v>
      </c>
      <c r="BM256" s="192" t="s">
        <v>343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344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13" customFormat="1" ht="11.25">
      <c r="B258" s="199"/>
      <c r="C258" s="200"/>
      <c r="D258" s="201" t="s">
        <v>193</v>
      </c>
      <c r="E258" s="202" t="s">
        <v>19</v>
      </c>
      <c r="F258" s="203" t="s">
        <v>345</v>
      </c>
      <c r="G258" s="200"/>
      <c r="H258" s="204">
        <v>2.54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193</v>
      </c>
      <c r="AU258" s="210" t="s">
        <v>83</v>
      </c>
      <c r="AV258" s="13" t="s">
        <v>83</v>
      </c>
      <c r="AW258" s="13" t="s">
        <v>32</v>
      </c>
      <c r="AX258" s="13" t="s">
        <v>70</v>
      </c>
      <c r="AY258" s="210" t="s">
        <v>181</v>
      </c>
    </row>
    <row r="259" spans="1:65" s="13" customFormat="1" ht="11.25">
      <c r="B259" s="199"/>
      <c r="C259" s="200"/>
      <c r="D259" s="201" t="s">
        <v>193</v>
      </c>
      <c r="E259" s="202" t="s">
        <v>19</v>
      </c>
      <c r="F259" s="203" t="s">
        <v>346</v>
      </c>
      <c r="G259" s="200"/>
      <c r="H259" s="204">
        <v>2.13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193</v>
      </c>
      <c r="AU259" s="210" t="s">
        <v>83</v>
      </c>
      <c r="AV259" s="13" t="s">
        <v>83</v>
      </c>
      <c r="AW259" s="13" t="s">
        <v>32</v>
      </c>
      <c r="AX259" s="13" t="s">
        <v>70</v>
      </c>
      <c r="AY259" s="210" t="s">
        <v>181</v>
      </c>
    </row>
    <row r="260" spans="1:65" s="13" customFormat="1" ht="11.25">
      <c r="B260" s="199"/>
      <c r="C260" s="200"/>
      <c r="D260" s="201" t="s">
        <v>193</v>
      </c>
      <c r="E260" s="202" t="s">
        <v>19</v>
      </c>
      <c r="F260" s="203" t="s">
        <v>347</v>
      </c>
      <c r="G260" s="200"/>
      <c r="H260" s="204">
        <v>0.82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193</v>
      </c>
      <c r="AU260" s="210" t="s">
        <v>83</v>
      </c>
      <c r="AV260" s="13" t="s">
        <v>83</v>
      </c>
      <c r="AW260" s="13" t="s">
        <v>32</v>
      </c>
      <c r="AX260" s="13" t="s">
        <v>70</v>
      </c>
      <c r="AY260" s="210" t="s">
        <v>181</v>
      </c>
    </row>
    <row r="261" spans="1:65" s="14" customFormat="1" ht="11.25">
      <c r="B261" s="211"/>
      <c r="C261" s="212"/>
      <c r="D261" s="201" t="s">
        <v>193</v>
      </c>
      <c r="E261" s="213" t="s">
        <v>19</v>
      </c>
      <c r="F261" s="214" t="s">
        <v>197</v>
      </c>
      <c r="G261" s="212"/>
      <c r="H261" s="215">
        <v>5.49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193</v>
      </c>
      <c r="AU261" s="221" t="s">
        <v>83</v>
      </c>
      <c r="AV261" s="14" t="s">
        <v>189</v>
      </c>
      <c r="AW261" s="14" t="s">
        <v>32</v>
      </c>
      <c r="AX261" s="14" t="s">
        <v>77</v>
      </c>
      <c r="AY261" s="221" t="s">
        <v>181</v>
      </c>
    </row>
    <row r="262" spans="1:65" s="2" customFormat="1" ht="16.5" customHeight="1">
      <c r="A262" s="37"/>
      <c r="B262" s="38"/>
      <c r="C262" s="181" t="s">
        <v>348</v>
      </c>
      <c r="D262" s="181" t="s">
        <v>184</v>
      </c>
      <c r="E262" s="182" t="s">
        <v>349</v>
      </c>
      <c r="F262" s="183" t="s">
        <v>350</v>
      </c>
      <c r="G262" s="184" t="s">
        <v>230</v>
      </c>
      <c r="H262" s="185">
        <v>5.49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4.0000000000000003E-5</v>
      </c>
      <c r="R262" s="190">
        <f>Q262*H262</f>
        <v>2.1960000000000003E-4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278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278</v>
      </c>
      <c r="BM262" s="192" t="s">
        <v>351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352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3" customFormat="1" ht="11.25">
      <c r="B264" s="199"/>
      <c r="C264" s="200"/>
      <c r="D264" s="201" t="s">
        <v>193</v>
      </c>
      <c r="E264" s="202" t="s">
        <v>19</v>
      </c>
      <c r="F264" s="203" t="s">
        <v>345</v>
      </c>
      <c r="G264" s="200"/>
      <c r="H264" s="204">
        <v>2.54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193</v>
      </c>
      <c r="AU264" s="210" t="s">
        <v>83</v>
      </c>
      <c r="AV264" s="13" t="s">
        <v>83</v>
      </c>
      <c r="AW264" s="13" t="s">
        <v>32</v>
      </c>
      <c r="AX264" s="13" t="s">
        <v>70</v>
      </c>
      <c r="AY264" s="210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346</v>
      </c>
      <c r="G265" s="200"/>
      <c r="H265" s="204">
        <v>2.13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3" customFormat="1" ht="11.25">
      <c r="B266" s="199"/>
      <c r="C266" s="200"/>
      <c r="D266" s="201" t="s">
        <v>193</v>
      </c>
      <c r="E266" s="202" t="s">
        <v>19</v>
      </c>
      <c r="F266" s="203" t="s">
        <v>347</v>
      </c>
      <c r="G266" s="200"/>
      <c r="H266" s="204">
        <v>0.82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193</v>
      </c>
      <c r="AU266" s="210" t="s">
        <v>83</v>
      </c>
      <c r="AV266" s="13" t="s">
        <v>83</v>
      </c>
      <c r="AW266" s="13" t="s">
        <v>32</v>
      </c>
      <c r="AX266" s="13" t="s">
        <v>70</v>
      </c>
      <c r="AY266" s="210" t="s">
        <v>181</v>
      </c>
    </row>
    <row r="267" spans="1:65" s="14" customFormat="1" ht="11.25">
      <c r="B267" s="211"/>
      <c r="C267" s="212"/>
      <c r="D267" s="201" t="s">
        <v>193</v>
      </c>
      <c r="E267" s="213" t="s">
        <v>19</v>
      </c>
      <c r="F267" s="214" t="s">
        <v>197</v>
      </c>
      <c r="G267" s="212"/>
      <c r="H267" s="215">
        <v>5.49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193</v>
      </c>
      <c r="AU267" s="221" t="s">
        <v>83</v>
      </c>
      <c r="AV267" s="14" t="s">
        <v>189</v>
      </c>
      <c r="AW267" s="14" t="s">
        <v>32</v>
      </c>
      <c r="AX267" s="14" t="s">
        <v>77</v>
      </c>
      <c r="AY267" s="221" t="s">
        <v>181</v>
      </c>
    </row>
    <row r="268" spans="1:65" s="2" customFormat="1" ht="16.5" customHeight="1">
      <c r="A268" s="37"/>
      <c r="B268" s="38"/>
      <c r="C268" s="222" t="s">
        <v>353</v>
      </c>
      <c r="D268" s="222" t="s">
        <v>237</v>
      </c>
      <c r="E268" s="223" t="s">
        <v>354</v>
      </c>
      <c r="F268" s="224" t="s">
        <v>355</v>
      </c>
      <c r="G268" s="225" t="s">
        <v>187</v>
      </c>
      <c r="H268" s="226">
        <v>1.2929999999999999</v>
      </c>
      <c r="I268" s="227"/>
      <c r="J268" s="228">
        <f>ROUND(I268*H268,2)</f>
        <v>0</v>
      </c>
      <c r="K268" s="224" t="s">
        <v>188</v>
      </c>
      <c r="L268" s="229"/>
      <c r="M268" s="230" t="s">
        <v>19</v>
      </c>
      <c r="N268" s="231" t="s">
        <v>42</v>
      </c>
      <c r="O268" s="67"/>
      <c r="P268" s="190">
        <f>O268*H268</f>
        <v>0</v>
      </c>
      <c r="Q268" s="190">
        <v>3.9100000000000003E-3</v>
      </c>
      <c r="R268" s="190">
        <f>Q268*H268</f>
        <v>5.0556300000000002E-3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356</v>
      </c>
      <c r="AT268" s="192" t="s">
        <v>237</v>
      </c>
      <c r="AU268" s="192" t="s">
        <v>83</v>
      </c>
      <c r="AY268" s="20" t="s">
        <v>181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83</v>
      </c>
      <c r="BK268" s="193">
        <f>ROUND(I268*H268,2)</f>
        <v>0</v>
      </c>
      <c r="BL268" s="20" t="s">
        <v>278</v>
      </c>
      <c r="BM268" s="192" t="s">
        <v>357</v>
      </c>
    </row>
    <row r="269" spans="1:65" s="13" customFormat="1" ht="11.25">
      <c r="B269" s="199"/>
      <c r="C269" s="200"/>
      <c r="D269" s="201" t="s">
        <v>193</v>
      </c>
      <c r="E269" s="202" t="s">
        <v>19</v>
      </c>
      <c r="F269" s="203" t="s">
        <v>358</v>
      </c>
      <c r="G269" s="200"/>
      <c r="H269" s="204">
        <v>0.76200000000000001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193</v>
      </c>
      <c r="AU269" s="210" t="s">
        <v>83</v>
      </c>
      <c r="AV269" s="13" t="s">
        <v>83</v>
      </c>
      <c r="AW269" s="13" t="s">
        <v>32</v>
      </c>
      <c r="AX269" s="13" t="s">
        <v>70</v>
      </c>
      <c r="AY269" s="210" t="s">
        <v>181</v>
      </c>
    </row>
    <row r="270" spans="1:65" s="13" customFormat="1" ht="11.25">
      <c r="B270" s="199"/>
      <c r="C270" s="200"/>
      <c r="D270" s="201" t="s">
        <v>193</v>
      </c>
      <c r="E270" s="202" t="s">
        <v>19</v>
      </c>
      <c r="F270" s="203" t="s">
        <v>359</v>
      </c>
      <c r="G270" s="200"/>
      <c r="H270" s="204">
        <v>0.38300000000000001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193</v>
      </c>
      <c r="AU270" s="210" t="s">
        <v>83</v>
      </c>
      <c r="AV270" s="13" t="s">
        <v>83</v>
      </c>
      <c r="AW270" s="13" t="s">
        <v>32</v>
      </c>
      <c r="AX270" s="13" t="s">
        <v>70</v>
      </c>
      <c r="AY270" s="210" t="s">
        <v>181</v>
      </c>
    </row>
    <row r="271" spans="1:65" s="13" customFormat="1" ht="11.25">
      <c r="B271" s="199"/>
      <c r="C271" s="200"/>
      <c r="D271" s="201" t="s">
        <v>193</v>
      </c>
      <c r="E271" s="202" t="s">
        <v>19</v>
      </c>
      <c r="F271" s="203" t="s">
        <v>360</v>
      </c>
      <c r="G271" s="200"/>
      <c r="H271" s="204">
        <v>0.14799999999999999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193</v>
      </c>
      <c r="AU271" s="210" t="s">
        <v>83</v>
      </c>
      <c r="AV271" s="13" t="s">
        <v>83</v>
      </c>
      <c r="AW271" s="13" t="s">
        <v>32</v>
      </c>
      <c r="AX271" s="13" t="s">
        <v>70</v>
      </c>
      <c r="AY271" s="210" t="s">
        <v>181</v>
      </c>
    </row>
    <row r="272" spans="1:65" s="14" customFormat="1" ht="11.25">
      <c r="B272" s="211"/>
      <c r="C272" s="212"/>
      <c r="D272" s="201" t="s">
        <v>193</v>
      </c>
      <c r="E272" s="213" t="s">
        <v>19</v>
      </c>
      <c r="F272" s="214" t="s">
        <v>197</v>
      </c>
      <c r="G272" s="212"/>
      <c r="H272" s="215">
        <v>1.2929999999999999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193</v>
      </c>
      <c r="AU272" s="221" t="s">
        <v>83</v>
      </c>
      <c r="AV272" s="14" t="s">
        <v>189</v>
      </c>
      <c r="AW272" s="14" t="s">
        <v>32</v>
      </c>
      <c r="AX272" s="14" t="s">
        <v>77</v>
      </c>
      <c r="AY272" s="221" t="s">
        <v>181</v>
      </c>
    </row>
    <row r="273" spans="1:65" s="2" customFormat="1" ht="24.2" customHeight="1">
      <c r="A273" s="37"/>
      <c r="B273" s="38"/>
      <c r="C273" s="181" t="s">
        <v>361</v>
      </c>
      <c r="D273" s="181" t="s">
        <v>184</v>
      </c>
      <c r="E273" s="182" t="s">
        <v>362</v>
      </c>
      <c r="F273" s="183" t="s">
        <v>363</v>
      </c>
      <c r="G273" s="184" t="s">
        <v>309</v>
      </c>
      <c r="H273" s="185">
        <v>5.0000000000000001E-3</v>
      </c>
      <c r="I273" s="186"/>
      <c r="J273" s="187">
        <f>ROUND(I273*H273,2)</f>
        <v>0</v>
      </c>
      <c r="K273" s="183" t="s">
        <v>188</v>
      </c>
      <c r="L273" s="42"/>
      <c r="M273" s="188" t="s">
        <v>19</v>
      </c>
      <c r="N273" s="189" t="s">
        <v>42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278</v>
      </c>
      <c r="AT273" s="192" t="s">
        <v>184</v>
      </c>
      <c r="AU273" s="192" t="s">
        <v>83</v>
      </c>
      <c r="AY273" s="20" t="s">
        <v>181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83</v>
      </c>
      <c r="BK273" s="193">
        <f>ROUND(I273*H273,2)</f>
        <v>0</v>
      </c>
      <c r="BL273" s="20" t="s">
        <v>278</v>
      </c>
      <c r="BM273" s="192" t="s">
        <v>364</v>
      </c>
    </row>
    <row r="274" spans="1:65" s="2" customFormat="1" ht="11.25">
      <c r="A274" s="37"/>
      <c r="B274" s="38"/>
      <c r="C274" s="39"/>
      <c r="D274" s="194" t="s">
        <v>191</v>
      </c>
      <c r="E274" s="39"/>
      <c r="F274" s="195" t="s">
        <v>365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191</v>
      </c>
      <c r="AU274" s="20" t="s">
        <v>83</v>
      </c>
    </row>
    <row r="275" spans="1:65" s="12" customFormat="1" ht="22.9" customHeight="1">
      <c r="B275" s="165"/>
      <c r="C275" s="166"/>
      <c r="D275" s="167" t="s">
        <v>69</v>
      </c>
      <c r="E275" s="179" t="s">
        <v>366</v>
      </c>
      <c r="F275" s="179" t="s">
        <v>367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SUM(P276:P317)</f>
        <v>0</v>
      </c>
      <c r="Q275" s="173"/>
      <c r="R275" s="174">
        <f>SUM(R276:R317)</f>
        <v>0.33202540000000003</v>
      </c>
      <c r="S275" s="173"/>
      <c r="T275" s="175">
        <f>SUM(T276:T317)</f>
        <v>1.0880000000000001E-2</v>
      </c>
      <c r="AR275" s="176" t="s">
        <v>83</v>
      </c>
      <c r="AT275" s="177" t="s">
        <v>69</v>
      </c>
      <c r="AU275" s="177" t="s">
        <v>77</v>
      </c>
      <c r="AY275" s="176" t="s">
        <v>181</v>
      </c>
      <c r="BK275" s="178">
        <f>SUM(BK276:BK317)</f>
        <v>0</v>
      </c>
    </row>
    <row r="276" spans="1:65" s="2" customFormat="1" ht="21.75" customHeight="1">
      <c r="A276" s="37"/>
      <c r="B276" s="38"/>
      <c r="C276" s="181" t="s">
        <v>368</v>
      </c>
      <c r="D276" s="181" t="s">
        <v>184</v>
      </c>
      <c r="E276" s="182" t="s">
        <v>369</v>
      </c>
      <c r="F276" s="183" t="s">
        <v>370</v>
      </c>
      <c r="G276" s="184" t="s">
        <v>187</v>
      </c>
      <c r="H276" s="185">
        <v>6.2279999999999998</v>
      </c>
      <c r="I276" s="186"/>
      <c r="J276" s="187">
        <f>ROUND(I276*H276,2)</f>
        <v>0</v>
      </c>
      <c r="K276" s="183" t="s">
        <v>188</v>
      </c>
      <c r="L276" s="42"/>
      <c r="M276" s="188" t="s">
        <v>19</v>
      </c>
      <c r="N276" s="189" t="s">
        <v>42</v>
      </c>
      <c r="O276" s="67"/>
      <c r="P276" s="190">
        <f>O276*H276</f>
        <v>0</v>
      </c>
      <c r="Q276" s="190">
        <v>2.7E-4</v>
      </c>
      <c r="R276" s="190">
        <f>Q276*H276</f>
        <v>1.6815599999999999E-3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278</v>
      </c>
      <c r="AT276" s="192" t="s">
        <v>184</v>
      </c>
      <c r="AU276" s="192" t="s">
        <v>83</v>
      </c>
      <c r="AY276" s="20" t="s">
        <v>181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83</v>
      </c>
      <c r="BK276" s="193">
        <f>ROUND(I276*H276,2)</f>
        <v>0</v>
      </c>
      <c r="BL276" s="20" t="s">
        <v>278</v>
      </c>
      <c r="BM276" s="192" t="s">
        <v>371</v>
      </c>
    </row>
    <row r="277" spans="1:65" s="2" customFormat="1" ht="11.25">
      <c r="A277" s="37"/>
      <c r="B277" s="38"/>
      <c r="C277" s="39"/>
      <c r="D277" s="194" t="s">
        <v>191</v>
      </c>
      <c r="E277" s="39"/>
      <c r="F277" s="195" t="s">
        <v>372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191</v>
      </c>
      <c r="AU277" s="20" t="s">
        <v>83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212</v>
      </c>
      <c r="G278" s="200"/>
      <c r="H278" s="204">
        <v>3.1139999999999999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212</v>
      </c>
      <c r="G279" s="200"/>
      <c r="H279" s="204">
        <v>3.1139999999999999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6.2279999999999998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222" t="s">
        <v>373</v>
      </c>
      <c r="D281" s="222" t="s">
        <v>237</v>
      </c>
      <c r="E281" s="223" t="s">
        <v>374</v>
      </c>
      <c r="F281" s="224" t="s">
        <v>375</v>
      </c>
      <c r="G281" s="225" t="s">
        <v>187</v>
      </c>
      <c r="H281" s="226">
        <v>6.2279999999999998</v>
      </c>
      <c r="I281" s="227"/>
      <c r="J281" s="228">
        <f>ROUND(I281*H281,2)</f>
        <v>0</v>
      </c>
      <c r="K281" s="224" t="s">
        <v>188</v>
      </c>
      <c r="L281" s="229"/>
      <c r="M281" s="230" t="s">
        <v>19</v>
      </c>
      <c r="N281" s="231" t="s">
        <v>42</v>
      </c>
      <c r="O281" s="67"/>
      <c r="P281" s="190">
        <f>O281*H281</f>
        <v>0</v>
      </c>
      <c r="Q281" s="190">
        <v>3.6810000000000002E-2</v>
      </c>
      <c r="R281" s="190">
        <f>Q281*H281</f>
        <v>0.22925268000000001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356</v>
      </c>
      <c r="AT281" s="192" t="s">
        <v>237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376</v>
      </c>
    </row>
    <row r="282" spans="1:65" s="13" customFormat="1" ht="11.25">
      <c r="B282" s="199"/>
      <c r="C282" s="200"/>
      <c r="D282" s="201" t="s">
        <v>193</v>
      </c>
      <c r="E282" s="202" t="s">
        <v>19</v>
      </c>
      <c r="F282" s="203" t="s">
        <v>212</v>
      </c>
      <c r="G282" s="200"/>
      <c r="H282" s="204">
        <v>3.1139999999999999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193</v>
      </c>
      <c r="AU282" s="210" t="s">
        <v>83</v>
      </c>
      <c r="AV282" s="13" t="s">
        <v>83</v>
      </c>
      <c r="AW282" s="13" t="s">
        <v>32</v>
      </c>
      <c r="AX282" s="13" t="s">
        <v>70</v>
      </c>
      <c r="AY282" s="210" t="s">
        <v>181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212</v>
      </c>
      <c r="G283" s="200"/>
      <c r="H283" s="204">
        <v>3.1139999999999999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4" customFormat="1" ht="11.25">
      <c r="B284" s="211"/>
      <c r="C284" s="212"/>
      <c r="D284" s="201" t="s">
        <v>193</v>
      </c>
      <c r="E284" s="213" t="s">
        <v>19</v>
      </c>
      <c r="F284" s="214" t="s">
        <v>197</v>
      </c>
      <c r="G284" s="212"/>
      <c r="H284" s="215">
        <v>6.2279999999999998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193</v>
      </c>
      <c r="AU284" s="221" t="s">
        <v>83</v>
      </c>
      <c r="AV284" s="14" t="s">
        <v>189</v>
      </c>
      <c r="AW284" s="14" t="s">
        <v>32</v>
      </c>
      <c r="AX284" s="14" t="s">
        <v>77</v>
      </c>
      <c r="AY284" s="221" t="s">
        <v>181</v>
      </c>
    </row>
    <row r="285" spans="1:65" s="2" customFormat="1" ht="16.5" customHeight="1">
      <c r="A285" s="37"/>
      <c r="B285" s="38"/>
      <c r="C285" s="181" t="s">
        <v>356</v>
      </c>
      <c r="D285" s="181" t="s">
        <v>184</v>
      </c>
      <c r="E285" s="182" t="s">
        <v>377</v>
      </c>
      <c r="F285" s="183" t="s">
        <v>378</v>
      </c>
      <c r="G285" s="184" t="s">
        <v>379</v>
      </c>
      <c r="H285" s="185">
        <v>1</v>
      </c>
      <c r="I285" s="186"/>
      <c r="J285" s="187">
        <f>ROUND(I285*H285,2)</f>
        <v>0</v>
      </c>
      <c r="K285" s="183" t="s">
        <v>188</v>
      </c>
      <c r="L285" s="42"/>
      <c r="M285" s="188" t="s">
        <v>19</v>
      </c>
      <c r="N285" s="189" t="s">
        <v>42</v>
      </c>
      <c r="O285" s="67"/>
      <c r="P285" s="190">
        <f>O285*H285</f>
        <v>0</v>
      </c>
      <c r="Q285" s="190">
        <v>2.7E-4</v>
      </c>
      <c r="R285" s="190">
        <f>Q285*H285</f>
        <v>2.7E-4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278</v>
      </c>
      <c r="AT285" s="192" t="s">
        <v>184</v>
      </c>
      <c r="AU285" s="192" t="s">
        <v>83</v>
      </c>
      <c r="AY285" s="20" t="s">
        <v>181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83</v>
      </c>
      <c r="BK285" s="193">
        <f>ROUND(I285*H285,2)</f>
        <v>0</v>
      </c>
      <c r="BL285" s="20" t="s">
        <v>278</v>
      </c>
      <c r="BM285" s="192" t="s">
        <v>380</v>
      </c>
    </row>
    <row r="286" spans="1:65" s="2" customFormat="1" ht="11.25">
      <c r="A286" s="37"/>
      <c r="B286" s="38"/>
      <c r="C286" s="39"/>
      <c r="D286" s="194" t="s">
        <v>191</v>
      </c>
      <c r="E286" s="39"/>
      <c r="F286" s="195" t="s">
        <v>381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191</v>
      </c>
      <c r="AU286" s="20" t="s">
        <v>83</v>
      </c>
    </row>
    <row r="287" spans="1:65" s="13" customFormat="1" ht="11.25">
      <c r="B287" s="199"/>
      <c r="C287" s="200"/>
      <c r="D287" s="201" t="s">
        <v>193</v>
      </c>
      <c r="E287" s="202" t="s">
        <v>19</v>
      </c>
      <c r="F287" s="203" t="s">
        <v>77</v>
      </c>
      <c r="G287" s="200"/>
      <c r="H287" s="204">
        <v>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193</v>
      </c>
      <c r="AU287" s="210" t="s">
        <v>83</v>
      </c>
      <c r="AV287" s="13" t="s">
        <v>83</v>
      </c>
      <c r="AW287" s="13" t="s">
        <v>32</v>
      </c>
      <c r="AX287" s="13" t="s">
        <v>70</v>
      </c>
      <c r="AY287" s="210" t="s">
        <v>181</v>
      </c>
    </row>
    <row r="288" spans="1:65" s="14" customFormat="1" ht="11.25">
      <c r="B288" s="211"/>
      <c r="C288" s="212"/>
      <c r="D288" s="201" t="s">
        <v>193</v>
      </c>
      <c r="E288" s="213" t="s">
        <v>19</v>
      </c>
      <c r="F288" s="214" t="s">
        <v>197</v>
      </c>
      <c r="G288" s="212"/>
      <c r="H288" s="215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193</v>
      </c>
      <c r="AU288" s="221" t="s">
        <v>83</v>
      </c>
      <c r="AV288" s="14" t="s">
        <v>189</v>
      </c>
      <c r="AW288" s="14" t="s">
        <v>32</v>
      </c>
      <c r="AX288" s="14" t="s">
        <v>77</v>
      </c>
      <c r="AY288" s="221" t="s">
        <v>181</v>
      </c>
    </row>
    <row r="289" spans="1:65" s="2" customFormat="1" ht="16.5" customHeight="1">
      <c r="A289" s="37"/>
      <c r="B289" s="38"/>
      <c r="C289" s="222" t="s">
        <v>382</v>
      </c>
      <c r="D289" s="222" t="s">
        <v>237</v>
      </c>
      <c r="E289" s="223" t="s">
        <v>383</v>
      </c>
      <c r="F289" s="224" t="s">
        <v>384</v>
      </c>
      <c r="G289" s="225" t="s">
        <v>187</v>
      </c>
      <c r="H289" s="226">
        <v>0.60099999999999998</v>
      </c>
      <c r="I289" s="227"/>
      <c r="J289" s="228">
        <f>ROUND(I289*H289,2)</f>
        <v>0</v>
      </c>
      <c r="K289" s="224" t="s">
        <v>188</v>
      </c>
      <c r="L289" s="229"/>
      <c r="M289" s="230" t="s">
        <v>19</v>
      </c>
      <c r="N289" s="231" t="s">
        <v>42</v>
      </c>
      <c r="O289" s="67"/>
      <c r="P289" s="190">
        <f>O289*H289</f>
        <v>0</v>
      </c>
      <c r="Q289" s="190">
        <v>4.0280000000000003E-2</v>
      </c>
      <c r="R289" s="190">
        <f>Q289*H289</f>
        <v>2.4208280000000002E-2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356</v>
      </c>
      <c r="AT289" s="192" t="s">
        <v>237</v>
      </c>
      <c r="AU289" s="192" t="s">
        <v>83</v>
      </c>
      <c r="AY289" s="20" t="s">
        <v>181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83</v>
      </c>
      <c r="BK289" s="193">
        <f>ROUND(I289*H289,2)</f>
        <v>0</v>
      </c>
      <c r="BL289" s="20" t="s">
        <v>278</v>
      </c>
      <c r="BM289" s="192" t="s">
        <v>385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214</v>
      </c>
      <c r="G290" s="200"/>
      <c r="H290" s="204">
        <v>0.60099999999999998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4" customFormat="1" ht="11.25">
      <c r="B291" s="211"/>
      <c r="C291" s="212"/>
      <c r="D291" s="201" t="s">
        <v>193</v>
      </c>
      <c r="E291" s="213" t="s">
        <v>19</v>
      </c>
      <c r="F291" s="214" t="s">
        <v>197</v>
      </c>
      <c r="G291" s="212"/>
      <c r="H291" s="215">
        <v>0.60099999999999998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193</v>
      </c>
      <c r="AU291" s="221" t="s">
        <v>83</v>
      </c>
      <c r="AV291" s="14" t="s">
        <v>189</v>
      </c>
      <c r="AW291" s="14" t="s">
        <v>32</v>
      </c>
      <c r="AX291" s="14" t="s">
        <v>77</v>
      </c>
      <c r="AY291" s="221" t="s">
        <v>181</v>
      </c>
    </row>
    <row r="292" spans="1:65" s="2" customFormat="1" ht="24.2" customHeight="1">
      <c r="A292" s="37"/>
      <c r="B292" s="38"/>
      <c r="C292" s="181" t="s">
        <v>386</v>
      </c>
      <c r="D292" s="181" t="s">
        <v>184</v>
      </c>
      <c r="E292" s="182" t="s">
        <v>387</v>
      </c>
      <c r="F292" s="183" t="s">
        <v>388</v>
      </c>
      <c r="G292" s="184" t="s">
        <v>379</v>
      </c>
      <c r="H292" s="185">
        <v>1</v>
      </c>
      <c r="I292" s="186"/>
      <c r="J292" s="187">
        <f>ROUND(I292*H292,2)</f>
        <v>0</v>
      </c>
      <c r="K292" s="183" t="s">
        <v>188</v>
      </c>
      <c r="L292" s="42"/>
      <c r="M292" s="188" t="s">
        <v>19</v>
      </c>
      <c r="N292" s="189" t="s">
        <v>42</v>
      </c>
      <c r="O292" s="67"/>
      <c r="P292" s="190">
        <f>O292*H292</f>
        <v>0</v>
      </c>
      <c r="Q292" s="190">
        <v>2.5999999999999998E-4</v>
      </c>
      <c r="R292" s="190">
        <f>Q292*H292</f>
        <v>2.5999999999999998E-4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278</v>
      </c>
      <c r="AT292" s="192" t="s">
        <v>184</v>
      </c>
      <c r="AU292" s="192" t="s">
        <v>83</v>
      </c>
      <c r="AY292" s="20" t="s">
        <v>181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83</v>
      </c>
      <c r="BK292" s="193">
        <f>ROUND(I292*H292,2)</f>
        <v>0</v>
      </c>
      <c r="BL292" s="20" t="s">
        <v>278</v>
      </c>
      <c r="BM292" s="192" t="s">
        <v>389</v>
      </c>
    </row>
    <row r="293" spans="1:65" s="2" customFormat="1" ht="11.25">
      <c r="A293" s="37"/>
      <c r="B293" s="38"/>
      <c r="C293" s="39"/>
      <c r="D293" s="194" t="s">
        <v>191</v>
      </c>
      <c r="E293" s="39"/>
      <c r="F293" s="195" t="s">
        <v>390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191</v>
      </c>
      <c r="AU293" s="20" t="s">
        <v>83</v>
      </c>
    </row>
    <row r="294" spans="1:65" s="13" customFormat="1" ht="11.25">
      <c r="B294" s="199"/>
      <c r="C294" s="200"/>
      <c r="D294" s="201" t="s">
        <v>193</v>
      </c>
      <c r="E294" s="202" t="s">
        <v>19</v>
      </c>
      <c r="F294" s="203" t="s">
        <v>77</v>
      </c>
      <c r="G294" s="200"/>
      <c r="H294" s="204">
        <v>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193</v>
      </c>
      <c r="AU294" s="210" t="s">
        <v>83</v>
      </c>
      <c r="AV294" s="13" t="s">
        <v>83</v>
      </c>
      <c r="AW294" s="13" t="s">
        <v>32</v>
      </c>
      <c r="AX294" s="13" t="s">
        <v>70</v>
      </c>
      <c r="AY294" s="210" t="s">
        <v>181</v>
      </c>
    </row>
    <row r="295" spans="1:65" s="14" customFormat="1" ht="11.25">
      <c r="B295" s="211"/>
      <c r="C295" s="212"/>
      <c r="D295" s="201" t="s">
        <v>193</v>
      </c>
      <c r="E295" s="213" t="s">
        <v>19</v>
      </c>
      <c r="F295" s="214" t="s">
        <v>197</v>
      </c>
      <c r="G295" s="212"/>
      <c r="H295" s="215">
        <v>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193</v>
      </c>
      <c r="AU295" s="221" t="s">
        <v>83</v>
      </c>
      <c r="AV295" s="14" t="s">
        <v>189</v>
      </c>
      <c r="AW295" s="14" t="s">
        <v>32</v>
      </c>
      <c r="AX295" s="14" t="s">
        <v>77</v>
      </c>
      <c r="AY295" s="221" t="s">
        <v>181</v>
      </c>
    </row>
    <row r="296" spans="1:65" s="2" customFormat="1" ht="16.5" customHeight="1">
      <c r="A296" s="37"/>
      <c r="B296" s="38"/>
      <c r="C296" s="222" t="s">
        <v>391</v>
      </c>
      <c r="D296" s="222" t="s">
        <v>237</v>
      </c>
      <c r="E296" s="223" t="s">
        <v>392</v>
      </c>
      <c r="F296" s="224" t="s">
        <v>393</v>
      </c>
      <c r="G296" s="225" t="s">
        <v>187</v>
      </c>
      <c r="H296" s="226">
        <v>1.7969999999999999</v>
      </c>
      <c r="I296" s="227"/>
      <c r="J296" s="228">
        <f>ROUND(I296*H296,2)</f>
        <v>0</v>
      </c>
      <c r="K296" s="224" t="s">
        <v>188</v>
      </c>
      <c r="L296" s="229"/>
      <c r="M296" s="230" t="s">
        <v>19</v>
      </c>
      <c r="N296" s="231" t="s">
        <v>42</v>
      </c>
      <c r="O296" s="67"/>
      <c r="P296" s="190">
        <f>O296*H296</f>
        <v>0</v>
      </c>
      <c r="Q296" s="190">
        <v>3.7039999999999997E-2</v>
      </c>
      <c r="R296" s="190">
        <f>Q296*H296</f>
        <v>6.6560879999999989E-2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356</v>
      </c>
      <c r="AT296" s="192" t="s">
        <v>237</v>
      </c>
      <c r="AU296" s="192" t="s">
        <v>83</v>
      </c>
      <c r="AY296" s="20" t="s">
        <v>181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83</v>
      </c>
      <c r="BK296" s="193">
        <f>ROUND(I296*H296,2)</f>
        <v>0</v>
      </c>
      <c r="BL296" s="20" t="s">
        <v>278</v>
      </c>
      <c r="BM296" s="192" t="s">
        <v>394</v>
      </c>
    </row>
    <row r="297" spans="1:65" s="13" customFormat="1" ht="11.25">
      <c r="B297" s="199"/>
      <c r="C297" s="200"/>
      <c r="D297" s="201" t="s">
        <v>193</v>
      </c>
      <c r="E297" s="202" t="s">
        <v>19</v>
      </c>
      <c r="F297" s="203" t="s">
        <v>213</v>
      </c>
      <c r="G297" s="200"/>
      <c r="H297" s="204">
        <v>1.7969999999999999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193</v>
      </c>
      <c r="AU297" s="210" t="s">
        <v>83</v>
      </c>
      <c r="AV297" s="13" t="s">
        <v>83</v>
      </c>
      <c r="AW297" s="13" t="s">
        <v>32</v>
      </c>
      <c r="AX297" s="13" t="s">
        <v>70</v>
      </c>
      <c r="AY297" s="210" t="s">
        <v>181</v>
      </c>
    </row>
    <row r="298" spans="1:65" s="14" customFormat="1" ht="11.25">
      <c r="B298" s="211"/>
      <c r="C298" s="212"/>
      <c r="D298" s="201" t="s">
        <v>193</v>
      </c>
      <c r="E298" s="213" t="s">
        <v>19</v>
      </c>
      <c r="F298" s="214" t="s">
        <v>197</v>
      </c>
      <c r="G298" s="212"/>
      <c r="H298" s="215">
        <v>1.7969999999999999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193</v>
      </c>
      <c r="AU298" s="221" t="s">
        <v>83</v>
      </c>
      <c r="AV298" s="14" t="s">
        <v>189</v>
      </c>
      <c r="AW298" s="14" t="s">
        <v>32</v>
      </c>
      <c r="AX298" s="14" t="s">
        <v>77</v>
      </c>
      <c r="AY298" s="221" t="s">
        <v>181</v>
      </c>
    </row>
    <row r="299" spans="1:65" s="2" customFormat="1" ht="16.5" customHeight="1">
      <c r="A299" s="37"/>
      <c r="B299" s="38"/>
      <c r="C299" s="181" t="s">
        <v>395</v>
      </c>
      <c r="D299" s="181" t="s">
        <v>184</v>
      </c>
      <c r="E299" s="182" t="s">
        <v>396</v>
      </c>
      <c r="F299" s="183" t="s">
        <v>397</v>
      </c>
      <c r="G299" s="184" t="s">
        <v>230</v>
      </c>
      <c r="H299" s="185">
        <v>5.44</v>
      </c>
      <c r="I299" s="186"/>
      <c r="J299" s="187">
        <f>ROUND(I299*H299,2)</f>
        <v>0</v>
      </c>
      <c r="K299" s="183" t="s">
        <v>188</v>
      </c>
      <c r="L299" s="42"/>
      <c r="M299" s="188" t="s">
        <v>19</v>
      </c>
      <c r="N299" s="189" t="s">
        <v>42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2E-3</v>
      </c>
      <c r="T299" s="191">
        <f>S299*H299</f>
        <v>1.0880000000000001E-2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278</v>
      </c>
      <c r="AT299" s="192" t="s">
        <v>184</v>
      </c>
      <c r="AU299" s="192" t="s">
        <v>83</v>
      </c>
      <c r="AY299" s="20" t="s">
        <v>181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83</v>
      </c>
      <c r="BK299" s="193">
        <f>ROUND(I299*H299,2)</f>
        <v>0</v>
      </c>
      <c r="BL299" s="20" t="s">
        <v>278</v>
      </c>
      <c r="BM299" s="192" t="s">
        <v>398</v>
      </c>
    </row>
    <row r="300" spans="1:65" s="2" customFormat="1" ht="11.25">
      <c r="A300" s="37"/>
      <c r="B300" s="38"/>
      <c r="C300" s="39"/>
      <c r="D300" s="194" t="s">
        <v>191</v>
      </c>
      <c r="E300" s="39"/>
      <c r="F300" s="195" t="s">
        <v>399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191</v>
      </c>
      <c r="AU300" s="20" t="s">
        <v>83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400</v>
      </c>
      <c r="G301" s="200"/>
      <c r="H301" s="204">
        <v>2.25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3" customFormat="1" ht="11.25">
      <c r="B302" s="199"/>
      <c r="C302" s="200"/>
      <c r="D302" s="201" t="s">
        <v>193</v>
      </c>
      <c r="E302" s="202" t="s">
        <v>19</v>
      </c>
      <c r="F302" s="203" t="s">
        <v>400</v>
      </c>
      <c r="G302" s="200"/>
      <c r="H302" s="204">
        <v>2.25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193</v>
      </c>
      <c r="AU302" s="210" t="s">
        <v>83</v>
      </c>
      <c r="AV302" s="13" t="s">
        <v>83</v>
      </c>
      <c r="AW302" s="13" t="s">
        <v>32</v>
      </c>
      <c r="AX302" s="13" t="s">
        <v>70</v>
      </c>
      <c r="AY302" s="210" t="s">
        <v>181</v>
      </c>
    </row>
    <row r="303" spans="1:65" s="13" customFormat="1" ht="11.25">
      <c r="B303" s="199"/>
      <c r="C303" s="200"/>
      <c r="D303" s="201" t="s">
        <v>193</v>
      </c>
      <c r="E303" s="202" t="s">
        <v>19</v>
      </c>
      <c r="F303" s="203" t="s">
        <v>401</v>
      </c>
      <c r="G303" s="200"/>
      <c r="H303" s="204">
        <v>0.94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193</v>
      </c>
      <c r="AU303" s="210" t="s">
        <v>83</v>
      </c>
      <c r="AV303" s="13" t="s">
        <v>83</v>
      </c>
      <c r="AW303" s="13" t="s">
        <v>32</v>
      </c>
      <c r="AX303" s="13" t="s">
        <v>70</v>
      </c>
      <c r="AY303" s="210" t="s">
        <v>181</v>
      </c>
    </row>
    <row r="304" spans="1:65" s="14" customFormat="1" ht="11.25">
      <c r="B304" s="211"/>
      <c r="C304" s="212"/>
      <c r="D304" s="201" t="s">
        <v>193</v>
      </c>
      <c r="E304" s="213" t="s">
        <v>19</v>
      </c>
      <c r="F304" s="214" t="s">
        <v>197</v>
      </c>
      <c r="G304" s="212"/>
      <c r="H304" s="215">
        <v>5.4399999999999995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193</v>
      </c>
      <c r="AU304" s="221" t="s">
        <v>83</v>
      </c>
      <c r="AV304" s="14" t="s">
        <v>189</v>
      </c>
      <c r="AW304" s="14" t="s">
        <v>32</v>
      </c>
      <c r="AX304" s="14" t="s">
        <v>77</v>
      </c>
      <c r="AY304" s="221" t="s">
        <v>181</v>
      </c>
    </row>
    <row r="305" spans="1:65" s="2" customFormat="1" ht="21.75" customHeight="1">
      <c r="A305" s="37"/>
      <c r="B305" s="38"/>
      <c r="C305" s="181" t="s">
        <v>403</v>
      </c>
      <c r="D305" s="181" t="s">
        <v>184</v>
      </c>
      <c r="E305" s="182" t="s">
        <v>404</v>
      </c>
      <c r="F305" s="183" t="s">
        <v>405</v>
      </c>
      <c r="G305" s="184" t="s">
        <v>230</v>
      </c>
      <c r="H305" s="185">
        <v>5.44</v>
      </c>
      <c r="I305" s="186"/>
      <c r="J305" s="187">
        <f>ROUND(I305*H305,2)</f>
        <v>0</v>
      </c>
      <c r="K305" s="183" t="s">
        <v>188</v>
      </c>
      <c r="L305" s="42"/>
      <c r="M305" s="188" t="s">
        <v>19</v>
      </c>
      <c r="N305" s="189" t="s">
        <v>42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278</v>
      </c>
      <c r="AT305" s="192" t="s">
        <v>184</v>
      </c>
      <c r="AU305" s="192" t="s">
        <v>83</v>
      </c>
      <c r="AY305" s="20" t="s">
        <v>181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83</v>
      </c>
      <c r="BK305" s="193">
        <f>ROUND(I305*H305,2)</f>
        <v>0</v>
      </c>
      <c r="BL305" s="20" t="s">
        <v>278</v>
      </c>
      <c r="BM305" s="192" t="s">
        <v>406</v>
      </c>
    </row>
    <row r="306" spans="1:65" s="2" customFormat="1" ht="11.25">
      <c r="A306" s="37"/>
      <c r="B306" s="38"/>
      <c r="C306" s="39"/>
      <c r="D306" s="194" t="s">
        <v>191</v>
      </c>
      <c r="E306" s="39"/>
      <c r="F306" s="195" t="s">
        <v>407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191</v>
      </c>
      <c r="AU306" s="20" t="s">
        <v>83</v>
      </c>
    </row>
    <row r="307" spans="1:65" s="13" customFormat="1" ht="11.25">
      <c r="B307" s="199"/>
      <c r="C307" s="200"/>
      <c r="D307" s="201" t="s">
        <v>193</v>
      </c>
      <c r="E307" s="202" t="s">
        <v>19</v>
      </c>
      <c r="F307" s="203" t="s">
        <v>400</v>
      </c>
      <c r="G307" s="200"/>
      <c r="H307" s="204">
        <v>2.25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193</v>
      </c>
      <c r="AU307" s="210" t="s">
        <v>83</v>
      </c>
      <c r="AV307" s="13" t="s">
        <v>83</v>
      </c>
      <c r="AW307" s="13" t="s">
        <v>32</v>
      </c>
      <c r="AX307" s="13" t="s">
        <v>70</v>
      </c>
      <c r="AY307" s="210" t="s">
        <v>181</v>
      </c>
    </row>
    <row r="308" spans="1:65" s="13" customFormat="1" ht="11.25">
      <c r="B308" s="199"/>
      <c r="C308" s="200"/>
      <c r="D308" s="201" t="s">
        <v>193</v>
      </c>
      <c r="E308" s="202" t="s">
        <v>19</v>
      </c>
      <c r="F308" s="203" t="s">
        <v>400</v>
      </c>
      <c r="G308" s="200"/>
      <c r="H308" s="204">
        <v>2.25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193</v>
      </c>
      <c r="AU308" s="210" t="s">
        <v>83</v>
      </c>
      <c r="AV308" s="13" t="s">
        <v>83</v>
      </c>
      <c r="AW308" s="13" t="s">
        <v>32</v>
      </c>
      <c r="AX308" s="13" t="s">
        <v>70</v>
      </c>
      <c r="AY308" s="210" t="s">
        <v>181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401</v>
      </c>
      <c r="G309" s="200"/>
      <c r="H309" s="204">
        <v>0.94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5.4399999999999995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408</v>
      </c>
      <c r="D311" s="222" t="s">
        <v>237</v>
      </c>
      <c r="E311" s="223" t="s">
        <v>409</v>
      </c>
      <c r="F311" s="224" t="s">
        <v>410</v>
      </c>
      <c r="G311" s="225" t="s">
        <v>230</v>
      </c>
      <c r="H311" s="226">
        <v>5.44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1.8E-3</v>
      </c>
      <c r="R311" s="190">
        <f>Q311*H311</f>
        <v>9.7920000000000004E-3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411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400</v>
      </c>
      <c r="G312" s="200"/>
      <c r="H312" s="204">
        <v>2.25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400</v>
      </c>
      <c r="G313" s="200"/>
      <c r="H313" s="204">
        <v>2.25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3" customFormat="1" ht="11.25">
      <c r="B314" s="199"/>
      <c r="C314" s="200"/>
      <c r="D314" s="201" t="s">
        <v>193</v>
      </c>
      <c r="E314" s="202" t="s">
        <v>19</v>
      </c>
      <c r="F314" s="203" t="s">
        <v>401</v>
      </c>
      <c r="G314" s="200"/>
      <c r="H314" s="204">
        <v>0.94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193</v>
      </c>
      <c r="AU314" s="210" t="s">
        <v>83</v>
      </c>
      <c r="AV314" s="13" t="s">
        <v>83</v>
      </c>
      <c r="AW314" s="13" t="s">
        <v>32</v>
      </c>
      <c r="AX314" s="13" t="s">
        <v>70</v>
      </c>
      <c r="AY314" s="210" t="s">
        <v>181</v>
      </c>
    </row>
    <row r="315" spans="1:65" s="14" customFormat="1" ht="11.25">
      <c r="B315" s="211"/>
      <c r="C315" s="212"/>
      <c r="D315" s="201" t="s">
        <v>193</v>
      </c>
      <c r="E315" s="213" t="s">
        <v>19</v>
      </c>
      <c r="F315" s="214" t="s">
        <v>197</v>
      </c>
      <c r="G315" s="212"/>
      <c r="H315" s="215">
        <v>5.4399999999999995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193</v>
      </c>
      <c r="AU315" s="221" t="s">
        <v>83</v>
      </c>
      <c r="AV315" s="14" t="s">
        <v>189</v>
      </c>
      <c r="AW315" s="14" t="s">
        <v>32</v>
      </c>
      <c r="AX315" s="14" t="s">
        <v>77</v>
      </c>
      <c r="AY315" s="221" t="s">
        <v>181</v>
      </c>
    </row>
    <row r="316" spans="1:65" s="2" customFormat="1" ht="24.2" customHeight="1">
      <c r="A316" s="37"/>
      <c r="B316" s="38"/>
      <c r="C316" s="181" t="s">
        <v>412</v>
      </c>
      <c r="D316" s="181" t="s">
        <v>184</v>
      </c>
      <c r="E316" s="182" t="s">
        <v>413</v>
      </c>
      <c r="F316" s="183" t="s">
        <v>414</v>
      </c>
      <c r="G316" s="184" t="s">
        <v>309</v>
      </c>
      <c r="H316" s="185">
        <v>0.33200000000000002</v>
      </c>
      <c r="I316" s="186"/>
      <c r="J316" s="187">
        <f>ROUND(I316*H316,2)</f>
        <v>0</v>
      </c>
      <c r="K316" s="183" t="s">
        <v>188</v>
      </c>
      <c r="L316" s="42"/>
      <c r="M316" s="188" t="s">
        <v>19</v>
      </c>
      <c r="N316" s="189" t="s">
        <v>42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278</v>
      </c>
      <c r="AT316" s="192" t="s">
        <v>184</v>
      </c>
      <c r="AU316" s="192" t="s">
        <v>83</v>
      </c>
      <c r="AY316" s="20" t="s">
        <v>181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83</v>
      </c>
      <c r="BK316" s="193">
        <f>ROUND(I316*H316,2)</f>
        <v>0</v>
      </c>
      <c r="BL316" s="20" t="s">
        <v>278</v>
      </c>
      <c r="BM316" s="192" t="s">
        <v>415</v>
      </c>
    </row>
    <row r="317" spans="1:65" s="2" customFormat="1" ht="11.25">
      <c r="A317" s="37"/>
      <c r="B317" s="38"/>
      <c r="C317" s="39"/>
      <c r="D317" s="194" t="s">
        <v>191</v>
      </c>
      <c r="E317" s="39"/>
      <c r="F317" s="195" t="s">
        <v>416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191</v>
      </c>
      <c r="AU317" s="20" t="s">
        <v>83</v>
      </c>
    </row>
    <row r="318" spans="1:65" s="12" customFormat="1" ht="22.9" customHeight="1">
      <c r="B318" s="165"/>
      <c r="C318" s="166"/>
      <c r="D318" s="167" t="s">
        <v>69</v>
      </c>
      <c r="E318" s="179" t="s">
        <v>417</v>
      </c>
      <c r="F318" s="179" t="s">
        <v>418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SUM(P319:P341)</f>
        <v>0</v>
      </c>
      <c r="Q318" s="173"/>
      <c r="R318" s="174">
        <f>SUM(R319:R341)</f>
        <v>9.7818000000000002E-3</v>
      </c>
      <c r="S318" s="173"/>
      <c r="T318" s="175">
        <f>SUM(T319:T341)</f>
        <v>0</v>
      </c>
      <c r="AR318" s="176" t="s">
        <v>83</v>
      </c>
      <c r="AT318" s="177" t="s">
        <v>69</v>
      </c>
      <c r="AU318" s="177" t="s">
        <v>77</v>
      </c>
      <c r="AY318" s="176" t="s">
        <v>181</v>
      </c>
      <c r="BK318" s="178">
        <f>SUM(BK319:BK341)</f>
        <v>0</v>
      </c>
    </row>
    <row r="319" spans="1:65" s="2" customFormat="1" ht="24.2" customHeight="1">
      <c r="A319" s="37"/>
      <c r="B319" s="38"/>
      <c r="C319" s="181" t="s">
        <v>419</v>
      </c>
      <c r="D319" s="181" t="s">
        <v>184</v>
      </c>
      <c r="E319" s="182" t="s">
        <v>420</v>
      </c>
      <c r="F319" s="183" t="s">
        <v>421</v>
      </c>
      <c r="G319" s="184" t="s">
        <v>230</v>
      </c>
      <c r="H319" s="185">
        <v>23.29</v>
      </c>
      <c r="I319" s="186"/>
      <c r="J319" s="187">
        <f>ROUND(I319*H319,2)</f>
        <v>0</v>
      </c>
      <c r="K319" s="183" t="s">
        <v>188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6.0000000000000002E-5</v>
      </c>
      <c r="R319" s="190">
        <f>Q319*H319</f>
        <v>1.3974E-3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278</v>
      </c>
      <c r="AT319" s="192" t="s">
        <v>184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422</v>
      </c>
    </row>
    <row r="320" spans="1:65" s="2" customFormat="1" ht="11.25">
      <c r="A320" s="37"/>
      <c r="B320" s="38"/>
      <c r="C320" s="39"/>
      <c r="D320" s="194" t="s">
        <v>191</v>
      </c>
      <c r="E320" s="39"/>
      <c r="F320" s="195" t="s">
        <v>423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191</v>
      </c>
      <c r="AU320" s="20" t="s">
        <v>83</v>
      </c>
    </row>
    <row r="321" spans="1:65" s="13" customFormat="1" ht="11.25">
      <c r="B321" s="199"/>
      <c r="C321" s="200"/>
      <c r="D321" s="201" t="s">
        <v>193</v>
      </c>
      <c r="E321" s="202" t="s">
        <v>19</v>
      </c>
      <c r="F321" s="203" t="s">
        <v>424</v>
      </c>
      <c r="G321" s="200"/>
      <c r="H321" s="204">
        <v>7.16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193</v>
      </c>
      <c r="AU321" s="210" t="s">
        <v>83</v>
      </c>
      <c r="AV321" s="13" t="s">
        <v>83</v>
      </c>
      <c r="AW321" s="13" t="s">
        <v>32</v>
      </c>
      <c r="AX321" s="13" t="s">
        <v>70</v>
      </c>
      <c r="AY321" s="210" t="s">
        <v>181</v>
      </c>
    </row>
    <row r="322" spans="1:65" s="13" customFormat="1" ht="11.25">
      <c r="B322" s="199"/>
      <c r="C322" s="200"/>
      <c r="D322" s="201" t="s">
        <v>193</v>
      </c>
      <c r="E322" s="202" t="s">
        <v>19</v>
      </c>
      <c r="F322" s="203" t="s">
        <v>424</v>
      </c>
      <c r="G322" s="200"/>
      <c r="H322" s="204">
        <v>7.16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193</v>
      </c>
      <c r="AU322" s="210" t="s">
        <v>83</v>
      </c>
      <c r="AV322" s="13" t="s">
        <v>83</v>
      </c>
      <c r="AW322" s="13" t="s">
        <v>32</v>
      </c>
      <c r="AX322" s="13" t="s">
        <v>70</v>
      </c>
      <c r="AY322" s="210" t="s">
        <v>181</v>
      </c>
    </row>
    <row r="323" spans="1:65" s="13" customFormat="1" ht="11.25">
      <c r="B323" s="199"/>
      <c r="C323" s="200"/>
      <c r="D323" s="201" t="s">
        <v>193</v>
      </c>
      <c r="E323" s="202" t="s">
        <v>19</v>
      </c>
      <c r="F323" s="203" t="s">
        <v>425</v>
      </c>
      <c r="G323" s="200"/>
      <c r="H323" s="204">
        <v>5.87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193</v>
      </c>
      <c r="AU323" s="210" t="s">
        <v>83</v>
      </c>
      <c r="AV323" s="13" t="s">
        <v>83</v>
      </c>
      <c r="AW323" s="13" t="s">
        <v>32</v>
      </c>
      <c r="AX323" s="13" t="s">
        <v>70</v>
      </c>
      <c r="AY323" s="210" t="s">
        <v>181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426</v>
      </c>
      <c r="G324" s="200"/>
      <c r="H324" s="204">
        <v>3.1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4" customFormat="1" ht="11.25">
      <c r="B325" s="211"/>
      <c r="C325" s="212"/>
      <c r="D325" s="201" t="s">
        <v>193</v>
      </c>
      <c r="E325" s="213" t="s">
        <v>19</v>
      </c>
      <c r="F325" s="214" t="s">
        <v>197</v>
      </c>
      <c r="G325" s="212"/>
      <c r="H325" s="215">
        <v>23.290000000000003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193</v>
      </c>
      <c r="AU325" s="221" t="s">
        <v>83</v>
      </c>
      <c r="AV325" s="14" t="s">
        <v>189</v>
      </c>
      <c r="AW325" s="14" t="s">
        <v>32</v>
      </c>
      <c r="AX325" s="14" t="s">
        <v>77</v>
      </c>
      <c r="AY325" s="221" t="s">
        <v>181</v>
      </c>
    </row>
    <row r="326" spans="1:65" s="2" customFormat="1" ht="24.2" customHeight="1">
      <c r="A326" s="37"/>
      <c r="B326" s="38"/>
      <c r="C326" s="181" t="s">
        <v>427</v>
      </c>
      <c r="D326" s="181" t="s">
        <v>184</v>
      </c>
      <c r="E326" s="182" t="s">
        <v>428</v>
      </c>
      <c r="F326" s="183" t="s">
        <v>429</v>
      </c>
      <c r="G326" s="184" t="s">
        <v>230</v>
      </c>
      <c r="H326" s="185">
        <v>23.29</v>
      </c>
      <c r="I326" s="186"/>
      <c r="J326" s="187">
        <f>ROUND(I326*H326,2)</f>
        <v>0</v>
      </c>
      <c r="K326" s="183" t="s">
        <v>188</v>
      </c>
      <c r="L326" s="42"/>
      <c r="M326" s="188" t="s">
        <v>19</v>
      </c>
      <c r="N326" s="189" t="s">
        <v>42</v>
      </c>
      <c r="O326" s="67"/>
      <c r="P326" s="190">
        <f>O326*H326</f>
        <v>0</v>
      </c>
      <c r="Q326" s="190">
        <v>6.9999999999999994E-5</v>
      </c>
      <c r="R326" s="190">
        <f>Q326*H326</f>
        <v>1.6302999999999999E-3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278</v>
      </c>
      <c r="AT326" s="192" t="s">
        <v>184</v>
      </c>
      <c r="AU326" s="192" t="s">
        <v>83</v>
      </c>
      <c r="AY326" s="20" t="s">
        <v>181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83</v>
      </c>
      <c r="BK326" s="193">
        <f>ROUND(I326*H326,2)</f>
        <v>0</v>
      </c>
      <c r="BL326" s="20" t="s">
        <v>278</v>
      </c>
      <c r="BM326" s="192" t="s">
        <v>430</v>
      </c>
    </row>
    <row r="327" spans="1:65" s="2" customFormat="1" ht="11.25">
      <c r="A327" s="37"/>
      <c r="B327" s="38"/>
      <c r="C327" s="39"/>
      <c r="D327" s="194" t="s">
        <v>191</v>
      </c>
      <c r="E327" s="39"/>
      <c r="F327" s="195" t="s">
        <v>431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191</v>
      </c>
      <c r="AU327" s="20" t="s">
        <v>83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424</v>
      </c>
      <c r="G328" s="200"/>
      <c r="H328" s="204">
        <v>7.16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424</v>
      </c>
      <c r="G329" s="200"/>
      <c r="H329" s="204">
        <v>7.16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3" customFormat="1" ht="11.25">
      <c r="B330" s="199"/>
      <c r="C330" s="200"/>
      <c r="D330" s="201" t="s">
        <v>193</v>
      </c>
      <c r="E330" s="202" t="s">
        <v>19</v>
      </c>
      <c r="F330" s="203" t="s">
        <v>425</v>
      </c>
      <c r="G330" s="200"/>
      <c r="H330" s="204">
        <v>5.87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193</v>
      </c>
      <c r="AU330" s="210" t="s">
        <v>83</v>
      </c>
      <c r="AV330" s="13" t="s">
        <v>83</v>
      </c>
      <c r="AW330" s="13" t="s">
        <v>32</v>
      </c>
      <c r="AX330" s="13" t="s">
        <v>70</v>
      </c>
      <c r="AY330" s="210" t="s">
        <v>181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426</v>
      </c>
      <c r="G331" s="200"/>
      <c r="H331" s="204">
        <v>3.1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4" customFormat="1" ht="11.25">
      <c r="B332" s="211"/>
      <c r="C332" s="212"/>
      <c r="D332" s="201" t="s">
        <v>193</v>
      </c>
      <c r="E332" s="213" t="s">
        <v>19</v>
      </c>
      <c r="F332" s="214" t="s">
        <v>197</v>
      </c>
      <c r="G332" s="212"/>
      <c r="H332" s="215">
        <v>23.290000000000003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193</v>
      </c>
      <c r="AU332" s="221" t="s">
        <v>83</v>
      </c>
      <c r="AV332" s="14" t="s">
        <v>189</v>
      </c>
      <c r="AW332" s="14" t="s">
        <v>32</v>
      </c>
      <c r="AX332" s="14" t="s">
        <v>77</v>
      </c>
      <c r="AY332" s="221" t="s">
        <v>181</v>
      </c>
    </row>
    <row r="333" spans="1:65" s="2" customFormat="1" ht="24.2" customHeight="1">
      <c r="A333" s="37"/>
      <c r="B333" s="38"/>
      <c r="C333" s="181" t="s">
        <v>432</v>
      </c>
      <c r="D333" s="181" t="s">
        <v>184</v>
      </c>
      <c r="E333" s="182" t="s">
        <v>433</v>
      </c>
      <c r="F333" s="183" t="s">
        <v>434</v>
      </c>
      <c r="G333" s="184" t="s">
        <v>230</v>
      </c>
      <c r="H333" s="185">
        <v>23.29</v>
      </c>
      <c r="I333" s="186"/>
      <c r="J333" s="187">
        <f>ROUND(I333*H333,2)</f>
        <v>0</v>
      </c>
      <c r="K333" s="183" t="s">
        <v>188</v>
      </c>
      <c r="L333" s="42"/>
      <c r="M333" s="188" t="s">
        <v>19</v>
      </c>
      <c r="N333" s="189" t="s">
        <v>42</v>
      </c>
      <c r="O333" s="67"/>
      <c r="P333" s="190">
        <f>O333*H333</f>
        <v>0</v>
      </c>
      <c r="Q333" s="190">
        <v>2.9E-4</v>
      </c>
      <c r="R333" s="190">
        <f>Q333*H333</f>
        <v>6.7540999999999999E-3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278</v>
      </c>
      <c r="AT333" s="192" t="s">
        <v>184</v>
      </c>
      <c r="AU333" s="192" t="s">
        <v>83</v>
      </c>
      <c r="AY333" s="20" t="s">
        <v>181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83</v>
      </c>
      <c r="BK333" s="193">
        <f>ROUND(I333*H333,2)</f>
        <v>0</v>
      </c>
      <c r="BL333" s="20" t="s">
        <v>278</v>
      </c>
      <c r="BM333" s="192" t="s">
        <v>435</v>
      </c>
    </row>
    <row r="334" spans="1:65" s="2" customFormat="1" ht="11.25">
      <c r="A334" s="37"/>
      <c r="B334" s="38"/>
      <c r="C334" s="39"/>
      <c r="D334" s="194" t="s">
        <v>191</v>
      </c>
      <c r="E334" s="39"/>
      <c r="F334" s="195" t="s">
        <v>436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191</v>
      </c>
      <c r="AU334" s="20" t="s">
        <v>83</v>
      </c>
    </row>
    <row r="335" spans="1:65" s="13" customFormat="1" ht="11.25">
      <c r="B335" s="199"/>
      <c r="C335" s="200"/>
      <c r="D335" s="201" t="s">
        <v>193</v>
      </c>
      <c r="E335" s="202" t="s">
        <v>19</v>
      </c>
      <c r="F335" s="203" t="s">
        <v>424</v>
      </c>
      <c r="G335" s="200"/>
      <c r="H335" s="204">
        <v>7.16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193</v>
      </c>
      <c r="AU335" s="210" t="s">
        <v>83</v>
      </c>
      <c r="AV335" s="13" t="s">
        <v>83</v>
      </c>
      <c r="AW335" s="13" t="s">
        <v>32</v>
      </c>
      <c r="AX335" s="13" t="s">
        <v>70</v>
      </c>
      <c r="AY335" s="210" t="s">
        <v>181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424</v>
      </c>
      <c r="G336" s="200"/>
      <c r="H336" s="204">
        <v>7.16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425</v>
      </c>
      <c r="G337" s="200"/>
      <c r="H337" s="204">
        <v>5.87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426</v>
      </c>
      <c r="G338" s="200"/>
      <c r="H338" s="204">
        <v>3.1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4" customFormat="1" ht="11.25">
      <c r="B339" s="211"/>
      <c r="C339" s="212"/>
      <c r="D339" s="201" t="s">
        <v>193</v>
      </c>
      <c r="E339" s="213" t="s">
        <v>19</v>
      </c>
      <c r="F339" s="214" t="s">
        <v>197</v>
      </c>
      <c r="G339" s="212"/>
      <c r="H339" s="215">
        <v>23.290000000000003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193</v>
      </c>
      <c r="AU339" s="221" t="s">
        <v>83</v>
      </c>
      <c r="AV339" s="14" t="s">
        <v>189</v>
      </c>
      <c r="AW339" s="14" t="s">
        <v>32</v>
      </c>
      <c r="AX339" s="14" t="s">
        <v>77</v>
      </c>
      <c r="AY339" s="221" t="s">
        <v>181</v>
      </c>
    </row>
    <row r="340" spans="1:65" s="2" customFormat="1" ht="33" customHeight="1">
      <c r="A340" s="37"/>
      <c r="B340" s="38"/>
      <c r="C340" s="181" t="s">
        <v>437</v>
      </c>
      <c r="D340" s="181" t="s">
        <v>184</v>
      </c>
      <c r="E340" s="182" t="s">
        <v>438</v>
      </c>
      <c r="F340" s="183" t="s">
        <v>439</v>
      </c>
      <c r="G340" s="184" t="s">
        <v>309</v>
      </c>
      <c r="H340" s="185">
        <v>0.01</v>
      </c>
      <c r="I340" s="186"/>
      <c r="J340" s="187">
        <f>ROUND(I340*H340,2)</f>
        <v>0</v>
      </c>
      <c r="K340" s="183" t="s">
        <v>188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278</v>
      </c>
      <c r="AT340" s="192" t="s">
        <v>184</v>
      </c>
      <c r="AU340" s="192" t="s">
        <v>83</v>
      </c>
      <c r="AY340" s="20" t="s">
        <v>181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83</v>
      </c>
      <c r="BK340" s="193">
        <f>ROUND(I340*H340,2)</f>
        <v>0</v>
      </c>
      <c r="BL340" s="20" t="s">
        <v>278</v>
      </c>
      <c r="BM340" s="192" t="s">
        <v>440</v>
      </c>
    </row>
    <row r="341" spans="1:65" s="2" customFormat="1" ht="11.25">
      <c r="A341" s="37"/>
      <c r="B341" s="38"/>
      <c r="C341" s="39"/>
      <c r="D341" s="194" t="s">
        <v>191</v>
      </c>
      <c r="E341" s="39"/>
      <c r="F341" s="195" t="s">
        <v>441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191</v>
      </c>
      <c r="AU341" s="20" t="s">
        <v>83</v>
      </c>
    </row>
    <row r="342" spans="1:65" s="12" customFormat="1" ht="22.9" customHeight="1">
      <c r="B342" s="165"/>
      <c r="C342" s="166"/>
      <c r="D342" s="167" t="s">
        <v>69</v>
      </c>
      <c r="E342" s="179" t="s">
        <v>442</v>
      </c>
      <c r="F342" s="179" t="s">
        <v>443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SUM(P343:P353)</f>
        <v>0</v>
      </c>
      <c r="Q342" s="173"/>
      <c r="R342" s="174">
        <f>SUM(R343:R353)</f>
        <v>1.3841879999999999E-2</v>
      </c>
      <c r="S342" s="173"/>
      <c r="T342" s="175">
        <f>SUM(T343:T353)</f>
        <v>0</v>
      </c>
      <c r="AR342" s="176" t="s">
        <v>83</v>
      </c>
      <c r="AT342" s="177" t="s">
        <v>69</v>
      </c>
      <c r="AU342" s="177" t="s">
        <v>77</v>
      </c>
      <c r="AY342" s="176" t="s">
        <v>181</v>
      </c>
      <c r="BK342" s="178">
        <f>SUM(BK343:BK353)</f>
        <v>0</v>
      </c>
    </row>
    <row r="343" spans="1:65" s="2" customFormat="1" ht="24.2" customHeight="1">
      <c r="A343" s="37"/>
      <c r="B343" s="38"/>
      <c r="C343" s="181" t="s">
        <v>444</v>
      </c>
      <c r="D343" s="181" t="s">
        <v>184</v>
      </c>
      <c r="E343" s="182" t="s">
        <v>445</v>
      </c>
      <c r="F343" s="183" t="s">
        <v>446</v>
      </c>
      <c r="G343" s="184" t="s">
        <v>187</v>
      </c>
      <c r="H343" s="185">
        <v>53.238</v>
      </c>
      <c r="I343" s="186"/>
      <c r="J343" s="187">
        <f>ROUND(I343*H343,2)</f>
        <v>0</v>
      </c>
      <c r="K343" s="183" t="s">
        <v>188</v>
      </c>
      <c r="L343" s="42"/>
      <c r="M343" s="188" t="s">
        <v>19</v>
      </c>
      <c r="N343" s="189" t="s">
        <v>42</v>
      </c>
      <c r="O343" s="67"/>
      <c r="P343" s="190">
        <f>O343*H343</f>
        <v>0</v>
      </c>
      <c r="Q343" s="190">
        <v>2.5999999999999998E-4</v>
      </c>
      <c r="R343" s="190">
        <f>Q343*H343</f>
        <v>1.3841879999999999E-2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278</v>
      </c>
      <c r="AT343" s="192" t="s">
        <v>184</v>
      </c>
      <c r="AU343" s="192" t="s">
        <v>83</v>
      </c>
      <c r="AY343" s="20" t="s">
        <v>181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83</v>
      </c>
      <c r="BK343" s="193">
        <f>ROUND(I343*H343,2)</f>
        <v>0</v>
      </c>
      <c r="BL343" s="20" t="s">
        <v>278</v>
      </c>
      <c r="BM343" s="192" t="s">
        <v>447</v>
      </c>
    </row>
    <row r="344" spans="1:65" s="2" customFormat="1" ht="11.25">
      <c r="A344" s="37"/>
      <c r="B344" s="38"/>
      <c r="C344" s="39"/>
      <c r="D344" s="194" t="s">
        <v>191</v>
      </c>
      <c r="E344" s="39"/>
      <c r="F344" s="195" t="s">
        <v>448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191</v>
      </c>
      <c r="AU344" s="20" t="s">
        <v>83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8</v>
      </c>
      <c r="G345" s="200"/>
      <c r="H345" s="204">
        <v>12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449</v>
      </c>
      <c r="G346" s="200"/>
      <c r="H346" s="204">
        <v>1.5209999999999999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8</v>
      </c>
      <c r="G347" s="200"/>
      <c r="H347" s="204">
        <v>12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449</v>
      </c>
      <c r="G348" s="200"/>
      <c r="H348" s="204">
        <v>1.5209999999999999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8</v>
      </c>
      <c r="G349" s="200"/>
      <c r="H349" s="204">
        <v>12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450</v>
      </c>
      <c r="G350" s="200"/>
      <c r="H350" s="204">
        <v>1.5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8</v>
      </c>
      <c r="G351" s="200"/>
      <c r="H351" s="204">
        <v>12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451</v>
      </c>
      <c r="G352" s="200"/>
      <c r="H352" s="204">
        <v>0.69599999999999995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4" customFormat="1" ht="11.25">
      <c r="B353" s="211"/>
      <c r="C353" s="212"/>
      <c r="D353" s="201" t="s">
        <v>193</v>
      </c>
      <c r="E353" s="213" t="s">
        <v>19</v>
      </c>
      <c r="F353" s="214" t="s">
        <v>197</v>
      </c>
      <c r="G353" s="212"/>
      <c r="H353" s="215">
        <v>53.238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193</v>
      </c>
      <c r="AU353" s="221" t="s">
        <v>83</v>
      </c>
      <c r="AV353" s="14" t="s">
        <v>189</v>
      </c>
      <c r="AW353" s="14" t="s">
        <v>32</v>
      </c>
      <c r="AX353" s="14" t="s">
        <v>77</v>
      </c>
      <c r="AY353" s="221" t="s">
        <v>181</v>
      </c>
    </row>
    <row r="354" spans="1:65" s="12" customFormat="1" ht="22.9" customHeight="1">
      <c r="B354" s="165"/>
      <c r="C354" s="166"/>
      <c r="D354" s="167" t="s">
        <v>69</v>
      </c>
      <c r="E354" s="179" t="s">
        <v>452</v>
      </c>
      <c r="F354" s="179" t="s">
        <v>453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SUM(P355:P368)</f>
        <v>0</v>
      </c>
      <c r="Q354" s="173"/>
      <c r="R354" s="174">
        <f>SUM(R355:R368)</f>
        <v>1.1213799999999999E-2</v>
      </c>
      <c r="S354" s="173"/>
      <c r="T354" s="175">
        <f>SUM(T355:T368)</f>
        <v>0</v>
      </c>
      <c r="AR354" s="176" t="s">
        <v>83</v>
      </c>
      <c r="AT354" s="177" t="s">
        <v>69</v>
      </c>
      <c r="AU354" s="177" t="s">
        <v>77</v>
      </c>
      <c r="AY354" s="176" t="s">
        <v>181</v>
      </c>
      <c r="BK354" s="178">
        <f>SUM(BK355:BK368)</f>
        <v>0</v>
      </c>
    </row>
    <row r="355" spans="1:65" s="2" customFormat="1" ht="16.5" customHeight="1">
      <c r="A355" s="37"/>
      <c r="B355" s="38"/>
      <c r="C355" s="181" t="s">
        <v>454</v>
      </c>
      <c r="D355" s="181" t="s">
        <v>184</v>
      </c>
      <c r="E355" s="182" t="s">
        <v>455</v>
      </c>
      <c r="F355" s="183" t="s">
        <v>456</v>
      </c>
      <c r="G355" s="184" t="s">
        <v>187</v>
      </c>
      <c r="H355" s="185">
        <v>8.6259999999999994</v>
      </c>
      <c r="I355" s="186"/>
      <c r="J355" s="187">
        <f>ROUND(I355*H355,2)</f>
        <v>0</v>
      </c>
      <c r="K355" s="183" t="s">
        <v>19</v>
      </c>
      <c r="L355" s="42"/>
      <c r="M355" s="188" t="s">
        <v>19</v>
      </c>
      <c r="N355" s="189" t="s">
        <v>42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278</v>
      </c>
      <c r="AT355" s="192" t="s">
        <v>184</v>
      </c>
      <c r="AU355" s="192" t="s">
        <v>83</v>
      </c>
      <c r="AY355" s="20" t="s">
        <v>181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83</v>
      </c>
      <c r="BK355" s="193">
        <f>ROUND(I355*H355,2)</f>
        <v>0</v>
      </c>
      <c r="BL355" s="20" t="s">
        <v>278</v>
      </c>
      <c r="BM355" s="192" t="s">
        <v>457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458</v>
      </c>
      <c r="G356" s="200"/>
      <c r="H356" s="204">
        <v>3.1139999999999999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458</v>
      </c>
      <c r="G357" s="200"/>
      <c r="H357" s="204">
        <v>3.1139999999999999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213</v>
      </c>
      <c r="G358" s="200"/>
      <c r="H358" s="204">
        <v>1.7969999999999999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214</v>
      </c>
      <c r="G359" s="200"/>
      <c r="H359" s="204">
        <v>0.60099999999999998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8.6260000000000012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16.5" customHeight="1">
      <c r="A361" s="37"/>
      <c r="B361" s="38"/>
      <c r="C361" s="222" t="s">
        <v>459</v>
      </c>
      <c r="D361" s="222" t="s">
        <v>237</v>
      </c>
      <c r="E361" s="223" t="s">
        <v>460</v>
      </c>
      <c r="F361" s="224" t="s">
        <v>461</v>
      </c>
      <c r="G361" s="225" t="s">
        <v>187</v>
      </c>
      <c r="H361" s="226">
        <v>8.6259999999999994</v>
      </c>
      <c r="I361" s="227"/>
      <c r="J361" s="228">
        <f>ROUND(I361*H361,2)</f>
        <v>0</v>
      </c>
      <c r="K361" s="224" t="s">
        <v>188</v>
      </c>
      <c r="L361" s="229"/>
      <c r="M361" s="230" t="s">
        <v>19</v>
      </c>
      <c r="N361" s="231" t="s">
        <v>42</v>
      </c>
      <c r="O361" s="67"/>
      <c r="P361" s="190">
        <f>O361*H361</f>
        <v>0</v>
      </c>
      <c r="Q361" s="190">
        <v>1.2999999999999999E-3</v>
      </c>
      <c r="R361" s="190">
        <f>Q361*H361</f>
        <v>1.1213799999999999E-2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356</v>
      </c>
      <c r="AT361" s="192" t="s">
        <v>237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462</v>
      </c>
    </row>
    <row r="362" spans="1:65" s="13" customFormat="1" ht="11.25">
      <c r="B362" s="199"/>
      <c r="C362" s="200"/>
      <c r="D362" s="201" t="s">
        <v>193</v>
      </c>
      <c r="E362" s="202" t="s">
        <v>19</v>
      </c>
      <c r="F362" s="203" t="s">
        <v>458</v>
      </c>
      <c r="G362" s="200"/>
      <c r="H362" s="204">
        <v>3.1139999999999999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193</v>
      </c>
      <c r="AU362" s="210" t="s">
        <v>83</v>
      </c>
      <c r="AV362" s="13" t="s">
        <v>83</v>
      </c>
      <c r="AW362" s="13" t="s">
        <v>32</v>
      </c>
      <c r="AX362" s="13" t="s">
        <v>70</v>
      </c>
      <c r="AY362" s="210" t="s">
        <v>181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458</v>
      </c>
      <c r="G363" s="200"/>
      <c r="H363" s="204">
        <v>3.1139999999999999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213</v>
      </c>
      <c r="G364" s="200"/>
      <c r="H364" s="204">
        <v>1.7969999999999999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214</v>
      </c>
      <c r="G365" s="200"/>
      <c r="H365" s="204">
        <v>0.60099999999999998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4" customFormat="1" ht="11.25">
      <c r="B366" s="211"/>
      <c r="C366" s="212"/>
      <c r="D366" s="201" t="s">
        <v>193</v>
      </c>
      <c r="E366" s="213" t="s">
        <v>19</v>
      </c>
      <c r="F366" s="214" t="s">
        <v>197</v>
      </c>
      <c r="G366" s="212"/>
      <c r="H366" s="215">
        <v>8.6260000000000012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193</v>
      </c>
      <c r="AU366" s="221" t="s">
        <v>83</v>
      </c>
      <c r="AV366" s="14" t="s">
        <v>189</v>
      </c>
      <c r="AW366" s="14" t="s">
        <v>32</v>
      </c>
      <c r="AX366" s="14" t="s">
        <v>77</v>
      </c>
      <c r="AY366" s="221" t="s">
        <v>181</v>
      </c>
    </row>
    <row r="367" spans="1:65" s="2" customFormat="1" ht="33" customHeight="1">
      <c r="A367" s="37"/>
      <c r="B367" s="38"/>
      <c r="C367" s="181" t="s">
        <v>463</v>
      </c>
      <c r="D367" s="181" t="s">
        <v>184</v>
      </c>
      <c r="E367" s="182" t="s">
        <v>464</v>
      </c>
      <c r="F367" s="183" t="s">
        <v>465</v>
      </c>
      <c r="G367" s="184" t="s">
        <v>309</v>
      </c>
      <c r="H367" s="185">
        <v>1.0999999999999999E-2</v>
      </c>
      <c r="I367" s="186"/>
      <c r="J367" s="187">
        <f>ROUND(I367*H367,2)</f>
        <v>0</v>
      </c>
      <c r="K367" s="183" t="s">
        <v>188</v>
      </c>
      <c r="L367" s="42"/>
      <c r="M367" s="188" t="s">
        <v>19</v>
      </c>
      <c r="N367" s="189" t="s">
        <v>42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278</v>
      </c>
      <c r="AT367" s="192" t="s">
        <v>184</v>
      </c>
      <c r="AU367" s="192" t="s">
        <v>83</v>
      </c>
      <c r="AY367" s="20" t="s">
        <v>181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83</v>
      </c>
      <c r="BK367" s="193">
        <f>ROUND(I367*H367,2)</f>
        <v>0</v>
      </c>
      <c r="BL367" s="20" t="s">
        <v>278</v>
      </c>
      <c r="BM367" s="192" t="s">
        <v>466</v>
      </c>
    </row>
    <row r="368" spans="1:65" s="2" customFormat="1" ht="11.25">
      <c r="A368" s="37"/>
      <c r="B368" s="38"/>
      <c r="C368" s="39"/>
      <c r="D368" s="194" t="s">
        <v>191</v>
      </c>
      <c r="E368" s="39"/>
      <c r="F368" s="195" t="s">
        <v>467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191</v>
      </c>
      <c r="AU368" s="20" t="s">
        <v>83</v>
      </c>
    </row>
    <row r="369" spans="1:65" s="12" customFormat="1" ht="25.9" customHeight="1">
      <c r="B369" s="165"/>
      <c r="C369" s="166"/>
      <c r="D369" s="167" t="s">
        <v>69</v>
      </c>
      <c r="E369" s="168" t="s">
        <v>468</v>
      </c>
      <c r="F369" s="168" t="s">
        <v>469</v>
      </c>
      <c r="G369" s="166"/>
      <c r="H369" s="166"/>
      <c r="I369" s="169"/>
      <c r="J369" s="170">
        <f>BK369</f>
        <v>0</v>
      </c>
      <c r="K369" s="166"/>
      <c r="L369" s="171"/>
      <c r="M369" s="172"/>
      <c r="N369" s="173"/>
      <c r="O369" s="173"/>
      <c r="P369" s="174">
        <f>SUM(P370:P377)</f>
        <v>0</v>
      </c>
      <c r="Q369" s="173"/>
      <c r="R369" s="174">
        <f>SUM(R370:R377)</f>
        <v>0</v>
      </c>
      <c r="S369" s="173"/>
      <c r="T369" s="175">
        <f>SUM(T370:T377)</f>
        <v>0</v>
      </c>
      <c r="AR369" s="176" t="s">
        <v>215</v>
      </c>
      <c r="AT369" s="177" t="s">
        <v>69</v>
      </c>
      <c r="AU369" s="177" t="s">
        <v>70</v>
      </c>
      <c r="AY369" s="176" t="s">
        <v>181</v>
      </c>
      <c r="BK369" s="178">
        <f>SUM(BK370:BK377)</f>
        <v>0</v>
      </c>
    </row>
    <row r="370" spans="1:65" s="2" customFormat="1" ht="16.5" customHeight="1">
      <c r="A370" s="37"/>
      <c r="B370" s="38"/>
      <c r="C370" s="181" t="s">
        <v>470</v>
      </c>
      <c r="D370" s="181" t="s">
        <v>184</v>
      </c>
      <c r="E370" s="182" t="s">
        <v>471</v>
      </c>
      <c r="F370" s="183" t="s">
        <v>472</v>
      </c>
      <c r="G370" s="184" t="s">
        <v>473</v>
      </c>
      <c r="H370" s="185">
        <v>1</v>
      </c>
      <c r="I370" s="186"/>
      <c r="J370" s="187">
        <f t="shared" ref="J370:J377" si="0">ROUND(I370*H370,2)</f>
        <v>0</v>
      </c>
      <c r="K370" s="183" t="s">
        <v>19</v>
      </c>
      <c r="L370" s="42"/>
      <c r="M370" s="188" t="s">
        <v>19</v>
      </c>
      <c r="N370" s="189" t="s">
        <v>42</v>
      </c>
      <c r="O370" s="67"/>
      <c r="P370" s="190">
        <f t="shared" ref="P370:P377" si="1">O370*H370</f>
        <v>0</v>
      </c>
      <c r="Q370" s="190">
        <v>0</v>
      </c>
      <c r="R370" s="190">
        <f t="shared" ref="R370:R377" si="2">Q370*H370</f>
        <v>0</v>
      </c>
      <c r="S370" s="190">
        <v>0</v>
      </c>
      <c r="T370" s="191">
        <f t="shared" ref="T370:T377" si="3"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189</v>
      </c>
      <c r="AT370" s="192" t="s">
        <v>184</v>
      </c>
      <c r="AU370" s="192" t="s">
        <v>77</v>
      </c>
      <c r="AY370" s="20" t="s">
        <v>181</v>
      </c>
      <c r="BE370" s="193">
        <f t="shared" ref="BE370:BE377" si="4">IF(N370="základní",J370,0)</f>
        <v>0</v>
      </c>
      <c r="BF370" s="193">
        <f t="shared" ref="BF370:BF377" si="5">IF(N370="snížená",J370,0)</f>
        <v>0</v>
      </c>
      <c r="BG370" s="193">
        <f t="shared" ref="BG370:BG377" si="6">IF(N370="zákl. přenesená",J370,0)</f>
        <v>0</v>
      </c>
      <c r="BH370" s="193">
        <f t="shared" ref="BH370:BH377" si="7">IF(N370="sníž. přenesená",J370,0)</f>
        <v>0</v>
      </c>
      <c r="BI370" s="193">
        <f t="shared" ref="BI370:BI377" si="8">IF(N370="nulová",J370,0)</f>
        <v>0</v>
      </c>
      <c r="BJ370" s="20" t="s">
        <v>83</v>
      </c>
      <c r="BK370" s="193">
        <f t="shared" ref="BK370:BK377" si="9">ROUND(I370*H370,2)</f>
        <v>0</v>
      </c>
      <c r="BL370" s="20" t="s">
        <v>189</v>
      </c>
      <c r="BM370" s="192" t="s">
        <v>474</v>
      </c>
    </row>
    <row r="371" spans="1:65" s="2" customFormat="1" ht="16.5" customHeight="1">
      <c r="A371" s="37"/>
      <c r="B371" s="38"/>
      <c r="C371" s="181" t="s">
        <v>475</v>
      </c>
      <c r="D371" s="181" t="s">
        <v>184</v>
      </c>
      <c r="E371" s="182" t="s">
        <v>476</v>
      </c>
      <c r="F371" s="183" t="s">
        <v>477</v>
      </c>
      <c r="G371" s="184" t="s">
        <v>473</v>
      </c>
      <c r="H371" s="185">
        <v>1</v>
      </c>
      <c r="I371" s="186"/>
      <c r="J371" s="187">
        <f t="shared" si="0"/>
        <v>0</v>
      </c>
      <c r="K371" s="183" t="s">
        <v>19</v>
      </c>
      <c r="L371" s="42"/>
      <c r="M371" s="188" t="s">
        <v>19</v>
      </c>
      <c r="N371" s="189" t="s">
        <v>42</v>
      </c>
      <c r="O371" s="67"/>
      <c r="P371" s="190">
        <f t="shared" si="1"/>
        <v>0</v>
      </c>
      <c r="Q371" s="190">
        <v>0</v>
      </c>
      <c r="R371" s="190">
        <f t="shared" si="2"/>
        <v>0</v>
      </c>
      <c r="S371" s="190">
        <v>0</v>
      </c>
      <c r="T371" s="191">
        <f t="shared" si="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189</v>
      </c>
      <c r="AT371" s="192" t="s">
        <v>184</v>
      </c>
      <c r="AU371" s="192" t="s">
        <v>77</v>
      </c>
      <c r="AY371" s="20" t="s">
        <v>181</v>
      </c>
      <c r="BE371" s="193">
        <f t="shared" si="4"/>
        <v>0</v>
      </c>
      <c r="BF371" s="193">
        <f t="shared" si="5"/>
        <v>0</v>
      </c>
      <c r="BG371" s="193">
        <f t="shared" si="6"/>
        <v>0</v>
      </c>
      <c r="BH371" s="193">
        <f t="shared" si="7"/>
        <v>0</v>
      </c>
      <c r="BI371" s="193">
        <f t="shared" si="8"/>
        <v>0</v>
      </c>
      <c r="BJ371" s="20" t="s">
        <v>83</v>
      </c>
      <c r="BK371" s="193">
        <f t="shared" si="9"/>
        <v>0</v>
      </c>
      <c r="BL371" s="20" t="s">
        <v>189</v>
      </c>
      <c r="BM371" s="192" t="s">
        <v>478</v>
      </c>
    </row>
    <row r="372" spans="1:65" s="2" customFormat="1" ht="24.2" customHeight="1">
      <c r="A372" s="37"/>
      <c r="B372" s="38"/>
      <c r="C372" s="181" t="s">
        <v>479</v>
      </c>
      <c r="D372" s="181" t="s">
        <v>184</v>
      </c>
      <c r="E372" s="182" t="s">
        <v>480</v>
      </c>
      <c r="F372" s="183" t="s">
        <v>481</v>
      </c>
      <c r="G372" s="184" t="s">
        <v>473</v>
      </c>
      <c r="H372" s="185">
        <v>1</v>
      </c>
      <c r="I372" s="186"/>
      <c r="J372" s="187">
        <f t="shared" si="0"/>
        <v>0</v>
      </c>
      <c r="K372" s="183" t="s">
        <v>19</v>
      </c>
      <c r="L372" s="42"/>
      <c r="M372" s="188" t="s">
        <v>19</v>
      </c>
      <c r="N372" s="189" t="s">
        <v>42</v>
      </c>
      <c r="O372" s="67"/>
      <c r="P372" s="190">
        <f t="shared" si="1"/>
        <v>0</v>
      </c>
      <c r="Q372" s="190">
        <v>0</v>
      </c>
      <c r="R372" s="190">
        <f t="shared" si="2"/>
        <v>0</v>
      </c>
      <c r="S372" s="190">
        <v>0</v>
      </c>
      <c r="T372" s="191">
        <f t="shared" si="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189</v>
      </c>
      <c r="AT372" s="192" t="s">
        <v>184</v>
      </c>
      <c r="AU372" s="192" t="s">
        <v>77</v>
      </c>
      <c r="AY372" s="20" t="s">
        <v>181</v>
      </c>
      <c r="BE372" s="193">
        <f t="shared" si="4"/>
        <v>0</v>
      </c>
      <c r="BF372" s="193">
        <f t="shared" si="5"/>
        <v>0</v>
      </c>
      <c r="BG372" s="193">
        <f t="shared" si="6"/>
        <v>0</v>
      </c>
      <c r="BH372" s="193">
        <f t="shared" si="7"/>
        <v>0</v>
      </c>
      <c r="BI372" s="193">
        <f t="shared" si="8"/>
        <v>0</v>
      </c>
      <c r="BJ372" s="20" t="s">
        <v>83</v>
      </c>
      <c r="BK372" s="193">
        <f t="shared" si="9"/>
        <v>0</v>
      </c>
      <c r="BL372" s="20" t="s">
        <v>189</v>
      </c>
      <c r="BM372" s="192" t="s">
        <v>482</v>
      </c>
    </row>
    <row r="373" spans="1:65" s="2" customFormat="1" ht="16.5" customHeight="1">
      <c r="A373" s="37"/>
      <c r="B373" s="38"/>
      <c r="C373" s="181" t="s">
        <v>483</v>
      </c>
      <c r="D373" s="181" t="s">
        <v>184</v>
      </c>
      <c r="E373" s="182" t="s">
        <v>484</v>
      </c>
      <c r="F373" s="183" t="s">
        <v>485</v>
      </c>
      <c r="G373" s="184" t="s">
        <v>473</v>
      </c>
      <c r="H373" s="185">
        <v>1</v>
      </c>
      <c r="I373" s="186"/>
      <c r="J373" s="187">
        <f t="shared" si="0"/>
        <v>0</v>
      </c>
      <c r="K373" s="183" t="s">
        <v>19</v>
      </c>
      <c r="L373" s="42"/>
      <c r="M373" s="188" t="s">
        <v>19</v>
      </c>
      <c r="N373" s="189" t="s">
        <v>42</v>
      </c>
      <c r="O373" s="67"/>
      <c r="P373" s="190">
        <f t="shared" si="1"/>
        <v>0</v>
      </c>
      <c r="Q373" s="190">
        <v>0</v>
      </c>
      <c r="R373" s="190">
        <f t="shared" si="2"/>
        <v>0</v>
      </c>
      <c r="S373" s="190">
        <v>0</v>
      </c>
      <c r="T373" s="191">
        <f t="shared" si="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189</v>
      </c>
      <c r="AT373" s="192" t="s">
        <v>184</v>
      </c>
      <c r="AU373" s="192" t="s">
        <v>77</v>
      </c>
      <c r="AY373" s="20" t="s">
        <v>181</v>
      </c>
      <c r="BE373" s="193">
        <f t="shared" si="4"/>
        <v>0</v>
      </c>
      <c r="BF373" s="193">
        <f t="shared" si="5"/>
        <v>0</v>
      </c>
      <c r="BG373" s="193">
        <f t="shared" si="6"/>
        <v>0</v>
      </c>
      <c r="BH373" s="193">
        <f t="shared" si="7"/>
        <v>0</v>
      </c>
      <c r="BI373" s="193">
        <f t="shared" si="8"/>
        <v>0</v>
      </c>
      <c r="BJ373" s="20" t="s">
        <v>83</v>
      </c>
      <c r="BK373" s="193">
        <f t="shared" si="9"/>
        <v>0</v>
      </c>
      <c r="BL373" s="20" t="s">
        <v>189</v>
      </c>
      <c r="BM373" s="192" t="s">
        <v>486</v>
      </c>
    </row>
    <row r="374" spans="1:65" s="2" customFormat="1" ht="16.5" customHeight="1">
      <c r="A374" s="37"/>
      <c r="B374" s="38"/>
      <c r="C374" s="181" t="s">
        <v>487</v>
      </c>
      <c r="D374" s="181" t="s">
        <v>184</v>
      </c>
      <c r="E374" s="182" t="s">
        <v>488</v>
      </c>
      <c r="F374" s="183" t="s">
        <v>489</v>
      </c>
      <c r="G374" s="184" t="s">
        <v>473</v>
      </c>
      <c r="H374" s="185">
        <v>1</v>
      </c>
      <c r="I374" s="186"/>
      <c r="J374" s="187">
        <f t="shared" si="0"/>
        <v>0</v>
      </c>
      <c r="K374" s="183" t="s">
        <v>19</v>
      </c>
      <c r="L374" s="42"/>
      <c r="M374" s="188" t="s">
        <v>19</v>
      </c>
      <c r="N374" s="189" t="s">
        <v>42</v>
      </c>
      <c r="O374" s="67"/>
      <c r="P374" s="190">
        <f t="shared" si="1"/>
        <v>0</v>
      </c>
      <c r="Q374" s="190">
        <v>0</v>
      </c>
      <c r="R374" s="190">
        <f t="shared" si="2"/>
        <v>0</v>
      </c>
      <c r="S374" s="190">
        <v>0</v>
      </c>
      <c r="T374" s="191">
        <f t="shared" si="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189</v>
      </c>
      <c r="AT374" s="192" t="s">
        <v>184</v>
      </c>
      <c r="AU374" s="192" t="s">
        <v>77</v>
      </c>
      <c r="AY374" s="20" t="s">
        <v>181</v>
      </c>
      <c r="BE374" s="193">
        <f t="shared" si="4"/>
        <v>0</v>
      </c>
      <c r="BF374" s="193">
        <f t="shared" si="5"/>
        <v>0</v>
      </c>
      <c r="BG374" s="193">
        <f t="shared" si="6"/>
        <v>0</v>
      </c>
      <c r="BH374" s="193">
        <f t="shared" si="7"/>
        <v>0</v>
      </c>
      <c r="BI374" s="193">
        <f t="shared" si="8"/>
        <v>0</v>
      </c>
      <c r="BJ374" s="20" t="s">
        <v>83</v>
      </c>
      <c r="BK374" s="193">
        <f t="shared" si="9"/>
        <v>0</v>
      </c>
      <c r="BL374" s="20" t="s">
        <v>189</v>
      </c>
      <c r="BM374" s="192" t="s">
        <v>490</v>
      </c>
    </row>
    <row r="375" spans="1:65" s="2" customFormat="1" ht="24.2" customHeight="1">
      <c r="A375" s="37"/>
      <c r="B375" s="38"/>
      <c r="C375" s="181" t="s">
        <v>491</v>
      </c>
      <c r="D375" s="181" t="s">
        <v>184</v>
      </c>
      <c r="E375" s="182" t="s">
        <v>492</v>
      </c>
      <c r="F375" s="183" t="s">
        <v>493</v>
      </c>
      <c r="G375" s="184" t="s">
        <v>473</v>
      </c>
      <c r="H375" s="185">
        <v>1</v>
      </c>
      <c r="I375" s="186"/>
      <c r="J375" s="187">
        <f t="shared" si="0"/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si="1"/>
        <v>0</v>
      </c>
      <c r="Q375" s="190">
        <v>0</v>
      </c>
      <c r="R375" s="190">
        <f t="shared" si="2"/>
        <v>0</v>
      </c>
      <c r="S375" s="190">
        <v>0</v>
      </c>
      <c r="T375" s="191">
        <f t="shared" si="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si="4"/>
        <v>0</v>
      </c>
      <c r="BF375" s="193">
        <f t="shared" si="5"/>
        <v>0</v>
      </c>
      <c r="BG375" s="193">
        <f t="shared" si="6"/>
        <v>0</v>
      </c>
      <c r="BH375" s="193">
        <f t="shared" si="7"/>
        <v>0</v>
      </c>
      <c r="BI375" s="193">
        <f t="shared" si="8"/>
        <v>0</v>
      </c>
      <c r="BJ375" s="20" t="s">
        <v>83</v>
      </c>
      <c r="BK375" s="193">
        <f t="shared" si="9"/>
        <v>0</v>
      </c>
      <c r="BL375" s="20" t="s">
        <v>189</v>
      </c>
      <c r="BM375" s="192" t="s">
        <v>494</v>
      </c>
    </row>
    <row r="376" spans="1:65" s="2" customFormat="1" ht="33" customHeight="1">
      <c r="A376" s="37"/>
      <c r="B376" s="38"/>
      <c r="C376" s="181" t="s">
        <v>495</v>
      </c>
      <c r="D376" s="181" t="s">
        <v>184</v>
      </c>
      <c r="E376" s="182" t="s">
        <v>496</v>
      </c>
      <c r="F376" s="183" t="s">
        <v>497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498</v>
      </c>
    </row>
    <row r="377" spans="1:65" s="2" customFormat="1" ht="16.5" customHeight="1">
      <c r="A377" s="37"/>
      <c r="B377" s="38"/>
      <c r="C377" s="181" t="s">
        <v>499</v>
      </c>
      <c r="D377" s="181" t="s">
        <v>184</v>
      </c>
      <c r="E377" s="182" t="s">
        <v>500</v>
      </c>
      <c r="F377" s="183" t="s">
        <v>501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253" t="s">
        <v>19</v>
      </c>
      <c r="N377" s="254" t="s">
        <v>42</v>
      </c>
      <c r="O377" s="255"/>
      <c r="P377" s="256">
        <f t="shared" si="1"/>
        <v>0</v>
      </c>
      <c r="Q377" s="256">
        <v>0</v>
      </c>
      <c r="R377" s="256">
        <f t="shared" si="2"/>
        <v>0</v>
      </c>
      <c r="S377" s="256">
        <v>0</v>
      </c>
      <c r="T377" s="257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502</v>
      </c>
    </row>
    <row r="378" spans="1:65" s="2" customFormat="1" ht="6.95" customHeight="1">
      <c r="A378" s="37"/>
      <c r="B378" s="50"/>
      <c r="C378" s="51"/>
      <c r="D378" s="51"/>
      <c r="E378" s="51"/>
      <c r="F378" s="51"/>
      <c r="G378" s="51"/>
      <c r="H378" s="51"/>
      <c r="I378" s="51"/>
      <c r="J378" s="51"/>
      <c r="K378" s="51"/>
      <c r="L378" s="42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algorithmName="SHA-512" hashValue="pkf6UFZtSiyyvpqgZ4njZPjtLtiIk1q003QNmrmfHWPmoKu2Ts2e0pOvqF54sdFiCpev5UHntuGPLDVz8REktQ==" saltValue="xCrKytdPYHOFbAgq/exbSJOyFH6u0DSVETimL4jap962Ak27RpdD1xCPvhF8hZnzQfJ2TW1adrpOUHmDzBFPpw==" spinCount="100000" sheet="1" objects="1" scenarios="1" formatColumns="0" formatRows="0" autoFilter="0"/>
  <autoFilter ref="C96:K377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8" r:id="rId2"/>
    <hyperlink ref="F115" r:id="rId3"/>
    <hyperlink ref="F119" r:id="rId4"/>
    <hyperlink ref="F126" r:id="rId5"/>
    <hyperlink ref="F133" r:id="rId6"/>
    <hyperlink ref="F140" r:id="rId7"/>
    <hyperlink ref="F154" r:id="rId8"/>
    <hyperlink ref="F181" r:id="rId9"/>
    <hyperlink ref="F188" r:id="rId10"/>
    <hyperlink ref="F196" r:id="rId11"/>
    <hyperlink ref="F203" r:id="rId12"/>
    <hyperlink ref="F207" r:id="rId13"/>
    <hyperlink ref="F212" r:id="rId14"/>
    <hyperlink ref="F217" r:id="rId15"/>
    <hyperlink ref="F224" r:id="rId16"/>
    <hyperlink ref="F232" r:id="rId17"/>
    <hyperlink ref="F241" r:id="rId18"/>
    <hyperlink ref="F243" r:id="rId19"/>
    <hyperlink ref="F245" r:id="rId20"/>
    <hyperlink ref="F250" r:id="rId21"/>
    <hyperlink ref="F253" r:id="rId22"/>
    <hyperlink ref="F257" r:id="rId23"/>
    <hyperlink ref="F263" r:id="rId24"/>
    <hyperlink ref="F274" r:id="rId25"/>
    <hyperlink ref="F277" r:id="rId26"/>
    <hyperlink ref="F286" r:id="rId27"/>
    <hyperlink ref="F293" r:id="rId28"/>
    <hyperlink ref="F300" r:id="rId29"/>
    <hyperlink ref="F306" r:id="rId30"/>
    <hyperlink ref="F317" r:id="rId31"/>
    <hyperlink ref="F320" r:id="rId32"/>
    <hyperlink ref="F327" r:id="rId33"/>
    <hyperlink ref="F334" r:id="rId34"/>
    <hyperlink ref="F341" r:id="rId35"/>
    <hyperlink ref="F344" r:id="rId36"/>
    <hyperlink ref="F368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147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511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ROUND((SUM(BE96:BE382)),  2)</f>
        <v>0</v>
      </c>
      <c r="G35" s="37"/>
      <c r="H35" s="37"/>
      <c r="I35" s="127">
        <v>0.21</v>
      </c>
      <c r="J35" s="126">
        <f>ROUND(((SUM(BE96:BE382))*I35),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ROUND((SUM(BF96:BF382)),  2)</f>
        <v>0</v>
      </c>
      <c r="G36" s="37"/>
      <c r="H36" s="37"/>
      <c r="I36" s="127">
        <v>0.12</v>
      </c>
      <c r="J36" s="126">
        <f>ROUND(((SUM(BF96:BF382))*I36),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ROUND((SUM(BG96:BG382)),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ROUND((SUM(BH96:BH382)),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ROUND((SUM(BI96:BI382)),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147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017 - Společné prostory 817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J98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J206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J253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J265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J268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J269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J283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J333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J360</f>
        <v>0</v>
      </c>
      <c r="K73" s="100"/>
      <c r="L73" s="153"/>
    </row>
    <row r="74" spans="1:31" s="9" customFormat="1" ht="24.95" customHeight="1">
      <c r="B74" s="143"/>
      <c r="C74" s="144"/>
      <c r="D74" s="145" t="s">
        <v>165</v>
      </c>
      <c r="E74" s="146"/>
      <c r="F74" s="146"/>
      <c r="G74" s="146"/>
      <c r="H74" s="146"/>
      <c r="I74" s="146"/>
      <c r="J74" s="147">
        <f>J374</f>
        <v>0</v>
      </c>
      <c r="K74" s="144"/>
      <c r="L74" s="148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5" customHeight="1">
      <c r="A81" s="37"/>
      <c r="B81" s="38"/>
      <c r="C81" s="26" t="s">
        <v>166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396" t="str">
        <f>E7</f>
        <v>Výměna oken Václavkova 817 - 819, Valašské Meziříčí</v>
      </c>
      <c r="F84" s="397"/>
      <c r="G84" s="397"/>
      <c r="H84" s="397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1" customFormat="1" ht="12" customHeight="1">
      <c r="B85" s="24"/>
      <c r="C85" s="32" t="s">
        <v>146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63" s="2" customFormat="1" ht="16.5" customHeight="1">
      <c r="A86" s="37"/>
      <c r="B86" s="38"/>
      <c r="C86" s="39"/>
      <c r="D86" s="39"/>
      <c r="E86" s="396" t="s">
        <v>147</v>
      </c>
      <c r="F86" s="398"/>
      <c r="G86" s="398"/>
      <c r="H86" s="398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148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45" t="str">
        <f>E11</f>
        <v>017 - Společné prostory 817</v>
      </c>
      <c r="F88" s="398"/>
      <c r="G88" s="398"/>
      <c r="H88" s="398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F14</f>
        <v xml:space="preserve"> </v>
      </c>
      <c r="G90" s="39"/>
      <c r="H90" s="39"/>
      <c r="I90" s="32" t="s">
        <v>23</v>
      </c>
      <c r="J90" s="62" t="str">
        <f>IF(J14="","",J14)</f>
        <v>5. 2. 2024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25</v>
      </c>
      <c r="D92" s="39"/>
      <c r="E92" s="39"/>
      <c r="F92" s="30" t="str">
        <f>E17</f>
        <v>Město Valašské Meziříčí</v>
      </c>
      <c r="G92" s="39"/>
      <c r="H92" s="39"/>
      <c r="I92" s="32" t="s">
        <v>31</v>
      </c>
      <c r="J92" s="35" t="str">
        <f>E23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29</v>
      </c>
      <c r="D93" s="39"/>
      <c r="E93" s="39"/>
      <c r="F93" s="30" t="str">
        <f>IF(E20="","",E20)</f>
        <v>Vyplň údaj</v>
      </c>
      <c r="G93" s="39"/>
      <c r="H93" s="39"/>
      <c r="I93" s="32" t="s">
        <v>33</v>
      </c>
      <c r="J93" s="35" t="str">
        <f>E26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4"/>
      <c r="B95" s="155"/>
      <c r="C95" s="156" t="s">
        <v>167</v>
      </c>
      <c r="D95" s="157" t="s">
        <v>55</v>
      </c>
      <c r="E95" s="157" t="s">
        <v>51</v>
      </c>
      <c r="F95" s="157" t="s">
        <v>52</v>
      </c>
      <c r="G95" s="157" t="s">
        <v>168</v>
      </c>
      <c r="H95" s="157" t="s">
        <v>169</v>
      </c>
      <c r="I95" s="157" t="s">
        <v>170</v>
      </c>
      <c r="J95" s="157" t="s">
        <v>152</v>
      </c>
      <c r="K95" s="158" t="s">
        <v>171</v>
      </c>
      <c r="L95" s="159"/>
      <c r="M95" s="71" t="s">
        <v>19</v>
      </c>
      <c r="N95" s="72" t="s">
        <v>40</v>
      </c>
      <c r="O95" s="72" t="s">
        <v>172</v>
      </c>
      <c r="P95" s="72" t="s">
        <v>173</v>
      </c>
      <c r="Q95" s="72" t="s">
        <v>174</v>
      </c>
      <c r="R95" s="72" t="s">
        <v>175</v>
      </c>
      <c r="S95" s="72" t="s">
        <v>176</v>
      </c>
      <c r="T95" s="73" t="s">
        <v>177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7"/>
      <c r="B96" s="38"/>
      <c r="C96" s="78" t="s">
        <v>178</v>
      </c>
      <c r="D96" s="39"/>
      <c r="E96" s="39"/>
      <c r="F96" s="39"/>
      <c r="G96" s="39"/>
      <c r="H96" s="39"/>
      <c r="I96" s="39"/>
      <c r="J96" s="160">
        <f>BK96</f>
        <v>0</v>
      </c>
      <c r="K96" s="39"/>
      <c r="L96" s="42"/>
      <c r="M96" s="74"/>
      <c r="N96" s="161"/>
      <c r="O96" s="75"/>
      <c r="P96" s="162">
        <f>P97+P268+P374</f>
        <v>0</v>
      </c>
      <c r="Q96" s="75"/>
      <c r="R96" s="162">
        <f>R97+R268+R374</f>
        <v>0.98913263000000007</v>
      </c>
      <c r="S96" s="75"/>
      <c r="T96" s="163">
        <f>T97+T268+T374</f>
        <v>1.5238268799999997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69</v>
      </c>
      <c r="AU96" s="20" t="s">
        <v>153</v>
      </c>
      <c r="BK96" s="164">
        <f>BK97+BK268+BK374</f>
        <v>0</v>
      </c>
    </row>
    <row r="97" spans="1:65" s="12" customFormat="1" ht="25.9" customHeight="1">
      <c r="B97" s="165"/>
      <c r="C97" s="166"/>
      <c r="D97" s="167" t="s">
        <v>69</v>
      </c>
      <c r="E97" s="168" t="s">
        <v>179</v>
      </c>
      <c r="F97" s="168" t="s">
        <v>180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P98+P206+P253+P265</f>
        <v>0</v>
      </c>
      <c r="Q97" s="173"/>
      <c r="R97" s="174">
        <f>R98+R206+R253+R265</f>
        <v>0.41681363999999999</v>
      </c>
      <c r="S97" s="173"/>
      <c r="T97" s="175">
        <f>T98+T206+T253+T265</f>
        <v>1.5143920799999997</v>
      </c>
      <c r="AR97" s="176" t="s">
        <v>77</v>
      </c>
      <c r="AT97" s="177" t="s">
        <v>69</v>
      </c>
      <c r="AU97" s="177" t="s">
        <v>70</v>
      </c>
      <c r="AY97" s="176" t="s">
        <v>181</v>
      </c>
      <c r="BK97" s="178">
        <f>BK98+BK206+BK253+BK265</f>
        <v>0</v>
      </c>
    </row>
    <row r="98" spans="1:65" s="12" customFormat="1" ht="22.9" customHeight="1">
      <c r="B98" s="165"/>
      <c r="C98" s="166"/>
      <c r="D98" s="167" t="s">
        <v>69</v>
      </c>
      <c r="E98" s="179" t="s">
        <v>182</v>
      </c>
      <c r="F98" s="179" t="s">
        <v>183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SUM(P99:P205)</f>
        <v>0</v>
      </c>
      <c r="Q98" s="173"/>
      <c r="R98" s="174">
        <f>SUM(R99:R205)</f>
        <v>0.41517564000000001</v>
      </c>
      <c r="S98" s="173"/>
      <c r="T98" s="175">
        <f>SUM(T99:T205)</f>
        <v>6.8560800000000005E-3</v>
      </c>
      <c r="AR98" s="176" t="s">
        <v>77</v>
      </c>
      <c r="AT98" s="177" t="s">
        <v>69</v>
      </c>
      <c r="AU98" s="177" t="s">
        <v>77</v>
      </c>
      <c r="AY98" s="176" t="s">
        <v>181</v>
      </c>
      <c r="BK98" s="178">
        <f>SUM(BK99:BK205)</f>
        <v>0</v>
      </c>
    </row>
    <row r="99" spans="1:65" s="2" customFormat="1" ht="24.2" customHeight="1">
      <c r="A99" s="37"/>
      <c r="B99" s="38"/>
      <c r="C99" s="181" t="s">
        <v>77</v>
      </c>
      <c r="D99" s="181" t="s">
        <v>184</v>
      </c>
      <c r="E99" s="182" t="s">
        <v>185</v>
      </c>
      <c r="F99" s="183" t="s">
        <v>186</v>
      </c>
      <c r="G99" s="184" t="s">
        <v>187</v>
      </c>
      <c r="H99" s="185">
        <v>9.66</v>
      </c>
      <c r="I99" s="186"/>
      <c r="J99" s="187">
        <f>ROUND(I99*H99,2)</f>
        <v>0</v>
      </c>
      <c r="K99" s="183" t="s">
        <v>188</v>
      </c>
      <c r="L99" s="42"/>
      <c r="M99" s="188" t="s">
        <v>19</v>
      </c>
      <c r="N99" s="189" t="s">
        <v>42</v>
      </c>
      <c r="O99" s="67"/>
      <c r="P99" s="190">
        <f>O99*H99</f>
        <v>0</v>
      </c>
      <c r="Q99" s="190">
        <v>4.3800000000000002E-3</v>
      </c>
      <c r="R99" s="190">
        <f>Q99*H99</f>
        <v>4.2310800000000003E-2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189</v>
      </c>
      <c r="AT99" s="192" t="s">
        <v>184</v>
      </c>
      <c r="AU99" s="192" t="s">
        <v>83</v>
      </c>
      <c r="AY99" s="20" t="s">
        <v>181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83</v>
      </c>
      <c r="BK99" s="193">
        <f>ROUND(I99*H99,2)</f>
        <v>0</v>
      </c>
      <c r="BL99" s="20" t="s">
        <v>189</v>
      </c>
      <c r="BM99" s="192" t="s">
        <v>190</v>
      </c>
    </row>
    <row r="100" spans="1:65" s="2" customFormat="1" ht="11.25">
      <c r="A100" s="37"/>
      <c r="B100" s="38"/>
      <c r="C100" s="39"/>
      <c r="D100" s="194" t="s">
        <v>191</v>
      </c>
      <c r="E100" s="39"/>
      <c r="F100" s="195" t="s">
        <v>192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191</v>
      </c>
      <c r="AU100" s="20" t="s">
        <v>83</v>
      </c>
    </row>
    <row r="101" spans="1:65" s="13" customFormat="1" ht="11.25">
      <c r="B101" s="199"/>
      <c r="C101" s="200"/>
      <c r="D101" s="201" t="s">
        <v>193</v>
      </c>
      <c r="E101" s="202" t="s">
        <v>19</v>
      </c>
      <c r="F101" s="203" t="s">
        <v>512</v>
      </c>
      <c r="G101" s="200"/>
      <c r="H101" s="204">
        <v>2.496</v>
      </c>
      <c r="I101" s="205"/>
      <c r="J101" s="200"/>
      <c r="K101" s="200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193</v>
      </c>
      <c r="AU101" s="210" t="s">
        <v>83</v>
      </c>
      <c r="AV101" s="13" t="s">
        <v>83</v>
      </c>
      <c r="AW101" s="13" t="s">
        <v>32</v>
      </c>
      <c r="AX101" s="13" t="s">
        <v>70</v>
      </c>
      <c r="AY101" s="210" t="s">
        <v>181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512</v>
      </c>
      <c r="G102" s="200"/>
      <c r="H102" s="204">
        <v>2.496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513</v>
      </c>
      <c r="G103" s="200"/>
      <c r="H103" s="204">
        <v>1.0680000000000001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513</v>
      </c>
      <c r="G104" s="200"/>
      <c r="H104" s="204">
        <v>1.0680000000000001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514</v>
      </c>
      <c r="G105" s="200"/>
      <c r="H105" s="204">
        <v>2.532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9.66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9.66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0.32438279999999997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512</v>
      </c>
      <c r="G109" s="200"/>
      <c r="H109" s="204">
        <v>2.496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512</v>
      </c>
      <c r="G110" s="200"/>
      <c r="H110" s="204">
        <v>2.496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513</v>
      </c>
      <c r="G111" s="200"/>
      <c r="H111" s="204">
        <v>1.0680000000000001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513</v>
      </c>
      <c r="G112" s="200"/>
      <c r="H112" s="204">
        <v>1.0680000000000001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514</v>
      </c>
      <c r="G113" s="200"/>
      <c r="H113" s="204">
        <v>2.532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4" customFormat="1" ht="11.25">
      <c r="B114" s="211"/>
      <c r="C114" s="212"/>
      <c r="D114" s="201" t="s">
        <v>193</v>
      </c>
      <c r="E114" s="213" t="s">
        <v>19</v>
      </c>
      <c r="F114" s="214" t="s">
        <v>197</v>
      </c>
      <c r="G114" s="212"/>
      <c r="H114" s="215">
        <v>9.66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193</v>
      </c>
      <c r="AU114" s="221" t="s">
        <v>83</v>
      </c>
      <c r="AV114" s="14" t="s">
        <v>189</v>
      </c>
      <c r="AW114" s="14" t="s">
        <v>32</v>
      </c>
      <c r="AX114" s="14" t="s">
        <v>77</v>
      </c>
      <c r="AY114" s="221" t="s">
        <v>181</v>
      </c>
    </row>
    <row r="115" spans="1:65" s="2" customFormat="1" ht="16.5" customHeight="1">
      <c r="A115" s="37"/>
      <c r="B115" s="38"/>
      <c r="C115" s="181" t="s">
        <v>202</v>
      </c>
      <c r="D115" s="181" t="s">
        <v>184</v>
      </c>
      <c r="E115" s="182" t="s">
        <v>203</v>
      </c>
      <c r="F115" s="183" t="s">
        <v>204</v>
      </c>
      <c r="G115" s="184" t="s">
        <v>187</v>
      </c>
      <c r="H115" s="185">
        <v>100</v>
      </c>
      <c r="I115" s="186"/>
      <c r="J115" s="187">
        <f>ROUND(I115*H115,2)</f>
        <v>0</v>
      </c>
      <c r="K115" s="183" t="s">
        <v>188</v>
      </c>
      <c r="L115" s="42"/>
      <c r="M115" s="188" t="s">
        <v>19</v>
      </c>
      <c r="N115" s="189" t="s">
        <v>42</v>
      </c>
      <c r="O115" s="67"/>
      <c r="P115" s="190">
        <f>O115*H115</f>
        <v>0</v>
      </c>
      <c r="Q115" s="190">
        <v>6.0000000000000002E-5</v>
      </c>
      <c r="R115" s="190">
        <f>Q115*H115</f>
        <v>6.0000000000000001E-3</v>
      </c>
      <c r="S115" s="190">
        <v>6.0000000000000002E-5</v>
      </c>
      <c r="T115" s="191">
        <f>S115*H115</f>
        <v>6.0000000000000001E-3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189</v>
      </c>
      <c r="AT115" s="192" t="s">
        <v>184</v>
      </c>
      <c r="AU115" s="192" t="s">
        <v>83</v>
      </c>
      <c r="AY115" s="20" t="s">
        <v>181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83</v>
      </c>
      <c r="BK115" s="193">
        <f>ROUND(I115*H115,2)</f>
        <v>0</v>
      </c>
      <c r="BL115" s="20" t="s">
        <v>189</v>
      </c>
      <c r="BM115" s="192" t="s">
        <v>205</v>
      </c>
    </row>
    <row r="116" spans="1:65" s="2" customFormat="1" ht="11.25">
      <c r="A116" s="37"/>
      <c r="B116" s="38"/>
      <c r="C116" s="39"/>
      <c r="D116" s="194" t="s">
        <v>191</v>
      </c>
      <c r="E116" s="39"/>
      <c r="F116" s="195" t="s">
        <v>206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191</v>
      </c>
      <c r="AU116" s="20" t="s">
        <v>83</v>
      </c>
    </row>
    <row r="117" spans="1:65" s="13" customFormat="1" ht="11.25">
      <c r="B117" s="199"/>
      <c r="C117" s="200"/>
      <c r="D117" s="201" t="s">
        <v>193</v>
      </c>
      <c r="E117" s="202" t="s">
        <v>19</v>
      </c>
      <c r="F117" s="203" t="s">
        <v>207</v>
      </c>
      <c r="G117" s="200"/>
      <c r="H117" s="204">
        <v>100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193</v>
      </c>
      <c r="AU117" s="210" t="s">
        <v>83</v>
      </c>
      <c r="AV117" s="13" t="s">
        <v>83</v>
      </c>
      <c r="AW117" s="13" t="s">
        <v>32</v>
      </c>
      <c r="AX117" s="13" t="s">
        <v>70</v>
      </c>
      <c r="AY117" s="210" t="s">
        <v>181</v>
      </c>
    </row>
    <row r="118" spans="1:65" s="14" customFormat="1" ht="11.25">
      <c r="B118" s="211"/>
      <c r="C118" s="212"/>
      <c r="D118" s="201" t="s">
        <v>193</v>
      </c>
      <c r="E118" s="213" t="s">
        <v>19</v>
      </c>
      <c r="F118" s="214" t="s">
        <v>197</v>
      </c>
      <c r="G118" s="212"/>
      <c r="H118" s="215">
        <v>100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193</v>
      </c>
      <c r="AU118" s="221" t="s">
        <v>83</v>
      </c>
      <c r="AV118" s="14" t="s">
        <v>189</v>
      </c>
      <c r="AW118" s="14" t="s">
        <v>32</v>
      </c>
      <c r="AX118" s="14" t="s">
        <v>77</v>
      </c>
      <c r="AY118" s="221" t="s">
        <v>181</v>
      </c>
    </row>
    <row r="119" spans="1:65" s="2" customFormat="1" ht="16.5" customHeight="1">
      <c r="A119" s="37"/>
      <c r="B119" s="38"/>
      <c r="C119" s="181" t="s">
        <v>189</v>
      </c>
      <c r="D119" s="181" t="s">
        <v>184</v>
      </c>
      <c r="E119" s="182" t="s">
        <v>208</v>
      </c>
      <c r="F119" s="183" t="s">
        <v>209</v>
      </c>
      <c r="G119" s="184" t="s">
        <v>187</v>
      </c>
      <c r="H119" s="185">
        <v>14.268000000000001</v>
      </c>
      <c r="I119" s="186"/>
      <c r="J119" s="187">
        <f>ROUND(I119*H119,2)</f>
        <v>0</v>
      </c>
      <c r="K119" s="183" t="s">
        <v>188</v>
      </c>
      <c r="L119" s="42"/>
      <c r="M119" s="188" t="s">
        <v>19</v>
      </c>
      <c r="N119" s="189" t="s">
        <v>42</v>
      </c>
      <c r="O119" s="67"/>
      <c r="P119" s="190">
        <f>O119*H119</f>
        <v>0</v>
      </c>
      <c r="Q119" s="190">
        <v>1.1E-4</v>
      </c>
      <c r="R119" s="190">
        <f>Q119*H119</f>
        <v>1.5694800000000001E-3</v>
      </c>
      <c r="S119" s="190">
        <v>6.0000000000000002E-5</v>
      </c>
      <c r="T119" s="191">
        <f>S119*H119</f>
        <v>8.5608000000000006E-4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189</v>
      </c>
      <c r="AT119" s="192" t="s">
        <v>184</v>
      </c>
      <c r="AU119" s="192" t="s">
        <v>83</v>
      </c>
      <c r="AY119" s="20" t="s">
        <v>181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83</v>
      </c>
      <c r="BK119" s="193">
        <f>ROUND(I119*H119,2)</f>
        <v>0</v>
      </c>
      <c r="BL119" s="20" t="s">
        <v>189</v>
      </c>
      <c r="BM119" s="192" t="s">
        <v>210</v>
      </c>
    </row>
    <row r="120" spans="1:65" s="2" customFormat="1" ht="11.25">
      <c r="A120" s="37"/>
      <c r="B120" s="38"/>
      <c r="C120" s="39"/>
      <c r="D120" s="194" t="s">
        <v>191</v>
      </c>
      <c r="E120" s="39"/>
      <c r="F120" s="195" t="s">
        <v>211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191</v>
      </c>
      <c r="AU120" s="20" t="s">
        <v>83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515</v>
      </c>
      <c r="G121" s="200"/>
      <c r="H121" s="204">
        <v>4.2480000000000002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515</v>
      </c>
      <c r="G122" s="200"/>
      <c r="H122" s="204">
        <v>4.2480000000000002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516</v>
      </c>
      <c r="G123" s="200"/>
      <c r="H123" s="204">
        <v>0.70799999999999996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516</v>
      </c>
      <c r="G124" s="200"/>
      <c r="H124" s="204">
        <v>0.70799999999999996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517</v>
      </c>
      <c r="G125" s="200"/>
      <c r="H125" s="204">
        <v>4.3559999999999999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4" customFormat="1" ht="11.25">
      <c r="B126" s="211"/>
      <c r="C126" s="212"/>
      <c r="D126" s="201" t="s">
        <v>193</v>
      </c>
      <c r="E126" s="213" t="s">
        <v>19</v>
      </c>
      <c r="F126" s="214" t="s">
        <v>197</v>
      </c>
      <c r="G126" s="212"/>
      <c r="H126" s="215">
        <v>14.268000000000001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193</v>
      </c>
      <c r="AU126" s="221" t="s">
        <v>83</v>
      </c>
      <c r="AV126" s="14" t="s">
        <v>189</v>
      </c>
      <c r="AW126" s="14" t="s">
        <v>32</v>
      </c>
      <c r="AX126" s="14" t="s">
        <v>77</v>
      </c>
      <c r="AY126" s="221" t="s">
        <v>181</v>
      </c>
    </row>
    <row r="127" spans="1:65" s="2" customFormat="1" ht="16.5" customHeight="1">
      <c r="A127" s="37"/>
      <c r="B127" s="38"/>
      <c r="C127" s="181" t="s">
        <v>215</v>
      </c>
      <c r="D127" s="181" t="s">
        <v>184</v>
      </c>
      <c r="E127" s="182" t="s">
        <v>216</v>
      </c>
      <c r="F127" s="183" t="s">
        <v>217</v>
      </c>
      <c r="G127" s="184" t="s">
        <v>187</v>
      </c>
      <c r="H127" s="185">
        <v>3.6659999999999999</v>
      </c>
      <c r="I127" s="186"/>
      <c r="J127" s="187">
        <f>ROUND(I127*H127,2)</f>
        <v>0</v>
      </c>
      <c r="K127" s="183" t="s">
        <v>188</v>
      </c>
      <c r="L127" s="42"/>
      <c r="M127" s="188" t="s">
        <v>19</v>
      </c>
      <c r="N127" s="189" t="s">
        <v>42</v>
      </c>
      <c r="O127" s="67"/>
      <c r="P127" s="190">
        <f>O127*H127</f>
        <v>0</v>
      </c>
      <c r="Q127" s="190">
        <v>2.5999999999999998E-4</v>
      </c>
      <c r="R127" s="190">
        <f>Q127*H127</f>
        <v>9.5315999999999988E-4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189</v>
      </c>
      <c r="AT127" s="192" t="s">
        <v>184</v>
      </c>
      <c r="AU127" s="192" t="s">
        <v>83</v>
      </c>
      <c r="AY127" s="20" t="s">
        <v>181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83</v>
      </c>
      <c r="BK127" s="193">
        <f>ROUND(I127*H127,2)</f>
        <v>0</v>
      </c>
      <c r="BL127" s="20" t="s">
        <v>189</v>
      </c>
      <c r="BM127" s="192" t="s">
        <v>218</v>
      </c>
    </row>
    <row r="128" spans="1:65" s="2" customFormat="1" ht="11.25">
      <c r="A128" s="37"/>
      <c r="B128" s="38"/>
      <c r="C128" s="39"/>
      <c r="D128" s="194" t="s">
        <v>191</v>
      </c>
      <c r="E128" s="39"/>
      <c r="F128" s="195" t="s">
        <v>219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191</v>
      </c>
      <c r="AU128" s="20" t="s">
        <v>83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518</v>
      </c>
      <c r="G129" s="200"/>
      <c r="H129" s="204">
        <v>0.97799999999999998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518</v>
      </c>
      <c r="G130" s="200"/>
      <c r="H130" s="204">
        <v>0.97799999999999998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519</v>
      </c>
      <c r="G131" s="200"/>
      <c r="H131" s="204">
        <v>0.35699999999999998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519</v>
      </c>
      <c r="G132" s="200"/>
      <c r="H132" s="204">
        <v>0.35699999999999998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520</v>
      </c>
      <c r="G133" s="200"/>
      <c r="H133" s="204">
        <v>0.996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4" customFormat="1" ht="11.25">
      <c r="B134" s="211"/>
      <c r="C134" s="212"/>
      <c r="D134" s="201" t="s">
        <v>193</v>
      </c>
      <c r="E134" s="213" t="s">
        <v>19</v>
      </c>
      <c r="F134" s="214" t="s">
        <v>197</v>
      </c>
      <c r="G134" s="212"/>
      <c r="H134" s="215">
        <v>3.6659999999999999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193</v>
      </c>
      <c r="AU134" s="221" t="s">
        <v>83</v>
      </c>
      <c r="AV134" s="14" t="s">
        <v>189</v>
      </c>
      <c r="AW134" s="14" t="s">
        <v>32</v>
      </c>
      <c r="AX134" s="14" t="s">
        <v>77</v>
      </c>
      <c r="AY134" s="221" t="s">
        <v>181</v>
      </c>
    </row>
    <row r="135" spans="1:65" s="2" customFormat="1" ht="21.75" customHeight="1">
      <c r="A135" s="37"/>
      <c r="B135" s="38"/>
      <c r="C135" s="181" t="s">
        <v>182</v>
      </c>
      <c r="D135" s="181" t="s">
        <v>184</v>
      </c>
      <c r="E135" s="182" t="s">
        <v>223</v>
      </c>
      <c r="F135" s="183" t="s">
        <v>224</v>
      </c>
      <c r="G135" s="184" t="s">
        <v>187</v>
      </c>
      <c r="H135" s="185">
        <v>3.6659999999999999</v>
      </c>
      <c r="I135" s="186"/>
      <c r="J135" s="187">
        <f>ROUND(I135*H135,2)</f>
        <v>0</v>
      </c>
      <c r="K135" s="183" t="s">
        <v>188</v>
      </c>
      <c r="L135" s="42"/>
      <c r="M135" s="188" t="s">
        <v>19</v>
      </c>
      <c r="N135" s="189" t="s">
        <v>42</v>
      </c>
      <c r="O135" s="67"/>
      <c r="P135" s="190">
        <f>O135*H135</f>
        <v>0</v>
      </c>
      <c r="Q135" s="190">
        <v>4.3800000000000002E-3</v>
      </c>
      <c r="R135" s="190">
        <f>Q135*H135</f>
        <v>1.6057080000000001E-2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189</v>
      </c>
      <c r="AT135" s="192" t="s">
        <v>184</v>
      </c>
      <c r="AU135" s="192" t="s">
        <v>83</v>
      </c>
      <c r="AY135" s="20" t="s">
        <v>181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83</v>
      </c>
      <c r="BK135" s="193">
        <f>ROUND(I135*H135,2)</f>
        <v>0</v>
      </c>
      <c r="BL135" s="20" t="s">
        <v>189</v>
      </c>
      <c r="BM135" s="192" t="s">
        <v>225</v>
      </c>
    </row>
    <row r="136" spans="1:65" s="2" customFormat="1" ht="11.25">
      <c r="A136" s="37"/>
      <c r="B136" s="38"/>
      <c r="C136" s="39"/>
      <c r="D136" s="194" t="s">
        <v>191</v>
      </c>
      <c r="E136" s="39"/>
      <c r="F136" s="195" t="s">
        <v>226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191</v>
      </c>
      <c r="AU136" s="20" t="s">
        <v>83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518</v>
      </c>
      <c r="G137" s="200"/>
      <c r="H137" s="204">
        <v>0.97799999999999998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518</v>
      </c>
      <c r="G138" s="200"/>
      <c r="H138" s="204">
        <v>0.97799999999999998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519</v>
      </c>
      <c r="G139" s="200"/>
      <c r="H139" s="204">
        <v>0.35699999999999998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519</v>
      </c>
      <c r="G140" s="200"/>
      <c r="H140" s="204">
        <v>0.35699999999999998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520</v>
      </c>
      <c r="G141" s="200"/>
      <c r="H141" s="204">
        <v>0.996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4" customFormat="1" ht="11.25">
      <c r="B142" s="211"/>
      <c r="C142" s="212"/>
      <c r="D142" s="201" t="s">
        <v>193</v>
      </c>
      <c r="E142" s="213" t="s">
        <v>19</v>
      </c>
      <c r="F142" s="214" t="s">
        <v>197</v>
      </c>
      <c r="G142" s="212"/>
      <c r="H142" s="215">
        <v>3.6659999999999999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193</v>
      </c>
      <c r="AU142" s="221" t="s">
        <v>83</v>
      </c>
      <c r="AV142" s="14" t="s">
        <v>189</v>
      </c>
      <c r="AW142" s="14" t="s">
        <v>32</v>
      </c>
      <c r="AX142" s="14" t="s">
        <v>77</v>
      </c>
      <c r="AY142" s="221" t="s">
        <v>181</v>
      </c>
    </row>
    <row r="143" spans="1:65" s="2" customFormat="1" ht="24.2" customHeight="1">
      <c r="A143" s="37"/>
      <c r="B143" s="38"/>
      <c r="C143" s="181" t="s">
        <v>227</v>
      </c>
      <c r="D143" s="181" t="s">
        <v>184</v>
      </c>
      <c r="E143" s="182" t="s">
        <v>228</v>
      </c>
      <c r="F143" s="183" t="s">
        <v>229</v>
      </c>
      <c r="G143" s="184" t="s">
        <v>230</v>
      </c>
      <c r="H143" s="185">
        <v>24.44</v>
      </c>
      <c r="I143" s="186"/>
      <c r="J143" s="187">
        <f>ROUND(I143*H143,2)</f>
        <v>0</v>
      </c>
      <c r="K143" s="183" t="s">
        <v>188</v>
      </c>
      <c r="L143" s="42"/>
      <c r="M143" s="188" t="s">
        <v>19</v>
      </c>
      <c r="N143" s="189" t="s">
        <v>42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189</v>
      </c>
      <c r="AT143" s="192" t="s">
        <v>184</v>
      </c>
      <c r="AU143" s="192" t="s">
        <v>83</v>
      </c>
      <c r="AY143" s="20" t="s">
        <v>181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83</v>
      </c>
      <c r="BK143" s="193">
        <f>ROUND(I143*H143,2)</f>
        <v>0</v>
      </c>
      <c r="BL143" s="20" t="s">
        <v>189</v>
      </c>
      <c r="BM143" s="192" t="s">
        <v>231</v>
      </c>
    </row>
    <row r="144" spans="1:65" s="2" customFormat="1" ht="11.25">
      <c r="A144" s="37"/>
      <c r="B144" s="38"/>
      <c r="C144" s="39"/>
      <c r="D144" s="194" t="s">
        <v>191</v>
      </c>
      <c r="E144" s="39"/>
      <c r="F144" s="195" t="s">
        <v>232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191</v>
      </c>
      <c r="AU144" s="20" t="s">
        <v>83</v>
      </c>
    </row>
    <row r="145" spans="1:65" s="13" customFormat="1" ht="11.25">
      <c r="B145" s="199"/>
      <c r="C145" s="200"/>
      <c r="D145" s="201" t="s">
        <v>193</v>
      </c>
      <c r="E145" s="202" t="s">
        <v>19</v>
      </c>
      <c r="F145" s="203" t="s">
        <v>521</v>
      </c>
      <c r="G145" s="200"/>
      <c r="H145" s="204">
        <v>6.52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193</v>
      </c>
      <c r="AU145" s="210" t="s">
        <v>83</v>
      </c>
      <c r="AV145" s="13" t="s">
        <v>83</v>
      </c>
      <c r="AW145" s="13" t="s">
        <v>32</v>
      </c>
      <c r="AX145" s="13" t="s">
        <v>70</v>
      </c>
      <c r="AY145" s="210" t="s">
        <v>181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521</v>
      </c>
      <c r="G146" s="200"/>
      <c r="H146" s="204">
        <v>6.52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522</v>
      </c>
      <c r="G147" s="200"/>
      <c r="H147" s="204">
        <v>2.38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522</v>
      </c>
      <c r="G148" s="200"/>
      <c r="H148" s="204">
        <v>2.38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523</v>
      </c>
      <c r="G149" s="200"/>
      <c r="H149" s="204">
        <v>6.64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4" customFormat="1" ht="11.25">
      <c r="B150" s="211"/>
      <c r="C150" s="212"/>
      <c r="D150" s="201" t="s">
        <v>193</v>
      </c>
      <c r="E150" s="213" t="s">
        <v>19</v>
      </c>
      <c r="F150" s="214" t="s">
        <v>197</v>
      </c>
      <c r="G150" s="212"/>
      <c r="H150" s="215">
        <v>24.439999999999998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193</v>
      </c>
      <c r="AU150" s="221" t="s">
        <v>83</v>
      </c>
      <c r="AV150" s="14" t="s">
        <v>189</v>
      </c>
      <c r="AW150" s="14" t="s">
        <v>32</v>
      </c>
      <c r="AX150" s="14" t="s">
        <v>77</v>
      </c>
      <c r="AY150" s="221" t="s">
        <v>181</v>
      </c>
    </row>
    <row r="151" spans="1:65" s="2" customFormat="1" ht="16.5" customHeight="1">
      <c r="A151" s="37"/>
      <c r="B151" s="38"/>
      <c r="C151" s="222" t="s">
        <v>236</v>
      </c>
      <c r="D151" s="222" t="s">
        <v>237</v>
      </c>
      <c r="E151" s="223" t="s">
        <v>238</v>
      </c>
      <c r="F151" s="224" t="s">
        <v>239</v>
      </c>
      <c r="G151" s="225" t="s">
        <v>230</v>
      </c>
      <c r="H151" s="226">
        <v>25.661999999999999</v>
      </c>
      <c r="I151" s="227"/>
      <c r="J151" s="228">
        <f>ROUND(I151*H151,2)</f>
        <v>0</v>
      </c>
      <c r="K151" s="224" t="s">
        <v>188</v>
      </c>
      <c r="L151" s="229"/>
      <c r="M151" s="230" t="s">
        <v>19</v>
      </c>
      <c r="N151" s="231" t="s">
        <v>42</v>
      </c>
      <c r="O151" s="67"/>
      <c r="P151" s="190">
        <f>O151*H151</f>
        <v>0</v>
      </c>
      <c r="Q151" s="190">
        <v>1E-4</v>
      </c>
      <c r="R151" s="190">
        <f>Q151*H151</f>
        <v>2.5661999999999998E-3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236</v>
      </c>
      <c r="AT151" s="192" t="s">
        <v>237</v>
      </c>
      <c r="AU151" s="192" t="s">
        <v>83</v>
      </c>
      <c r="AY151" s="20" t="s">
        <v>181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83</v>
      </c>
      <c r="BK151" s="193">
        <f>ROUND(I151*H151,2)</f>
        <v>0</v>
      </c>
      <c r="BL151" s="20" t="s">
        <v>189</v>
      </c>
      <c r="BM151" s="192" t="s">
        <v>240</v>
      </c>
    </row>
    <row r="152" spans="1:65" s="13" customFormat="1" ht="11.25">
      <c r="B152" s="199"/>
      <c r="C152" s="200"/>
      <c r="D152" s="201" t="s">
        <v>193</v>
      </c>
      <c r="E152" s="202" t="s">
        <v>19</v>
      </c>
      <c r="F152" s="203" t="s">
        <v>521</v>
      </c>
      <c r="G152" s="200"/>
      <c r="H152" s="204">
        <v>6.52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32</v>
      </c>
      <c r="AX152" s="13" t="s">
        <v>70</v>
      </c>
      <c r="AY152" s="210" t="s">
        <v>181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521</v>
      </c>
      <c r="G153" s="200"/>
      <c r="H153" s="204">
        <v>6.52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522</v>
      </c>
      <c r="G154" s="200"/>
      <c r="H154" s="204">
        <v>2.38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522</v>
      </c>
      <c r="G155" s="200"/>
      <c r="H155" s="204">
        <v>2.38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523</v>
      </c>
      <c r="G156" s="200"/>
      <c r="H156" s="204">
        <v>6.64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4" customFormat="1" ht="11.25">
      <c r="B157" s="211"/>
      <c r="C157" s="212"/>
      <c r="D157" s="201" t="s">
        <v>193</v>
      </c>
      <c r="E157" s="213" t="s">
        <v>19</v>
      </c>
      <c r="F157" s="214" t="s">
        <v>197</v>
      </c>
      <c r="G157" s="212"/>
      <c r="H157" s="215">
        <v>24.439999999999998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193</v>
      </c>
      <c r="AU157" s="221" t="s">
        <v>83</v>
      </c>
      <c r="AV157" s="14" t="s">
        <v>189</v>
      </c>
      <c r="AW157" s="14" t="s">
        <v>32</v>
      </c>
      <c r="AX157" s="14" t="s">
        <v>77</v>
      </c>
      <c r="AY157" s="221" t="s">
        <v>181</v>
      </c>
    </row>
    <row r="158" spans="1:65" s="13" customFormat="1" ht="11.25">
      <c r="B158" s="199"/>
      <c r="C158" s="200"/>
      <c r="D158" s="201" t="s">
        <v>193</v>
      </c>
      <c r="E158" s="200"/>
      <c r="F158" s="203" t="s">
        <v>524</v>
      </c>
      <c r="G158" s="200"/>
      <c r="H158" s="204">
        <v>25.661999999999999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4</v>
      </c>
      <c r="AX158" s="13" t="s">
        <v>77</v>
      </c>
      <c r="AY158" s="210" t="s">
        <v>181</v>
      </c>
    </row>
    <row r="159" spans="1:65" s="2" customFormat="1" ht="33" customHeight="1">
      <c r="A159" s="37"/>
      <c r="B159" s="38"/>
      <c r="C159" s="181" t="s">
        <v>242</v>
      </c>
      <c r="D159" s="181" t="s">
        <v>184</v>
      </c>
      <c r="E159" s="182" t="s">
        <v>243</v>
      </c>
      <c r="F159" s="183" t="s">
        <v>244</v>
      </c>
      <c r="G159" s="184" t="s">
        <v>230</v>
      </c>
      <c r="H159" s="185">
        <v>48.88</v>
      </c>
      <c r="I159" s="186"/>
      <c r="J159" s="187">
        <f>ROUND(I159*H159,2)</f>
        <v>0</v>
      </c>
      <c r="K159" s="183" t="s">
        <v>188</v>
      </c>
      <c r="L159" s="42"/>
      <c r="M159" s="188" t="s">
        <v>19</v>
      </c>
      <c r="N159" s="189" t="s">
        <v>42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189</v>
      </c>
      <c r="AT159" s="192" t="s">
        <v>184</v>
      </c>
      <c r="AU159" s="192" t="s">
        <v>83</v>
      </c>
      <c r="AY159" s="20" t="s">
        <v>181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83</v>
      </c>
      <c r="BK159" s="193">
        <f>ROUND(I159*H159,2)</f>
        <v>0</v>
      </c>
      <c r="BL159" s="20" t="s">
        <v>189</v>
      </c>
      <c r="BM159" s="192" t="s">
        <v>245</v>
      </c>
    </row>
    <row r="160" spans="1:65" s="2" customFormat="1" ht="11.25">
      <c r="A160" s="37"/>
      <c r="B160" s="38"/>
      <c r="C160" s="39"/>
      <c r="D160" s="194" t="s">
        <v>191</v>
      </c>
      <c r="E160" s="39"/>
      <c r="F160" s="195" t="s">
        <v>246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191</v>
      </c>
      <c r="AU160" s="20" t="s">
        <v>83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521</v>
      </c>
      <c r="G161" s="200"/>
      <c r="H161" s="204">
        <v>6.52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521</v>
      </c>
      <c r="G162" s="200"/>
      <c r="H162" s="204">
        <v>6.52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522</v>
      </c>
      <c r="G163" s="200"/>
      <c r="H163" s="204">
        <v>2.38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522</v>
      </c>
      <c r="G164" s="200"/>
      <c r="H164" s="204">
        <v>2.38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523</v>
      </c>
      <c r="G165" s="200"/>
      <c r="H165" s="204">
        <v>6.64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5" customFormat="1" ht="11.25">
      <c r="B166" s="232"/>
      <c r="C166" s="233"/>
      <c r="D166" s="201" t="s">
        <v>193</v>
      </c>
      <c r="E166" s="234" t="s">
        <v>19</v>
      </c>
      <c r="F166" s="235" t="s">
        <v>247</v>
      </c>
      <c r="G166" s="233"/>
      <c r="H166" s="236">
        <v>24.439999999999998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193</v>
      </c>
      <c r="AU166" s="242" t="s">
        <v>83</v>
      </c>
      <c r="AV166" s="15" t="s">
        <v>202</v>
      </c>
      <c r="AW166" s="15" t="s">
        <v>32</v>
      </c>
      <c r="AX166" s="15" t="s">
        <v>70</v>
      </c>
      <c r="AY166" s="242" t="s">
        <v>181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521</v>
      </c>
      <c r="G167" s="200"/>
      <c r="H167" s="204">
        <v>6.52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521</v>
      </c>
      <c r="G168" s="200"/>
      <c r="H168" s="204">
        <v>6.52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522</v>
      </c>
      <c r="G169" s="200"/>
      <c r="H169" s="204">
        <v>2.38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522</v>
      </c>
      <c r="G170" s="200"/>
      <c r="H170" s="204">
        <v>2.38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523</v>
      </c>
      <c r="G171" s="200"/>
      <c r="H171" s="204">
        <v>6.64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5" customFormat="1" ht="11.25">
      <c r="B172" s="232"/>
      <c r="C172" s="233"/>
      <c r="D172" s="201" t="s">
        <v>193</v>
      </c>
      <c r="E172" s="234" t="s">
        <v>19</v>
      </c>
      <c r="F172" s="235" t="s">
        <v>247</v>
      </c>
      <c r="G172" s="233"/>
      <c r="H172" s="236">
        <v>24.439999999999998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193</v>
      </c>
      <c r="AU172" s="242" t="s">
        <v>83</v>
      </c>
      <c r="AV172" s="15" t="s">
        <v>202</v>
      </c>
      <c r="AW172" s="15" t="s">
        <v>32</v>
      </c>
      <c r="AX172" s="15" t="s">
        <v>70</v>
      </c>
      <c r="AY172" s="242" t="s">
        <v>181</v>
      </c>
    </row>
    <row r="173" spans="1:65" s="14" customFormat="1" ht="11.25">
      <c r="B173" s="211"/>
      <c r="C173" s="212"/>
      <c r="D173" s="201" t="s">
        <v>193</v>
      </c>
      <c r="E173" s="213" t="s">
        <v>19</v>
      </c>
      <c r="F173" s="214" t="s">
        <v>197</v>
      </c>
      <c r="G173" s="212"/>
      <c r="H173" s="215">
        <v>48.88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193</v>
      </c>
      <c r="AU173" s="221" t="s">
        <v>83</v>
      </c>
      <c r="AV173" s="14" t="s">
        <v>189</v>
      </c>
      <c r="AW173" s="14" t="s">
        <v>32</v>
      </c>
      <c r="AX173" s="14" t="s">
        <v>77</v>
      </c>
      <c r="AY173" s="221" t="s">
        <v>181</v>
      </c>
    </row>
    <row r="174" spans="1:65" s="2" customFormat="1" ht="16.5" customHeight="1">
      <c r="A174" s="37"/>
      <c r="B174" s="38"/>
      <c r="C174" s="222" t="s">
        <v>248</v>
      </c>
      <c r="D174" s="222" t="s">
        <v>237</v>
      </c>
      <c r="E174" s="223" t="s">
        <v>249</v>
      </c>
      <c r="F174" s="224" t="s">
        <v>250</v>
      </c>
      <c r="G174" s="225" t="s">
        <v>230</v>
      </c>
      <c r="H174" s="226">
        <v>25.661999999999999</v>
      </c>
      <c r="I174" s="227"/>
      <c r="J174" s="228">
        <f>ROUND(I174*H174,2)</f>
        <v>0</v>
      </c>
      <c r="K174" s="224" t="s">
        <v>188</v>
      </c>
      <c r="L174" s="229"/>
      <c r="M174" s="230" t="s">
        <v>19</v>
      </c>
      <c r="N174" s="231" t="s">
        <v>42</v>
      </c>
      <c r="O174" s="67"/>
      <c r="P174" s="190">
        <f>O174*H174</f>
        <v>0</v>
      </c>
      <c r="Q174" s="190">
        <v>4.0000000000000003E-5</v>
      </c>
      <c r="R174" s="190">
        <f>Q174*H174</f>
        <v>1.02648E-3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236</v>
      </c>
      <c r="AT174" s="192" t="s">
        <v>237</v>
      </c>
      <c r="AU174" s="192" t="s">
        <v>83</v>
      </c>
      <c r="AY174" s="20" t="s">
        <v>181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83</v>
      </c>
      <c r="BK174" s="193">
        <f>ROUND(I174*H174,2)</f>
        <v>0</v>
      </c>
      <c r="BL174" s="20" t="s">
        <v>189</v>
      </c>
      <c r="BM174" s="192" t="s">
        <v>251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521</v>
      </c>
      <c r="G175" s="200"/>
      <c r="H175" s="204">
        <v>6.52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521</v>
      </c>
      <c r="G176" s="200"/>
      <c r="H176" s="204">
        <v>6.52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522</v>
      </c>
      <c r="G177" s="200"/>
      <c r="H177" s="204">
        <v>2.38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522</v>
      </c>
      <c r="G178" s="200"/>
      <c r="H178" s="204">
        <v>2.38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523</v>
      </c>
      <c r="G179" s="200"/>
      <c r="H179" s="204">
        <v>6.64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4" customFormat="1" ht="11.25">
      <c r="B180" s="211"/>
      <c r="C180" s="212"/>
      <c r="D180" s="201" t="s">
        <v>193</v>
      </c>
      <c r="E180" s="213" t="s">
        <v>19</v>
      </c>
      <c r="F180" s="214" t="s">
        <v>197</v>
      </c>
      <c r="G180" s="212"/>
      <c r="H180" s="215">
        <v>24.439999999999998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193</v>
      </c>
      <c r="AU180" s="221" t="s">
        <v>83</v>
      </c>
      <c r="AV180" s="14" t="s">
        <v>189</v>
      </c>
      <c r="AW180" s="14" t="s">
        <v>32</v>
      </c>
      <c r="AX180" s="14" t="s">
        <v>77</v>
      </c>
      <c r="AY180" s="221" t="s">
        <v>181</v>
      </c>
    </row>
    <row r="181" spans="1:65" s="13" customFormat="1" ht="11.25">
      <c r="B181" s="199"/>
      <c r="C181" s="200"/>
      <c r="D181" s="201" t="s">
        <v>193</v>
      </c>
      <c r="E181" s="200"/>
      <c r="F181" s="203" t="s">
        <v>524</v>
      </c>
      <c r="G181" s="200"/>
      <c r="H181" s="204">
        <v>25.661999999999999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193</v>
      </c>
      <c r="AU181" s="210" t="s">
        <v>83</v>
      </c>
      <c r="AV181" s="13" t="s">
        <v>83</v>
      </c>
      <c r="AW181" s="13" t="s">
        <v>4</v>
      </c>
      <c r="AX181" s="13" t="s">
        <v>77</v>
      </c>
      <c r="AY181" s="210" t="s">
        <v>181</v>
      </c>
    </row>
    <row r="182" spans="1:65" s="2" customFormat="1" ht="16.5" customHeight="1">
      <c r="A182" s="37"/>
      <c r="B182" s="38"/>
      <c r="C182" s="222" t="s">
        <v>252</v>
      </c>
      <c r="D182" s="222" t="s">
        <v>237</v>
      </c>
      <c r="E182" s="223" t="s">
        <v>253</v>
      </c>
      <c r="F182" s="224" t="s">
        <v>254</v>
      </c>
      <c r="G182" s="225" t="s">
        <v>230</v>
      </c>
      <c r="H182" s="226">
        <v>25.661999999999999</v>
      </c>
      <c r="I182" s="227"/>
      <c r="J182" s="228">
        <f>ROUND(I182*H182,2)</f>
        <v>0</v>
      </c>
      <c r="K182" s="224" t="s">
        <v>188</v>
      </c>
      <c r="L182" s="229"/>
      <c r="M182" s="230" t="s">
        <v>19</v>
      </c>
      <c r="N182" s="231" t="s">
        <v>42</v>
      </c>
      <c r="O182" s="67"/>
      <c r="P182" s="190">
        <f>O182*H182</f>
        <v>0</v>
      </c>
      <c r="Q182" s="190">
        <v>2.9999999999999997E-4</v>
      </c>
      <c r="R182" s="190">
        <f>Q182*H182</f>
        <v>7.698599999999999E-3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236</v>
      </c>
      <c r="AT182" s="192" t="s">
        <v>237</v>
      </c>
      <c r="AU182" s="192" t="s">
        <v>83</v>
      </c>
      <c r="AY182" s="20" t="s">
        <v>181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83</v>
      </c>
      <c r="BK182" s="193">
        <f>ROUND(I182*H182,2)</f>
        <v>0</v>
      </c>
      <c r="BL182" s="20" t="s">
        <v>189</v>
      </c>
      <c r="BM182" s="192" t="s">
        <v>255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521</v>
      </c>
      <c r="G183" s="200"/>
      <c r="H183" s="204">
        <v>6.52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521</v>
      </c>
      <c r="G184" s="200"/>
      <c r="H184" s="204">
        <v>6.52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522</v>
      </c>
      <c r="G185" s="200"/>
      <c r="H185" s="204">
        <v>2.38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522</v>
      </c>
      <c r="G186" s="200"/>
      <c r="H186" s="204">
        <v>2.38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523</v>
      </c>
      <c r="G187" s="200"/>
      <c r="H187" s="204">
        <v>6.64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4" customFormat="1" ht="11.25">
      <c r="B188" s="211"/>
      <c r="C188" s="212"/>
      <c r="D188" s="201" t="s">
        <v>193</v>
      </c>
      <c r="E188" s="213" t="s">
        <v>19</v>
      </c>
      <c r="F188" s="214" t="s">
        <v>197</v>
      </c>
      <c r="G188" s="212"/>
      <c r="H188" s="215">
        <v>24.439999999999998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193</v>
      </c>
      <c r="AU188" s="221" t="s">
        <v>83</v>
      </c>
      <c r="AV188" s="14" t="s">
        <v>189</v>
      </c>
      <c r="AW188" s="14" t="s">
        <v>32</v>
      </c>
      <c r="AX188" s="14" t="s">
        <v>77</v>
      </c>
      <c r="AY188" s="221" t="s">
        <v>181</v>
      </c>
    </row>
    <row r="189" spans="1:65" s="13" customFormat="1" ht="11.25">
      <c r="B189" s="199"/>
      <c r="C189" s="200"/>
      <c r="D189" s="201" t="s">
        <v>193</v>
      </c>
      <c r="E189" s="200"/>
      <c r="F189" s="203" t="s">
        <v>524</v>
      </c>
      <c r="G189" s="200"/>
      <c r="H189" s="204">
        <v>25.661999999999999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4</v>
      </c>
      <c r="AX189" s="13" t="s">
        <v>77</v>
      </c>
      <c r="AY189" s="210" t="s">
        <v>181</v>
      </c>
    </row>
    <row r="190" spans="1:65" s="2" customFormat="1" ht="16.5" customHeight="1">
      <c r="A190" s="37"/>
      <c r="B190" s="38"/>
      <c r="C190" s="181" t="s">
        <v>8</v>
      </c>
      <c r="D190" s="181" t="s">
        <v>184</v>
      </c>
      <c r="E190" s="182" t="s">
        <v>256</v>
      </c>
      <c r="F190" s="183" t="s">
        <v>257</v>
      </c>
      <c r="G190" s="184" t="s">
        <v>187</v>
      </c>
      <c r="H190" s="185">
        <v>3.6659999999999999</v>
      </c>
      <c r="I190" s="186"/>
      <c r="J190" s="187">
        <f>ROUND(I190*H190,2)</f>
        <v>0</v>
      </c>
      <c r="K190" s="183" t="s">
        <v>188</v>
      </c>
      <c r="L190" s="42"/>
      <c r="M190" s="188" t="s">
        <v>19</v>
      </c>
      <c r="N190" s="189" t="s">
        <v>42</v>
      </c>
      <c r="O190" s="67"/>
      <c r="P190" s="190">
        <f>O190*H190</f>
        <v>0</v>
      </c>
      <c r="Q190" s="190">
        <v>1.3999999999999999E-4</v>
      </c>
      <c r="R190" s="190">
        <f>Q190*H190</f>
        <v>5.1323999999999999E-4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189</v>
      </c>
      <c r="AT190" s="192" t="s">
        <v>184</v>
      </c>
      <c r="AU190" s="192" t="s">
        <v>83</v>
      </c>
      <c r="AY190" s="20" t="s">
        <v>181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83</v>
      </c>
      <c r="BK190" s="193">
        <f>ROUND(I190*H190,2)</f>
        <v>0</v>
      </c>
      <c r="BL190" s="20" t="s">
        <v>189</v>
      </c>
      <c r="BM190" s="192" t="s">
        <v>258</v>
      </c>
    </row>
    <row r="191" spans="1:65" s="2" customFormat="1" ht="11.25">
      <c r="A191" s="37"/>
      <c r="B191" s="38"/>
      <c r="C191" s="39"/>
      <c r="D191" s="194" t="s">
        <v>191</v>
      </c>
      <c r="E191" s="39"/>
      <c r="F191" s="195" t="s">
        <v>259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191</v>
      </c>
      <c r="AU191" s="20" t="s">
        <v>83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518</v>
      </c>
      <c r="G192" s="200"/>
      <c r="H192" s="204">
        <v>0.97799999999999998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518</v>
      </c>
      <c r="G193" s="200"/>
      <c r="H193" s="204">
        <v>0.97799999999999998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519</v>
      </c>
      <c r="G194" s="200"/>
      <c r="H194" s="204">
        <v>0.35699999999999998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519</v>
      </c>
      <c r="G195" s="200"/>
      <c r="H195" s="204">
        <v>0.35699999999999998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520</v>
      </c>
      <c r="G196" s="200"/>
      <c r="H196" s="204">
        <v>0.996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4" customFormat="1" ht="11.25">
      <c r="B197" s="211"/>
      <c r="C197" s="212"/>
      <c r="D197" s="201" t="s">
        <v>193</v>
      </c>
      <c r="E197" s="213" t="s">
        <v>19</v>
      </c>
      <c r="F197" s="214" t="s">
        <v>197</v>
      </c>
      <c r="G197" s="212"/>
      <c r="H197" s="215">
        <v>3.6659999999999999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193</v>
      </c>
      <c r="AU197" s="221" t="s">
        <v>83</v>
      </c>
      <c r="AV197" s="14" t="s">
        <v>189</v>
      </c>
      <c r="AW197" s="14" t="s">
        <v>32</v>
      </c>
      <c r="AX197" s="14" t="s">
        <v>77</v>
      </c>
      <c r="AY197" s="221" t="s">
        <v>181</v>
      </c>
    </row>
    <row r="198" spans="1:65" s="2" customFormat="1" ht="24.2" customHeight="1">
      <c r="A198" s="37"/>
      <c r="B198" s="38"/>
      <c r="C198" s="181" t="s">
        <v>260</v>
      </c>
      <c r="D198" s="181" t="s">
        <v>184</v>
      </c>
      <c r="E198" s="182" t="s">
        <v>261</v>
      </c>
      <c r="F198" s="183" t="s">
        <v>262</v>
      </c>
      <c r="G198" s="184" t="s">
        <v>187</v>
      </c>
      <c r="H198" s="185">
        <v>3.6659999999999999</v>
      </c>
      <c r="I198" s="186"/>
      <c r="J198" s="187">
        <f>ROUND(I198*H198,2)</f>
        <v>0</v>
      </c>
      <c r="K198" s="183" t="s">
        <v>188</v>
      </c>
      <c r="L198" s="42"/>
      <c r="M198" s="188" t="s">
        <v>19</v>
      </c>
      <c r="N198" s="189" t="s">
        <v>42</v>
      </c>
      <c r="O198" s="67"/>
      <c r="P198" s="190">
        <f>O198*H198</f>
        <v>0</v>
      </c>
      <c r="Q198" s="190">
        <v>3.3E-3</v>
      </c>
      <c r="R198" s="190">
        <f>Q198*H198</f>
        <v>1.2097799999999999E-2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189</v>
      </c>
      <c r="AT198" s="192" t="s">
        <v>184</v>
      </c>
      <c r="AU198" s="192" t="s">
        <v>83</v>
      </c>
      <c r="AY198" s="20" t="s">
        <v>181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83</v>
      </c>
      <c r="BK198" s="193">
        <f>ROUND(I198*H198,2)</f>
        <v>0</v>
      </c>
      <c r="BL198" s="20" t="s">
        <v>189</v>
      </c>
      <c r="BM198" s="192" t="s">
        <v>263</v>
      </c>
    </row>
    <row r="199" spans="1:65" s="2" customFormat="1" ht="11.25">
      <c r="A199" s="37"/>
      <c r="B199" s="38"/>
      <c r="C199" s="39"/>
      <c r="D199" s="194" t="s">
        <v>191</v>
      </c>
      <c r="E199" s="39"/>
      <c r="F199" s="195" t="s">
        <v>264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191</v>
      </c>
      <c r="AU199" s="20" t="s">
        <v>83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518</v>
      </c>
      <c r="G200" s="200"/>
      <c r="H200" s="204">
        <v>0.97799999999999998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518</v>
      </c>
      <c r="G201" s="200"/>
      <c r="H201" s="204">
        <v>0.97799999999999998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519</v>
      </c>
      <c r="G202" s="200"/>
      <c r="H202" s="204">
        <v>0.35699999999999998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519</v>
      </c>
      <c r="G203" s="200"/>
      <c r="H203" s="204">
        <v>0.35699999999999998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520</v>
      </c>
      <c r="G204" s="200"/>
      <c r="H204" s="204">
        <v>0.996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3.6659999999999999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12" customFormat="1" ht="22.9" customHeight="1">
      <c r="B206" s="165"/>
      <c r="C206" s="166"/>
      <c r="D206" s="167" t="s">
        <v>69</v>
      </c>
      <c r="E206" s="179" t="s">
        <v>242</v>
      </c>
      <c r="F206" s="179" t="s">
        <v>265</v>
      </c>
      <c r="G206" s="166"/>
      <c r="H206" s="166"/>
      <c r="I206" s="169"/>
      <c r="J206" s="180">
        <f>BK206</f>
        <v>0</v>
      </c>
      <c r="K206" s="166"/>
      <c r="L206" s="171"/>
      <c r="M206" s="172"/>
      <c r="N206" s="173"/>
      <c r="O206" s="173"/>
      <c r="P206" s="174">
        <f>SUM(P207:P252)</f>
        <v>0</v>
      </c>
      <c r="Q206" s="173"/>
      <c r="R206" s="174">
        <f>SUM(R207:R252)</f>
        <v>1.6379999999999999E-3</v>
      </c>
      <c r="S206" s="173"/>
      <c r="T206" s="175">
        <f>SUM(T207:T252)</f>
        <v>1.5075359999999998</v>
      </c>
      <c r="AR206" s="176" t="s">
        <v>77</v>
      </c>
      <c r="AT206" s="177" t="s">
        <v>69</v>
      </c>
      <c r="AU206" s="177" t="s">
        <v>77</v>
      </c>
      <c r="AY206" s="176" t="s">
        <v>181</v>
      </c>
      <c r="BK206" s="178">
        <f>SUM(BK207:BK252)</f>
        <v>0</v>
      </c>
    </row>
    <row r="207" spans="1:65" s="2" customFormat="1" ht="24.2" customHeight="1">
      <c r="A207" s="37"/>
      <c r="B207" s="38"/>
      <c r="C207" s="181" t="s">
        <v>266</v>
      </c>
      <c r="D207" s="181" t="s">
        <v>184</v>
      </c>
      <c r="E207" s="182" t="s">
        <v>267</v>
      </c>
      <c r="F207" s="183" t="s">
        <v>268</v>
      </c>
      <c r="G207" s="184" t="s">
        <v>187</v>
      </c>
      <c r="H207" s="185">
        <v>12.6</v>
      </c>
      <c r="I207" s="186"/>
      <c r="J207" s="187">
        <f>ROUND(I207*H207,2)</f>
        <v>0</v>
      </c>
      <c r="K207" s="183" t="s">
        <v>188</v>
      </c>
      <c r="L207" s="42"/>
      <c r="M207" s="188" t="s">
        <v>19</v>
      </c>
      <c r="N207" s="189" t="s">
        <v>42</v>
      </c>
      <c r="O207" s="67"/>
      <c r="P207" s="190">
        <f>O207*H207</f>
        <v>0</v>
      </c>
      <c r="Q207" s="190">
        <v>1.2999999999999999E-4</v>
      </c>
      <c r="R207" s="190">
        <f>Q207*H207</f>
        <v>1.6379999999999999E-3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189</v>
      </c>
      <c r="AT207" s="192" t="s">
        <v>184</v>
      </c>
      <c r="AU207" s="192" t="s">
        <v>83</v>
      </c>
      <c r="AY207" s="20" t="s">
        <v>181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83</v>
      </c>
      <c r="BK207" s="193">
        <f>ROUND(I207*H207,2)</f>
        <v>0</v>
      </c>
      <c r="BL207" s="20" t="s">
        <v>189</v>
      </c>
      <c r="BM207" s="192" t="s">
        <v>269</v>
      </c>
    </row>
    <row r="208" spans="1:65" s="2" customFormat="1" ht="11.25">
      <c r="A208" s="37"/>
      <c r="B208" s="38"/>
      <c r="C208" s="39"/>
      <c r="D208" s="194" t="s">
        <v>191</v>
      </c>
      <c r="E208" s="39"/>
      <c r="F208" s="195" t="s">
        <v>270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191</v>
      </c>
      <c r="AU208" s="20" t="s">
        <v>83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271</v>
      </c>
      <c r="G209" s="200"/>
      <c r="H209" s="204">
        <v>3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525</v>
      </c>
      <c r="G211" s="200"/>
      <c r="H211" s="204">
        <v>1.8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525</v>
      </c>
      <c r="G212" s="200"/>
      <c r="H212" s="204">
        <v>1.8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271</v>
      </c>
      <c r="G213" s="200"/>
      <c r="H213" s="204">
        <v>3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4" customFormat="1" ht="11.25">
      <c r="B214" s="211"/>
      <c r="C214" s="212"/>
      <c r="D214" s="201" t="s">
        <v>193</v>
      </c>
      <c r="E214" s="213" t="s">
        <v>19</v>
      </c>
      <c r="F214" s="214" t="s">
        <v>197</v>
      </c>
      <c r="G214" s="212"/>
      <c r="H214" s="215">
        <v>12.6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193</v>
      </c>
      <c r="AU214" s="221" t="s">
        <v>83</v>
      </c>
      <c r="AV214" s="14" t="s">
        <v>189</v>
      </c>
      <c r="AW214" s="14" t="s">
        <v>32</v>
      </c>
      <c r="AX214" s="14" t="s">
        <v>77</v>
      </c>
      <c r="AY214" s="221" t="s">
        <v>181</v>
      </c>
    </row>
    <row r="215" spans="1:65" s="2" customFormat="1" ht="21.75" customHeight="1">
      <c r="A215" s="37"/>
      <c r="B215" s="38"/>
      <c r="C215" s="181" t="s">
        <v>273</v>
      </c>
      <c r="D215" s="181" t="s">
        <v>184</v>
      </c>
      <c r="E215" s="182" t="s">
        <v>274</v>
      </c>
      <c r="F215" s="183" t="s">
        <v>275</v>
      </c>
      <c r="G215" s="184" t="s">
        <v>187</v>
      </c>
      <c r="H215" s="185">
        <v>1.4159999999999999</v>
      </c>
      <c r="I215" s="186"/>
      <c r="J215" s="187">
        <f>ROUND(I215*H215,2)</f>
        <v>0</v>
      </c>
      <c r="K215" s="183" t="s">
        <v>188</v>
      </c>
      <c r="L215" s="42"/>
      <c r="M215" s="188" t="s">
        <v>19</v>
      </c>
      <c r="N215" s="189" t="s">
        <v>42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7.2999999999999995E-2</v>
      </c>
      <c r="T215" s="191">
        <f>S215*H215</f>
        <v>0.10336799999999999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189</v>
      </c>
      <c r="AT215" s="192" t="s">
        <v>184</v>
      </c>
      <c r="AU215" s="192" t="s">
        <v>83</v>
      </c>
      <c r="AY215" s="20" t="s">
        <v>181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83</v>
      </c>
      <c r="BK215" s="193">
        <f>ROUND(I215*H215,2)</f>
        <v>0</v>
      </c>
      <c r="BL215" s="20" t="s">
        <v>189</v>
      </c>
      <c r="BM215" s="192" t="s">
        <v>276</v>
      </c>
    </row>
    <row r="216" spans="1:65" s="2" customFormat="1" ht="11.25">
      <c r="A216" s="37"/>
      <c r="B216" s="38"/>
      <c r="C216" s="39"/>
      <c r="D216" s="194" t="s">
        <v>191</v>
      </c>
      <c r="E216" s="39"/>
      <c r="F216" s="195" t="s">
        <v>277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191</v>
      </c>
      <c r="AU216" s="20" t="s">
        <v>83</v>
      </c>
    </row>
    <row r="217" spans="1:65" s="13" customFormat="1" ht="11.25">
      <c r="B217" s="199"/>
      <c r="C217" s="200"/>
      <c r="D217" s="201" t="s">
        <v>193</v>
      </c>
      <c r="E217" s="202" t="s">
        <v>19</v>
      </c>
      <c r="F217" s="203" t="s">
        <v>526</v>
      </c>
      <c r="G217" s="200"/>
      <c r="H217" s="204">
        <v>0.70799999999999996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193</v>
      </c>
      <c r="AU217" s="210" t="s">
        <v>83</v>
      </c>
      <c r="AV217" s="13" t="s">
        <v>83</v>
      </c>
      <c r="AW217" s="13" t="s">
        <v>32</v>
      </c>
      <c r="AX217" s="13" t="s">
        <v>70</v>
      </c>
      <c r="AY217" s="210" t="s">
        <v>181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526</v>
      </c>
      <c r="G218" s="200"/>
      <c r="H218" s="204">
        <v>0.70799999999999996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1.4159999999999999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527</v>
      </c>
      <c r="F220" s="183" t="s">
        <v>528</v>
      </c>
      <c r="G220" s="184" t="s">
        <v>187</v>
      </c>
      <c r="H220" s="185">
        <v>17.207999999999998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6.2E-2</v>
      </c>
      <c r="T220" s="191">
        <f>S220*H220</f>
        <v>1.0668959999999998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529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530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3" customFormat="1" ht="11.25">
      <c r="B222" s="199"/>
      <c r="C222" s="200"/>
      <c r="D222" s="201" t="s">
        <v>193</v>
      </c>
      <c r="E222" s="202" t="s">
        <v>19</v>
      </c>
      <c r="F222" s="203" t="s">
        <v>531</v>
      </c>
      <c r="G222" s="200"/>
      <c r="H222" s="204">
        <v>4.2480000000000002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193</v>
      </c>
      <c r="AU222" s="210" t="s">
        <v>83</v>
      </c>
      <c r="AV222" s="13" t="s">
        <v>83</v>
      </c>
      <c r="AW222" s="13" t="s">
        <v>32</v>
      </c>
      <c r="AX222" s="13" t="s">
        <v>70</v>
      </c>
      <c r="AY222" s="210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531</v>
      </c>
      <c r="G223" s="200"/>
      <c r="H223" s="204">
        <v>4.2480000000000002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3" customFormat="1" ht="11.25">
      <c r="B224" s="199"/>
      <c r="C224" s="200"/>
      <c r="D224" s="201" t="s">
        <v>193</v>
      </c>
      <c r="E224" s="202" t="s">
        <v>19</v>
      </c>
      <c r="F224" s="203" t="s">
        <v>532</v>
      </c>
      <c r="G224" s="200"/>
      <c r="H224" s="204">
        <v>4.3559999999999999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193</v>
      </c>
      <c r="AU224" s="210" t="s">
        <v>83</v>
      </c>
      <c r="AV224" s="13" t="s">
        <v>83</v>
      </c>
      <c r="AW224" s="13" t="s">
        <v>32</v>
      </c>
      <c r="AX224" s="13" t="s">
        <v>70</v>
      </c>
      <c r="AY224" s="210" t="s">
        <v>181</v>
      </c>
    </row>
    <row r="225" spans="1:65" s="13" customFormat="1" ht="11.25">
      <c r="B225" s="199"/>
      <c r="C225" s="200"/>
      <c r="D225" s="201" t="s">
        <v>193</v>
      </c>
      <c r="E225" s="202" t="s">
        <v>19</v>
      </c>
      <c r="F225" s="203" t="s">
        <v>532</v>
      </c>
      <c r="G225" s="200"/>
      <c r="H225" s="204">
        <v>4.3559999999999999</v>
      </c>
      <c r="I225" s="205"/>
      <c r="J225" s="200"/>
      <c r="K225" s="200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193</v>
      </c>
      <c r="AU225" s="210" t="s">
        <v>83</v>
      </c>
      <c r="AV225" s="13" t="s">
        <v>83</v>
      </c>
      <c r="AW225" s="13" t="s">
        <v>32</v>
      </c>
      <c r="AX225" s="13" t="s">
        <v>70</v>
      </c>
      <c r="AY225" s="210" t="s">
        <v>181</v>
      </c>
    </row>
    <row r="226" spans="1:65" s="14" customFormat="1" ht="11.25">
      <c r="B226" s="211"/>
      <c r="C226" s="212"/>
      <c r="D226" s="201" t="s">
        <v>193</v>
      </c>
      <c r="E226" s="213" t="s">
        <v>19</v>
      </c>
      <c r="F226" s="214" t="s">
        <v>197</v>
      </c>
      <c r="G226" s="212"/>
      <c r="H226" s="215">
        <v>17.207999999999998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193</v>
      </c>
      <c r="AU226" s="221" t="s">
        <v>83</v>
      </c>
      <c r="AV226" s="14" t="s">
        <v>189</v>
      </c>
      <c r="AW226" s="14" t="s">
        <v>32</v>
      </c>
      <c r="AX226" s="14" t="s">
        <v>77</v>
      </c>
      <c r="AY226" s="221" t="s">
        <v>181</v>
      </c>
    </row>
    <row r="227" spans="1:65" s="2" customFormat="1" ht="24.2" customHeight="1">
      <c r="A227" s="37"/>
      <c r="B227" s="38"/>
      <c r="C227" s="181" t="s">
        <v>284</v>
      </c>
      <c r="D227" s="181" t="s">
        <v>184</v>
      </c>
      <c r="E227" s="182" t="s">
        <v>290</v>
      </c>
      <c r="F227" s="183" t="s">
        <v>291</v>
      </c>
      <c r="G227" s="184" t="s">
        <v>187</v>
      </c>
      <c r="H227" s="185">
        <v>7.3319999999999999</v>
      </c>
      <c r="I227" s="186"/>
      <c r="J227" s="187">
        <f>ROUND(I227*H227,2)</f>
        <v>0</v>
      </c>
      <c r="K227" s="183" t="s">
        <v>188</v>
      </c>
      <c r="L227" s="42"/>
      <c r="M227" s="188" t="s">
        <v>19</v>
      </c>
      <c r="N227" s="189" t="s">
        <v>42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4.5999999999999999E-2</v>
      </c>
      <c r="T227" s="191">
        <f>S227*H227</f>
        <v>0.33727199999999996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189</v>
      </c>
      <c r="AT227" s="192" t="s">
        <v>184</v>
      </c>
      <c r="AU227" s="192" t="s">
        <v>83</v>
      </c>
      <c r="AY227" s="20" t="s">
        <v>181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83</v>
      </c>
      <c r="BK227" s="193">
        <f>ROUND(I227*H227,2)</f>
        <v>0</v>
      </c>
      <c r="BL227" s="20" t="s">
        <v>189</v>
      </c>
      <c r="BM227" s="192" t="s">
        <v>292</v>
      </c>
    </row>
    <row r="228" spans="1:65" s="2" customFormat="1" ht="11.25">
      <c r="A228" s="37"/>
      <c r="B228" s="38"/>
      <c r="C228" s="39"/>
      <c r="D228" s="194" t="s">
        <v>191</v>
      </c>
      <c r="E228" s="39"/>
      <c r="F228" s="195" t="s">
        <v>293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191</v>
      </c>
      <c r="AU228" s="20" t="s">
        <v>83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533</v>
      </c>
      <c r="G229" s="200"/>
      <c r="H229" s="204">
        <v>1.956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3" customFormat="1" ht="11.25">
      <c r="B230" s="199"/>
      <c r="C230" s="200"/>
      <c r="D230" s="201" t="s">
        <v>193</v>
      </c>
      <c r="E230" s="202" t="s">
        <v>19</v>
      </c>
      <c r="F230" s="203" t="s">
        <v>533</v>
      </c>
      <c r="G230" s="200"/>
      <c r="H230" s="204">
        <v>1.956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193</v>
      </c>
      <c r="AU230" s="210" t="s">
        <v>83</v>
      </c>
      <c r="AV230" s="13" t="s">
        <v>83</v>
      </c>
      <c r="AW230" s="13" t="s">
        <v>32</v>
      </c>
      <c r="AX230" s="13" t="s">
        <v>70</v>
      </c>
      <c r="AY230" s="210" t="s">
        <v>181</v>
      </c>
    </row>
    <row r="231" spans="1:65" s="13" customFormat="1" ht="11.25">
      <c r="B231" s="199"/>
      <c r="C231" s="200"/>
      <c r="D231" s="201" t="s">
        <v>193</v>
      </c>
      <c r="E231" s="202" t="s">
        <v>19</v>
      </c>
      <c r="F231" s="203" t="s">
        <v>534</v>
      </c>
      <c r="G231" s="200"/>
      <c r="H231" s="204">
        <v>0.71399999999999997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193</v>
      </c>
      <c r="AU231" s="210" t="s">
        <v>83</v>
      </c>
      <c r="AV231" s="13" t="s">
        <v>83</v>
      </c>
      <c r="AW231" s="13" t="s">
        <v>32</v>
      </c>
      <c r="AX231" s="13" t="s">
        <v>70</v>
      </c>
      <c r="AY231" s="210" t="s">
        <v>181</v>
      </c>
    </row>
    <row r="232" spans="1:65" s="13" customFormat="1" ht="11.25">
      <c r="B232" s="199"/>
      <c r="C232" s="200"/>
      <c r="D232" s="201" t="s">
        <v>193</v>
      </c>
      <c r="E232" s="202" t="s">
        <v>19</v>
      </c>
      <c r="F232" s="203" t="s">
        <v>534</v>
      </c>
      <c r="G232" s="200"/>
      <c r="H232" s="204">
        <v>0.71399999999999997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193</v>
      </c>
      <c r="AU232" s="210" t="s">
        <v>83</v>
      </c>
      <c r="AV232" s="13" t="s">
        <v>83</v>
      </c>
      <c r="AW232" s="13" t="s">
        <v>32</v>
      </c>
      <c r="AX232" s="13" t="s">
        <v>70</v>
      </c>
      <c r="AY232" s="210" t="s">
        <v>181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535</v>
      </c>
      <c r="G233" s="200"/>
      <c r="H233" s="204">
        <v>1.992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4" customFormat="1" ht="11.25">
      <c r="B234" s="211"/>
      <c r="C234" s="212"/>
      <c r="D234" s="201" t="s">
        <v>193</v>
      </c>
      <c r="E234" s="213" t="s">
        <v>19</v>
      </c>
      <c r="F234" s="214" t="s">
        <v>197</v>
      </c>
      <c r="G234" s="212"/>
      <c r="H234" s="215">
        <v>7.3319999999999999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193</v>
      </c>
      <c r="AU234" s="221" t="s">
        <v>83</v>
      </c>
      <c r="AV234" s="14" t="s">
        <v>189</v>
      </c>
      <c r="AW234" s="14" t="s">
        <v>32</v>
      </c>
      <c r="AX234" s="14" t="s">
        <v>77</v>
      </c>
      <c r="AY234" s="221" t="s">
        <v>181</v>
      </c>
    </row>
    <row r="235" spans="1:65" s="2" customFormat="1" ht="16.5" customHeight="1">
      <c r="A235" s="37"/>
      <c r="B235" s="38"/>
      <c r="C235" s="181" t="s">
        <v>289</v>
      </c>
      <c r="D235" s="181" t="s">
        <v>184</v>
      </c>
      <c r="E235" s="182" t="s">
        <v>295</v>
      </c>
      <c r="F235" s="183" t="s">
        <v>296</v>
      </c>
      <c r="G235" s="184" t="s">
        <v>187</v>
      </c>
      <c r="H235" s="185">
        <v>3.6659999999999999</v>
      </c>
      <c r="I235" s="186"/>
      <c r="J235" s="187">
        <f>ROUND(I235*H235,2)</f>
        <v>0</v>
      </c>
      <c r="K235" s="183" t="s">
        <v>188</v>
      </c>
      <c r="L235" s="42"/>
      <c r="M235" s="188" t="s">
        <v>19</v>
      </c>
      <c r="N235" s="189" t="s">
        <v>42</v>
      </c>
      <c r="O235" s="67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189</v>
      </c>
      <c r="AT235" s="192" t="s">
        <v>184</v>
      </c>
      <c r="AU235" s="192" t="s">
        <v>83</v>
      </c>
      <c r="AY235" s="20" t="s">
        <v>181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83</v>
      </c>
      <c r="BK235" s="193">
        <f>ROUND(I235*H235,2)</f>
        <v>0</v>
      </c>
      <c r="BL235" s="20" t="s">
        <v>189</v>
      </c>
      <c r="BM235" s="192" t="s">
        <v>297</v>
      </c>
    </row>
    <row r="236" spans="1:65" s="2" customFormat="1" ht="11.25">
      <c r="A236" s="37"/>
      <c r="B236" s="38"/>
      <c r="C236" s="39"/>
      <c r="D236" s="194" t="s">
        <v>191</v>
      </c>
      <c r="E236" s="39"/>
      <c r="F236" s="195" t="s">
        <v>298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191</v>
      </c>
      <c r="AU236" s="20" t="s">
        <v>83</v>
      </c>
    </row>
    <row r="237" spans="1:65" s="16" customFormat="1" ht="11.25">
      <c r="B237" s="243"/>
      <c r="C237" s="244"/>
      <c r="D237" s="201" t="s">
        <v>193</v>
      </c>
      <c r="E237" s="245" t="s">
        <v>19</v>
      </c>
      <c r="F237" s="246" t="s">
        <v>299</v>
      </c>
      <c r="G237" s="244"/>
      <c r="H237" s="245" t="s">
        <v>19</v>
      </c>
      <c r="I237" s="247"/>
      <c r="J237" s="244"/>
      <c r="K237" s="244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193</v>
      </c>
      <c r="AU237" s="252" t="s">
        <v>83</v>
      </c>
      <c r="AV237" s="16" t="s">
        <v>77</v>
      </c>
      <c r="AW237" s="16" t="s">
        <v>32</v>
      </c>
      <c r="AX237" s="16" t="s">
        <v>70</v>
      </c>
      <c r="AY237" s="252" t="s">
        <v>181</v>
      </c>
    </row>
    <row r="238" spans="1:65" s="13" customFormat="1" ht="11.25">
      <c r="B238" s="199"/>
      <c r="C238" s="200"/>
      <c r="D238" s="201" t="s">
        <v>193</v>
      </c>
      <c r="E238" s="202" t="s">
        <v>19</v>
      </c>
      <c r="F238" s="203" t="s">
        <v>518</v>
      </c>
      <c r="G238" s="200"/>
      <c r="H238" s="204">
        <v>0.97799999999999998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193</v>
      </c>
      <c r="AU238" s="210" t="s">
        <v>83</v>
      </c>
      <c r="AV238" s="13" t="s">
        <v>83</v>
      </c>
      <c r="AW238" s="13" t="s">
        <v>32</v>
      </c>
      <c r="AX238" s="13" t="s">
        <v>70</v>
      </c>
      <c r="AY238" s="210" t="s">
        <v>181</v>
      </c>
    </row>
    <row r="239" spans="1:65" s="13" customFormat="1" ht="11.25">
      <c r="B239" s="199"/>
      <c r="C239" s="200"/>
      <c r="D239" s="201" t="s">
        <v>193</v>
      </c>
      <c r="E239" s="202" t="s">
        <v>19</v>
      </c>
      <c r="F239" s="203" t="s">
        <v>518</v>
      </c>
      <c r="G239" s="200"/>
      <c r="H239" s="204">
        <v>0.97799999999999998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193</v>
      </c>
      <c r="AU239" s="210" t="s">
        <v>83</v>
      </c>
      <c r="AV239" s="13" t="s">
        <v>83</v>
      </c>
      <c r="AW239" s="13" t="s">
        <v>32</v>
      </c>
      <c r="AX239" s="13" t="s">
        <v>70</v>
      </c>
      <c r="AY239" s="210" t="s">
        <v>181</v>
      </c>
    </row>
    <row r="240" spans="1:65" s="13" customFormat="1" ht="11.25">
      <c r="B240" s="199"/>
      <c r="C240" s="200"/>
      <c r="D240" s="201" t="s">
        <v>193</v>
      </c>
      <c r="E240" s="202" t="s">
        <v>19</v>
      </c>
      <c r="F240" s="203" t="s">
        <v>519</v>
      </c>
      <c r="G240" s="200"/>
      <c r="H240" s="204">
        <v>0.35699999999999998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193</v>
      </c>
      <c r="AU240" s="210" t="s">
        <v>83</v>
      </c>
      <c r="AV240" s="13" t="s">
        <v>83</v>
      </c>
      <c r="AW240" s="13" t="s">
        <v>32</v>
      </c>
      <c r="AX240" s="13" t="s">
        <v>70</v>
      </c>
      <c r="AY240" s="210" t="s">
        <v>181</v>
      </c>
    </row>
    <row r="241" spans="1:65" s="13" customFormat="1" ht="11.25">
      <c r="B241" s="199"/>
      <c r="C241" s="200"/>
      <c r="D241" s="201" t="s">
        <v>193</v>
      </c>
      <c r="E241" s="202" t="s">
        <v>19</v>
      </c>
      <c r="F241" s="203" t="s">
        <v>519</v>
      </c>
      <c r="G241" s="200"/>
      <c r="H241" s="204">
        <v>0.35699999999999998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193</v>
      </c>
      <c r="AU241" s="210" t="s">
        <v>83</v>
      </c>
      <c r="AV241" s="13" t="s">
        <v>83</v>
      </c>
      <c r="AW241" s="13" t="s">
        <v>32</v>
      </c>
      <c r="AX241" s="13" t="s">
        <v>70</v>
      </c>
      <c r="AY241" s="210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520</v>
      </c>
      <c r="G242" s="200"/>
      <c r="H242" s="204">
        <v>0.996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4" customFormat="1" ht="11.25">
      <c r="B243" s="211"/>
      <c r="C243" s="212"/>
      <c r="D243" s="201" t="s">
        <v>193</v>
      </c>
      <c r="E243" s="213" t="s">
        <v>19</v>
      </c>
      <c r="F243" s="214" t="s">
        <v>197</v>
      </c>
      <c r="G243" s="212"/>
      <c r="H243" s="215">
        <v>3.6659999999999999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193</v>
      </c>
      <c r="AU243" s="221" t="s">
        <v>83</v>
      </c>
      <c r="AV243" s="14" t="s">
        <v>189</v>
      </c>
      <c r="AW243" s="14" t="s">
        <v>32</v>
      </c>
      <c r="AX243" s="14" t="s">
        <v>77</v>
      </c>
      <c r="AY243" s="221" t="s">
        <v>181</v>
      </c>
    </row>
    <row r="244" spans="1:65" s="2" customFormat="1" ht="16.5" customHeight="1">
      <c r="A244" s="37"/>
      <c r="B244" s="38"/>
      <c r="C244" s="181" t="s">
        <v>294</v>
      </c>
      <c r="D244" s="181" t="s">
        <v>184</v>
      </c>
      <c r="E244" s="182" t="s">
        <v>301</v>
      </c>
      <c r="F244" s="183" t="s">
        <v>302</v>
      </c>
      <c r="G244" s="184" t="s">
        <v>187</v>
      </c>
      <c r="H244" s="185">
        <v>3.6659999999999999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303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304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299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518</v>
      </c>
      <c r="G247" s="200"/>
      <c r="H247" s="204">
        <v>0.97799999999999998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3" customFormat="1" ht="11.25">
      <c r="B248" s="199"/>
      <c r="C248" s="200"/>
      <c r="D248" s="201" t="s">
        <v>193</v>
      </c>
      <c r="E248" s="202" t="s">
        <v>19</v>
      </c>
      <c r="F248" s="203" t="s">
        <v>518</v>
      </c>
      <c r="G248" s="200"/>
      <c r="H248" s="204">
        <v>0.97799999999999998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193</v>
      </c>
      <c r="AU248" s="210" t="s">
        <v>83</v>
      </c>
      <c r="AV248" s="13" t="s">
        <v>83</v>
      </c>
      <c r="AW248" s="13" t="s">
        <v>32</v>
      </c>
      <c r="AX248" s="13" t="s">
        <v>70</v>
      </c>
      <c r="AY248" s="210" t="s">
        <v>181</v>
      </c>
    </row>
    <row r="249" spans="1:65" s="13" customFormat="1" ht="11.25">
      <c r="B249" s="199"/>
      <c r="C249" s="200"/>
      <c r="D249" s="201" t="s">
        <v>193</v>
      </c>
      <c r="E249" s="202" t="s">
        <v>19</v>
      </c>
      <c r="F249" s="203" t="s">
        <v>519</v>
      </c>
      <c r="G249" s="200"/>
      <c r="H249" s="204">
        <v>0.35699999999999998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193</v>
      </c>
      <c r="AU249" s="210" t="s">
        <v>83</v>
      </c>
      <c r="AV249" s="13" t="s">
        <v>83</v>
      </c>
      <c r="AW249" s="13" t="s">
        <v>32</v>
      </c>
      <c r="AX249" s="13" t="s">
        <v>70</v>
      </c>
      <c r="AY249" s="210" t="s">
        <v>181</v>
      </c>
    </row>
    <row r="250" spans="1:65" s="13" customFormat="1" ht="11.25">
      <c r="B250" s="199"/>
      <c r="C250" s="200"/>
      <c r="D250" s="201" t="s">
        <v>193</v>
      </c>
      <c r="E250" s="202" t="s">
        <v>19</v>
      </c>
      <c r="F250" s="203" t="s">
        <v>519</v>
      </c>
      <c r="G250" s="200"/>
      <c r="H250" s="204">
        <v>0.35699999999999998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193</v>
      </c>
      <c r="AU250" s="210" t="s">
        <v>83</v>
      </c>
      <c r="AV250" s="13" t="s">
        <v>83</v>
      </c>
      <c r="AW250" s="13" t="s">
        <v>32</v>
      </c>
      <c r="AX250" s="13" t="s">
        <v>70</v>
      </c>
      <c r="AY250" s="210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520</v>
      </c>
      <c r="G251" s="200"/>
      <c r="H251" s="204">
        <v>0.996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4" customFormat="1" ht="11.25">
      <c r="B252" s="211"/>
      <c r="C252" s="212"/>
      <c r="D252" s="201" t="s">
        <v>193</v>
      </c>
      <c r="E252" s="213" t="s">
        <v>19</v>
      </c>
      <c r="F252" s="214" t="s">
        <v>197</v>
      </c>
      <c r="G252" s="212"/>
      <c r="H252" s="215">
        <v>3.6659999999999999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193</v>
      </c>
      <c r="AU252" s="221" t="s">
        <v>83</v>
      </c>
      <c r="AV252" s="14" t="s">
        <v>189</v>
      </c>
      <c r="AW252" s="14" t="s">
        <v>32</v>
      </c>
      <c r="AX252" s="14" t="s">
        <v>77</v>
      </c>
      <c r="AY252" s="221" t="s">
        <v>181</v>
      </c>
    </row>
    <row r="253" spans="1:65" s="12" customFormat="1" ht="22.9" customHeight="1">
      <c r="B253" s="165"/>
      <c r="C253" s="166"/>
      <c r="D253" s="167" t="s">
        <v>69</v>
      </c>
      <c r="E253" s="179" t="s">
        <v>305</v>
      </c>
      <c r="F253" s="179" t="s">
        <v>306</v>
      </c>
      <c r="G253" s="166"/>
      <c r="H253" s="166"/>
      <c r="I253" s="169"/>
      <c r="J253" s="180">
        <f>BK253</f>
        <v>0</v>
      </c>
      <c r="K253" s="166"/>
      <c r="L253" s="171"/>
      <c r="M253" s="172"/>
      <c r="N253" s="173"/>
      <c r="O253" s="173"/>
      <c r="P253" s="174">
        <f>SUM(P254:P264)</f>
        <v>0</v>
      </c>
      <c r="Q253" s="173"/>
      <c r="R253" s="174">
        <f>SUM(R254:R264)</f>
        <v>0</v>
      </c>
      <c r="S253" s="173"/>
      <c r="T253" s="175">
        <f>SUM(T254:T264)</f>
        <v>0</v>
      </c>
      <c r="AR253" s="176" t="s">
        <v>77</v>
      </c>
      <c r="AT253" s="177" t="s">
        <v>69</v>
      </c>
      <c r="AU253" s="177" t="s">
        <v>77</v>
      </c>
      <c r="AY253" s="176" t="s">
        <v>181</v>
      </c>
      <c r="BK253" s="178">
        <f>SUM(BK254:BK264)</f>
        <v>0</v>
      </c>
    </row>
    <row r="254" spans="1:65" s="2" customFormat="1" ht="24.2" customHeight="1">
      <c r="A254" s="37"/>
      <c r="B254" s="38"/>
      <c r="C254" s="181" t="s">
        <v>300</v>
      </c>
      <c r="D254" s="181" t="s">
        <v>184</v>
      </c>
      <c r="E254" s="182" t="s">
        <v>307</v>
      </c>
      <c r="F254" s="183" t="s">
        <v>308</v>
      </c>
      <c r="G254" s="184" t="s">
        <v>309</v>
      </c>
      <c r="H254" s="185">
        <v>1.524</v>
      </c>
      <c r="I254" s="186"/>
      <c r="J254" s="187">
        <f>ROUND(I254*H254,2)</f>
        <v>0</v>
      </c>
      <c r="K254" s="183" t="s">
        <v>188</v>
      </c>
      <c r="L254" s="42"/>
      <c r="M254" s="188" t="s">
        <v>19</v>
      </c>
      <c r="N254" s="189" t="s">
        <v>42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189</v>
      </c>
      <c r="AT254" s="192" t="s">
        <v>184</v>
      </c>
      <c r="AU254" s="192" t="s">
        <v>83</v>
      </c>
      <c r="AY254" s="20" t="s">
        <v>181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83</v>
      </c>
      <c r="BK254" s="193">
        <f>ROUND(I254*H254,2)</f>
        <v>0</v>
      </c>
      <c r="BL254" s="20" t="s">
        <v>189</v>
      </c>
      <c r="BM254" s="192" t="s">
        <v>310</v>
      </c>
    </row>
    <row r="255" spans="1:65" s="2" customFormat="1" ht="11.25">
      <c r="A255" s="37"/>
      <c r="B255" s="38"/>
      <c r="C255" s="39"/>
      <c r="D255" s="194" t="s">
        <v>191</v>
      </c>
      <c r="E255" s="39"/>
      <c r="F255" s="195" t="s">
        <v>311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191</v>
      </c>
      <c r="AU255" s="20" t="s">
        <v>83</v>
      </c>
    </row>
    <row r="256" spans="1:65" s="2" customFormat="1" ht="21.75" customHeight="1">
      <c r="A256" s="37"/>
      <c r="B256" s="38"/>
      <c r="C256" s="181" t="s">
        <v>7</v>
      </c>
      <c r="D256" s="181" t="s">
        <v>184</v>
      </c>
      <c r="E256" s="182" t="s">
        <v>313</v>
      </c>
      <c r="F256" s="183" t="s">
        <v>314</v>
      </c>
      <c r="G256" s="184" t="s">
        <v>309</v>
      </c>
      <c r="H256" s="185">
        <v>1.524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189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189</v>
      </c>
      <c r="BM256" s="192" t="s">
        <v>315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316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2" customFormat="1" ht="24.2" customHeight="1">
      <c r="A258" s="37"/>
      <c r="B258" s="38"/>
      <c r="C258" s="181" t="s">
        <v>312</v>
      </c>
      <c r="D258" s="181" t="s">
        <v>184</v>
      </c>
      <c r="E258" s="182" t="s">
        <v>318</v>
      </c>
      <c r="F258" s="183" t="s">
        <v>319</v>
      </c>
      <c r="G258" s="184" t="s">
        <v>309</v>
      </c>
      <c r="H258" s="185">
        <v>13.715999999999999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320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321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16" customFormat="1" ht="11.25">
      <c r="B260" s="243"/>
      <c r="C260" s="244"/>
      <c r="D260" s="201" t="s">
        <v>193</v>
      </c>
      <c r="E260" s="245" t="s">
        <v>19</v>
      </c>
      <c r="F260" s="246" t="s">
        <v>322</v>
      </c>
      <c r="G260" s="244"/>
      <c r="H260" s="245" t="s">
        <v>19</v>
      </c>
      <c r="I260" s="247"/>
      <c r="J260" s="244"/>
      <c r="K260" s="244"/>
      <c r="L260" s="248"/>
      <c r="M260" s="249"/>
      <c r="N260" s="250"/>
      <c r="O260" s="250"/>
      <c r="P260" s="250"/>
      <c r="Q260" s="250"/>
      <c r="R260" s="250"/>
      <c r="S260" s="250"/>
      <c r="T260" s="251"/>
      <c r="AT260" s="252" t="s">
        <v>193</v>
      </c>
      <c r="AU260" s="252" t="s">
        <v>83</v>
      </c>
      <c r="AV260" s="16" t="s">
        <v>77</v>
      </c>
      <c r="AW260" s="16" t="s">
        <v>32</v>
      </c>
      <c r="AX260" s="16" t="s">
        <v>70</v>
      </c>
      <c r="AY260" s="252" t="s">
        <v>181</v>
      </c>
    </row>
    <row r="261" spans="1:65" s="13" customFormat="1" ht="11.25">
      <c r="B261" s="199"/>
      <c r="C261" s="200"/>
      <c r="D261" s="201" t="s">
        <v>193</v>
      </c>
      <c r="E261" s="202" t="s">
        <v>19</v>
      </c>
      <c r="F261" s="203" t="s">
        <v>536</v>
      </c>
      <c r="G261" s="200"/>
      <c r="H261" s="204">
        <v>13.715999999999999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193</v>
      </c>
      <c r="AU261" s="210" t="s">
        <v>83</v>
      </c>
      <c r="AV261" s="13" t="s">
        <v>83</v>
      </c>
      <c r="AW261" s="13" t="s">
        <v>32</v>
      </c>
      <c r="AX261" s="13" t="s">
        <v>70</v>
      </c>
      <c r="AY261" s="210" t="s">
        <v>181</v>
      </c>
    </row>
    <row r="262" spans="1:65" s="14" customFormat="1" ht="11.25">
      <c r="B262" s="211"/>
      <c r="C262" s="212"/>
      <c r="D262" s="201" t="s">
        <v>193</v>
      </c>
      <c r="E262" s="213" t="s">
        <v>19</v>
      </c>
      <c r="F262" s="214" t="s">
        <v>197</v>
      </c>
      <c r="G262" s="212"/>
      <c r="H262" s="215">
        <v>13.715999999999999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193</v>
      </c>
      <c r="AU262" s="221" t="s">
        <v>83</v>
      </c>
      <c r="AV262" s="14" t="s">
        <v>189</v>
      </c>
      <c r="AW262" s="14" t="s">
        <v>32</v>
      </c>
      <c r="AX262" s="14" t="s">
        <v>77</v>
      </c>
      <c r="AY262" s="221" t="s">
        <v>181</v>
      </c>
    </row>
    <row r="263" spans="1:65" s="2" customFormat="1" ht="24.2" customHeight="1">
      <c r="A263" s="37"/>
      <c r="B263" s="38"/>
      <c r="C263" s="181" t="s">
        <v>317</v>
      </c>
      <c r="D263" s="181" t="s">
        <v>184</v>
      </c>
      <c r="E263" s="182" t="s">
        <v>325</v>
      </c>
      <c r="F263" s="183" t="s">
        <v>326</v>
      </c>
      <c r="G263" s="184" t="s">
        <v>309</v>
      </c>
      <c r="H263" s="185">
        <v>1.524</v>
      </c>
      <c r="I263" s="186"/>
      <c r="J263" s="187">
        <f>ROUND(I263*H263,2)</f>
        <v>0</v>
      </c>
      <c r="K263" s="183" t="s">
        <v>188</v>
      </c>
      <c r="L263" s="42"/>
      <c r="M263" s="188" t="s">
        <v>19</v>
      </c>
      <c r="N263" s="189" t="s">
        <v>42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189</v>
      </c>
      <c r="AT263" s="192" t="s">
        <v>184</v>
      </c>
      <c r="AU263" s="192" t="s">
        <v>83</v>
      </c>
      <c r="AY263" s="20" t="s">
        <v>181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83</v>
      </c>
      <c r="BK263" s="193">
        <f>ROUND(I263*H263,2)</f>
        <v>0</v>
      </c>
      <c r="BL263" s="20" t="s">
        <v>189</v>
      </c>
      <c r="BM263" s="192" t="s">
        <v>327</v>
      </c>
    </row>
    <row r="264" spans="1:65" s="2" customFormat="1" ht="11.25">
      <c r="A264" s="37"/>
      <c r="B264" s="38"/>
      <c r="C264" s="39"/>
      <c r="D264" s="194" t="s">
        <v>191</v>
      </c>
      <c r="E264" s="39"/>
      <c r="F264" s="195" t="s">
        <v>328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191</v>
      </c>
      <c r="AU264" s="20" t="s">
        <v>83</v>
      </c>
    </row>
    <row r="265" spans="1:65" s="12" customFormat="1" ht="22.9" customHeight="1">
      <c r="B265" s="165"/>
      <c r="C265" s="166"/>
      <c r="D265" s="167" t="s">
        <v>69</v>
      </c>
      <c r="E265" s="179" t="s">
        <v>329</v>
      </c>
      <c r="F265" s="179" t="s">
        <v>330</v>
      </c>
      <c r="G265" s="166"/>
      <c r="H265" s="166"/>
      <c r="I265" s="169"/>
      <c r="J265" s="180">
        <f>BK265</f>
        <v>0</v>
      </c>
      <c r="K265" s="166"/>
      <c r="L265" s="171"/>
      <c r="M265" s="172"/>
      <c r="N265" s="173"/>
      <c r="O265" s="173"/>
      <c r="P265" s="174">
        <f>SUM(P266:P267)</f>
        <v>0</v>
      </c>
      <c r="Q265" s="173"/>
      <c r="R265" s="174">
        <f>SUM(R266:R267)</f>
        <v>0</v>
      </c>
      <c r="S265" s="173"/>
      <c r="T265" s="175">
        <f>SUM(T266:T267)</f>
        <v>0</v>
      </c>
      <c r="AR265" s="176" t="s">
        <v>77</v>
      </c>
      <c r="AT265" s="177" t="s">
        <v>69</v>
      </c>
      <c r="AU265" s="177" t="s">
        <v>77</v>
      </c>
      <c r="AY265" s="176" t="s">
        <v>181</v>
      </c>
      <c r="BK265" s="178">
        <f>SUM(BK266:BK267)</f>
        <v>0</v>
      </c>
    </row>
    <row r="266" spans="1:65" s="2" customFormat="1" ht="33" customHeight="1">
      <c r="A266" s="37"/>
      <c r="B266" s="38"/>
      <c r="C266" s="181" t="s">
        <v>324</v>
      </c>
      <c r="D266" s="181" t="s">
        <v>184</v>
      </c>
      <c r="E266" s="182" t="s">
        <v>332</v>
      </c>
      <c r="F266" s="183" t="s">
        <v>333</v>
      </c>
      <c r="G266" s="184" t="s">
        <v>309</v>
      </c>
      <c r="H266" s="185">
        <v>0.41699999999999998</v>
      </c>
      <c r="I266" s="186"/>
      <c r="J266" s="187">
        <f>ROUND(I266*H266,2)</f>
        <v>0</v>
      </c>
      <c r="K266" s="183" t="s">
        <v>188</v>
      </c>
      <c r="L266" s="42"/>
      <c r="M266" s="188" t="s">
        <v>19</v>
      </c>
      <c r="N266" s="189" t="s">
        <v>42</v>
      </c>
      <c r="O266" s="6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189</v>
      </c>
      <c r="AT266" s="192" t="s">
        <v>184</v>
      </c>
      <c r="AU266" s="192" t="s">
        <v>83</v>
      </c>
      <c r="AY266" s="20" t="s">
        <v>181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83</v>
      </c>
      <c r="BK266" s="193">
        <f>ROUND(I266*H266,2)</f>
        <v>0</v>
      </c>
      <c r="BL266" s="20" t="s">
        <v>189</v>
      </c>
      <c r="BM266" s="192" t="s">
        <v>334</v>
      </c>
    </row>
    <row r="267" spans="1:65" s="2" customFormat="1" ht="11.25">
      <c r="A267" s="37"/>
      <c r="B267" s="38"/>
      <c r="C267" s="39"/>
      <c r="D267" s="194" t="s">
        <v>191</v>
      </c>
      <c r="E267" s="39"/>
      <c r="F267" s="195" t="s">
        <v>335</v>
      </c>
      <c r="G267" s="39"/>
      <c r="H267" s="39"/>
      <c r="I267" s="196"/>
      <c r="J267" s="39"/>
      <c r="K267" s="39"/>
      <c r="L267" s="42"/>
      <c r="M267" s="197"/>
      <c r="N267" s="19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191</v>
      </c>
      <c r="AU267" s="20" t="s">
        <v>83</v>
      </c>
    </row>
    <row r="268" spans="1:65" s="12" customFormat="1" ht="25.9" customHeight="1">
      <c r="B268" s="165"/>
      <c r="C268" s="166"/>
      <c r="D268" s="167" t="s">
        <v>69</v>
      </c>
      <c r="E268" s="168" t="s">
        <v>336</v>
      </c>
      <c r="F268" s="168" t="s">
        <v>337</v>
      </c>
      <c r="G268" s="166"/>
      <c r="H268" s="166"/>
      <c r="I268" s="169"/>
      <c r="J268" s="170">
        <f>BK268</f>
        <v>0</v>
      </c>
      <c r="K268" s="166"/>
      <c r="L268" s="171"/>
      <c r="M268" s="172"/>
      <c r="N268" s="173"/>
      <c r="O268" s="173"/>
      <c r="P268" s="174">
        <f>P269+P283+P333+P360</f>
        <v>0</v>
      </c>
      <c r="Q268" s="173"/>
      <c r="R268" s="174">
        <f>R269+R283+R333+R360</f>
        <v>0.57231899000000008</v>
      </c>
      <c r="S268" s="173"/>
      <c r="T268" s="175">
        <f>T269+T283+T333+T360</f>
        <v>9.4348000000000001E-3</v>
      </c>
      <c r="AR268" s="176" t="s">
        <v>83</v>
      </c>
      <c r="AT268" s="177" t="s">
        <v>69</v>
      </c>
      <c r="AU268" s="177" t="s">
        <v>70</v>
      </c>
      <c r="AY268" s="176" t="s">
        <v>181</v>
      </c>
      <c r="BK268" s="178">
        <f>BK269+BK283+BK333+BK360</f>
        <v>0</v>
      </c>
    </row>
    <row r="269" spans="1:65" s="12" customFormat="1" ht="22.9" customHeight="1">
      <c r="B269" s="165"/>
      <c r="C269" s="166"/>
      <c r="D269" s="167" t="s">
        <v>69</v>
      </c>
      <c r="E269" s="179" t="s">
        <v>338</v>
      </c>
      <c r="F269" s="179" t="s">
        <v>339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SUM(P270:P282)</f>
        <v>0</v>
      </c>
      <c r="Q269" s="173"/>
      <c r="R269" s="174">
        <f>SUM(R270:R282)</f>
        <v>1.8140900000000002E-3</v>
      </c>
      <c r="S269" s="173"/>
      <c r="T269" s="175">
        <f>SUM(T270:T282)</f>
        <v>4.0747999999999999E-3</v>
      </c>
      <c r="AR269" s="176" t="s">
        <v>83</v>
      </c>
      <c r="AT269" s="177" t="s">
        <v>69</v>
      </c>
      <c r="AU269" s="177" t="s">
        <v>77</v>
      </c>
      <c r="AY269" s="176" t="s">
        <v>181</v>
      </c>
      <c r="BK269" s="178">
        <f>SUM(BK270:BK282)</f>
        <v>0</v>
      </c>
    </row>
    <row r="270" spans="1:65" s="2" customFormat="1" ht="16.5" customHeight="1">
      <c r="A270" s="37"/>
      <c r="B270" s="38"/>
      <c r="C270" s="181" t="s">
        <v>331</v>
      </c>
      <c r="D270" s="181" t="s">
        <v>184</v>
      </c>
      <c r="E270" s="182" t="s">
        <v>341</v>
      </c>
      <c r="F270" s="183" t="s">
        <v>342</v>
      </c>
      <c r="G270" s="184" t="s">
        <v>230</v>
      </c>
      <c r="H270" s="185">
        <v>2.44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1.67E-3</v>
      </c>
      <c r="T270" s="191">
        <f>S270*H270</f>
        <v>4.0747999999999999E-3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278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278</v>
      </c>
      <c r="BM270" s="192" t="s">
        <v>343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344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3" customFormat="1" ht="11.25">
      <c r="B272" s="199"/>
      <c r="C272" s="200"/>
      <c r="D272" s="201" t="s">
        <v>193</v>
      </c>
      <c r="E272" s="202" t="s">
        <v>19</v>
      </c>
      <c r="F272" s="203" t="s">
        <v>537</v>
      </c>
      <c r="G272" s="200"/>
      <c r="H272" s="204">
        <v>2.44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193</v>
      </c>
      <c r="AU272" s="210" t="s">
        <v>83</v>
      </c>
      <c r="AV272" s="13" t="s">
        <v>83</v>
      </c>
      <c r="AW272" s="13" t="s">
        <v>32</v>
      </c>
      <c r="AX272" s="13" t="s">
        <v>70</v>
      </c>
      <c r="AY272" s="210" t="s">
        <v>181</v>
      </c>
    </row>
    <row r="273" spans="1:65" s="14" customFormat="1" ht="11.25">
      <c r="B273" s="211"/>
      <c r="C273" s="212"/>
      <c r="D273" s="201" t="s">
        <v>193</v>
      </c>
      <c r="E273" s="213" t="s">
        <v>19</v>
      </c>
      <c r="F273" s="214" t="s">
        <v>197</v>
      </c>
      <c r="G273" s="212"/>
      <c r="H273" s="215">
        <v>2.44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193</v>
      </c>
      <c r="AU273" s="221" t="s">
        <v>83</v>
      </c>
      <c r="AV273" s="14" t="s">
        <v>189</v>
      </c>
      <c r="AW273" s="14" t="s">
        <v>32</v>
      </c>
      <c r="AX273" s="14" t="s">
        <v>77</v>
      </c>
      <c r="AY273" s="221" t="s">
        <v>181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349</v>
      </c>
      <c r="F274" s="183" t="s">
        <v>350</v>
      </c>
      <c r="G274" s="184" t="s">
        <v>230</v>
      </c>
      <c r="H274" s="185">
        <v>2.44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4.0000000000000003E-5</v>
      </c>
      <c r="R274" s="190">
        <f>Q274*H274</f>
        <v>9.7600000000000001E-5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351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352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537</v>
      </c>
      <c r="G276" s="200"/>
      <c r="H276" s="204">
        <v>2.44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4" customFormat="1" ht="11.25">
      <c r="B277" s="211"/>
      <c r="C277" s="212"/>
      <c r="D277" s="201" t="s">
        <v>193</v>
      </c>
      <c r="E277" s="213" t="s">
        <v>19</v>
      </c>
      <c r="F277" s="214" t="s">
        <v>197</v>
      </c>
      <c r="G277" s="212"/>
      <c r="H277" s="215">
        <v>2.44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193</v>
      </c>
      <c r="AU277" s="221" t="s">
        <v>83</v>
      </c>
      <c r="AV277" s="14" t="s">
        <v>189</v>
      </c>
      <c r="AW277" s="14" t="s">
        <v>32</v>
      </c>
      <c r="AX277" s="14" t="s">
        <v>77</v>
      </c>
      <c r="AY277" s="221" t="s">
        <v>181</v>
      </c>
    </row>
    <row r="278" spans="1:65" s="2" customFormat="1" ht="16.5" customHeight="1">
      <c r="A278" s="37"/>
      <c r="B278" s="38"/>
      <c r="C278" s="222" t="s">
        <v>348</v>
      </c>
      <c r="D278" s="222" t="s">
        <v>237</v>
      </c>
      <c r="E278" s="223" t="s">
        <v>354</v>
      </c>
      <c r="F278" s="224" t="s">
        <v>355</v>
      </c>
      <c r="G278" s="225" t="s">
        <v>187</v>
      </c>
      <c r="H278" s="226">
        <v>0.439</v>
      </c>
      <c r="I278" s="227"/>
      <c r="J278" s="228">
        <f>ROUND(I278*H278,2)</f>
        <v>0</v>
      </c>
      <c r="K278" s="224" t="s">
        <v>188</v>
      </c>
      <c r="L278" s="229"/>
      <c r="M278" s="230" t="s">
        <v>19</v>
      </c>
      <c r="N278" s="231" t="s">
        <v>42</v>
      </c>
      <c r="O278" s="67"/>
      <c r="P278" s="190">
        <f>O278*H278</f>
        <v>0</v>
      </c>
      <c r="Q278" s="190">
        <v>3.9100000000000003E-3</v>
      </c>
      <c r="R278" s="190">
        <f>Q278*H278</f>
        <v>1.7164900000000002E-3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356</v>
      </c>
      <c r="AT278" s="192" t="s">
        <v>237</v>
      </c>
      <c r="AU278" s="192" t="s">
        <v>83</v>
      </c>
      <c r="AY278" s="20" t="s">
        <v>181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83</v>
      </c>
      <c r="BK278" s="193">
        <f>ROUND(I278*H278,2)</f>
        <v>0</v>
      </c>
      <c r="BL278" s="20" t="s">
        <v>278</v>
      </c>
      <c r="BM278" s="192" t="s">
        <v>357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538</v>
      </c>
      <c r="G279" s="200"/>
      <c r="H279" s="204">
        <v>0.439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0.439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24.2" customHeight="1">
      <c r="A281" s="37"/>
      <c r="B281" s="38"/>
      <c r="C281" s="181" t="s">
        <v>353</v>
      </c>
      <c r="D281" s="181" t="s">
        <v>184</v>
      </c>
      <c r="E281" s="182" t="s">
        <v>362</v>
      </c>
      <c r="F281" s="183" t="s">
        <v>363</v>
      </c>
      <c r="G281" s="184" t="s">
        <v>309</v>
      </c>
      <c r="H281" s="185">
        <v>2E-3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364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365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2" customFormat="1" ht="22.9" customHeight="1">
      <c r="B283" s="165"/>
      <c r="C283" s="166"/>
      <c r="D283" s="167" t="s">
        <v>69</v>
      </c>
      <c r="E283" s="179" t="s">
        <v>366</v>
      </c>
      <c r="F283" s="179" t="s">
        <v>367</v>
      </c>
      <c r="G283" s="166"/>
      <c r="H283" s="166"/>
      <c r="I283" s="169"/>
      <c r="J283" s="180">
        <f>BK283</f>
        <v>0</v>
      </c>
      <c r="K283" s="166"/>
      <c r="L283" s="171"/>
      <c r="M283" s="172"/>
      <c r="N283" s="173"/>
      <c r="O283" s="173"/>
      <c r="P283" s="174">
        <f>SUM(P284:P332)</f>
        <v>0</v>
      </c>
      <c r="Q283" s="173"/>
      <c r="R283" s="174">
        <f>SUM(R284:R332)</f>
        <v>0.53947458000000015</v>
      </c>
      <c r="S283" s="173"/>
      <c r="T283" s="175">
        <f>SUM(T284:T332)</f>
        <v>5.3600000000000002E-3</v>
      </c>
      <c r="AR283" s="176" t="s">
        <v>83</v>
      </c>
      <c r="AT283" s="177" t="s">
        <v>69</v>
      </c>
      <c r="AU283" s="177" t="s">
        <v>77</v>
      </c>
      <c r="AY283" s="176" t="s">
        <v>181</v>
      </c>
      <c r="BK283" s="178">
        <f>SUM(BK284:BK332)</f>
        <v>0</v>
      </c>
    </row>
    <row r="284" spans="1:65" s="2" customFormat="1" ht="16.5" customHeight="1">
      <c r="A284" s="37"/>
      <c r="B284" s="38"/>
      <c r="C284" s="181" t="s">
        <v>361</v>
      </c>
      <c r="D284" s="181" t="s">
        <v>184</v>
      </c>
      <c r="E284" s="182" t="s">
        <v>377</v>
      </c>
      <c r="F284" s="183" t="s">
        <v>378</v>
      </c>
      <c r="G284" s="184" t="s">
        <v>379</v>
      </c>
      <c r="H284" s="185">
        <v>2</v>
      </c>
      <c r="I284" s="186"/>
      <c r="J284" s="187">
        <f>ROUND(I284*H284,2)</f>
        <v>0</v>
      </c>
      <c r="K284" s="183" t="s">
        <v>188</v>
      </c>
      <c r="L284" s="42"/>
      <c r="M284" s="188" t="s">
        <v>19</v>
      </c>
      <c r="N284" s="189" t="s">
        <v>42</v>
      </c>
      <c r="O284" s="67"/>
      <c r="P284" s="190">
        <f>O284*H284</f>
        <v>0</v>
      </c>
      <c r="Q284" s="190">
        <v>2.7E-4</v>
      </c>
      <c r="R284" s="190">
        <f>Q284*H284</f>
        <v>5.4000000000000001E-4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278</v>
      </c>
      <c r="AT284" s="192" t="s">
        <v>184</v>
      </c>
      <c r="AU284" s="192" t="s">
        <v>83</v>
      </c>
      <c r="AY284" s="20" t="s">
        <v>181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83</v>
      </c>
      <c r="BK284" s="193">
        <f>ROUND(I284*H284,2)</f>
        <v>0</v>
      </c>
      <c r="BL284" s="20" t="s">
        <v>278</v>
      </c>
      <c r="BM284" s="192" t="s">
        <v>380</v>
      </c>
    </row>
    <row r="285" spans="1:65" s="2" customFormat="1" ht="11.25">
      <c r="A285" s="37"/>
      <c r="B285" s="38"/>
      <c r="C285" s="39"/>
      <c r="D285" s="194" t="s">
        <v>191</v>
      </c>
      <c r="E285" s="39"/>
      <c r="F285" s="195" t="s">
        <v>381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191</v>
      </c>
      <c r="AU285" s="20" t="s">
        <v>83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539</v>
      </c>
      <c r="G286" s="200"/>
      <c r="H286" s="204">
        <v>2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2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368</v>
      </c>
      <c r="D288" s="222" t="s">
        <v>237</v>
      </c>
      <c r="E288" s="223" t="s">
        <v>383</v>
      </c>
      <c r="F288" s="224" t="s">
        <v>384</v>
      </c>
      <c r="G288" s="225" t="s">
        <v>187</v>
      </c>
      <c r="H288" s="226">
        <v>1.4159999999999999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4.0280000000000003E-2</v>
      </c>
      <c r="R288" s="190">
        <f>Q288*H288</f>
        <v>5.7036480000000001E-2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385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540</v>
      </c>
      <c r="G289" s="200"/>
      <c r="H289" s="204">
        <v>1.4159999999999999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4" customFormat="1" ht="11.25">
      <c r="B290" s="211"/>
      <c r="C290" s="212"/>
      <c r="D290" s="201" t="s">
        <v>193</v>
      </c>
      <c r="E290" s="213" t="s">
        <v>19</v>
      </c>
      <c r="F290" s="214" t="s">
        <v>197</v>
      </c>
      <c r="G290" s="212"/>
      <c r="H290" s="215">
        <v>1.4159999999999999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193</v>
      </c>
      <c r="AU290" s="221" t="s">
        <v>83</v>
      </c>
      <c r="AV290" s="14" t="s">
        <v>189</v>
      </c>
      <c r="AW290" s="14" t="s">
        <v>32</v>
      </c>
      <c r="AX290" s="14" t="s">
        <v>77</v>
      </c>
      <c r="AY290" s="221" t="s">
        <v>181</v>
      </c>
    </row>
    <row r="291" spans="1:65" s="2" customFormat="1" ht="24.2" customHeight="1">
      <c r="A291" s="37"/>
      <c r="B291" s="38"/>
      <c r="C291" s="181" t="s">
        <v>373</v>
      </c>
      <c r="D291" s="181" t="s">
        <v>184</v>
      </c>
      <c r="E291" s="182" t="s">
        <v>541</v>
      </c>
      <c r="F291" s="183" t="s">
        <v>542</v>
      </c>
      <c r="G291" s="184" t="s">
        <v>379</v>
      </c>
      <c r="H291" s="185">
        <v>2</v>
      </c>
      <c r="I291" s="186"/>
      <c r="J291" s="187">
        <f>ROUND(I291*H291,2)</f>
        <v>0</v>
      </c>
      <c r="K291" s="183" t="s">
        <v>188</v>
      </c>
      <c r="L291" s="42"/>
      <c r="M291" s="188" t="s">
        <v>19</v>
      </c>
      <c r="N291" s="189" t="s">
        <v>42</v>
      </c>
      <c r="O291" s="67"/>
      <c r="P291" s="190">
        <f>O291*H291</f>
        <v>0</v>
      </c>
      <c r="Q291" s="190">
        <v>2.5999999999999998E-4</v>
      </c>
      <c r="R291" s="190">
        <f>Q291*H291</f>
        <v>5.1999999999999995E-4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278</v>
      </c>
      <c r="AT291" s="192" t="s">
        <v>184</v>
      </c>
      <c r="AU291" s="192" t="s">
        <v>83</v>
      </c>
      <c r="AY291" s="20" t="s">
        <v>181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83</v>
      </c>
      <c r="BK291" s="193">
        <f>ROUND(I291*H291,2)</f>
        <v>0</v>
      </c>
      <c r="BL291" s="20" t="s">
        <v>278</v>
      </c>
      <c r="BM291" s="192" t="s">
        <v>543</v>
      </c>
    </row>
    <row r="292" spans="1:65" s="2" customFormat="1" ht="11.25">
      <c r="A292" s="37"/>
      <c r="B292" s="38"/>
      <c r="C292" s="39"/>
      <c r="D292" s="194" t="s">
        <v>191</v>
      </c>
      <c r="E292" s="39"/>
      <c r="F292" s="195" t="s">
        <v>544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191</v>
      </c>
      <c r="AU292" s="20" t="s">
        <v>83</v>
      </c>
    </row>
    <row r="293" spans="1:65" s="13" customFormat="1" ht="11.25">
      <c r="B293" s="199"/>
      <c r="C293" s="200"/>
      <c r="D293" s="201" t="s">
        <v>193</v>
      </c>
      <c r="E293" s="202" t="s">
        <v>19</v>
      </c>
      <c r="F293" s="203" t="s">
        <v>539</v>
      </c>
      <c r="G293" s="200"/>
      <c r="H293" s="204">
        <v>2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193</v>
      </c>
      <c r="AU293" s="210" t="s">
        <v>83</v>
      </c>
      <c r="AV293" s="13" t="s">
        <v>83</v>
      </c>
      <c r="AW293" s="13" t="s">
        <v>32</v>
      </c>
      <c r="AX293" s="13" t="s">
        <v>70</v>
      </c>
      <c r="AY293" s="210" t="s">
        <v>181</v>
      </c>
    </row>
    <row r="294" spans="1:65" s="14" customFormat="1" ht="11.25">
      <c r="B294" s="211"/>
      <c r="C294" s="212"/>
      <c r="D294" s="201" t="s">
        <v>193</v>
      </c>
      <c r="E294" s="213" t="s">
        <v>19</v>
      </c>
      <c r="F294" s="214" t="s">
        <v>197</v>
      </c>
      <c r="G294" s="212"/>
      <c r="H294" s="215">
        <v>2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193</v>
      </c>
      <c r="AU294" s="221" t="s">
        <v>83</v>
      </c>
      <c r="AV294" s="14" t="s">
        <v>189</v>
      </c>
      <c r="AW294" s="14" t="s">
        <v>32</v>
      </c>
      <c r="AX294" s="14" t="s">
        <v>77</v>
      </c>
      <c r="AY294" s="221" t="s">
        <v>181</v>
      </c>
    </row>
    <row r="295" spans="1:65" s="2" customFormat="1" ht="16.5" customHeight="1">
      <c r="A295" s="37"/>
      <c r="B295" s="38"/>
      <c r="C295" s="222" t="s">
        <v>356</v>
      </c>
      <c r="D295" s="222" t="s">
        <v>237</v>
      </c>
      <c r="E295" s="223" t="s">
        <v>392</v>
      </c>
      <c r="F295" s="224" t="s">
        <v>393</v>
      </c>
      <c r="G295" s="225" t="s">
        <v>187</v>
      </c>
      <c r="H295" s="226">
        <v>3.2160000000000002</v>
      </c>
      <c r="I295" s="227"/>
      <c r="J295" s="228">
        <f>ROUND(I295*H295,2)</f>
        <v>0</v>
      </c>
      <c r="K295" s="224" t="s">
        <v>188</v>
      </c>
      <c r="L295" s="229"/>
      <c r="M295" s="230" t="s">
        <v>19</v>
      </c>
      <c r="N295" s="231" t="s">
        <v>42</v>
      </c>
      <c r="O295" s="67"/>
      <c r="P295" s="190">
        <f>O295*H295</f>
        <v>0</v>
      </c>
      <c r="Q295" s="190">
        <v>3.7039999999999997E-2</v>
      </c>
      <c r="R295" s="190">
        <f>Q295*H295</f>
        <v>0.11912064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356</v>
      </c>
      <c r="AT295" s="192" t="s">
        <v>237</v>
      </c>
      <c r="AU295" s="192" t="s">
        <v>83</v>
      </c>
      <c r="AY295" s="20" t="s">
        <v>181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83</v>
      </c>
      <c r="BK295" s="193">
        <f>ROUND(I295*H295,2)</f>
        <v>0</v>
      </c>
      <c r="BL295" s="20" t="s">
        <v>278</v>
      </c>
      <c r="BM295" s="192" t="s">
        <v>394</v>
      </c>
    </row>
    <row r="296" spans="1:65" s="13" customFormat="1" ht="11.25">
      <c r="B296" s="199"/>
      <c r="C296" s="200"/>
      <c r="D296" s="201" t="s">
        <v>193</v>
      </c>
      <c r="E296" s="202" t="s">
        <v>19</v>
      </c>
      <c r="F296" s="203" t="s">
        <v>545</v>
      </c>
      <c r="G296" s="200"/>
      <c r="H296" s="204">
        <v>3.2160000000000002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193</v>
      </c>
      <c r="AU296" s="210" t="s">
        <v>83</v>
      </c>
      <c r="AV296" s="13" t="s">
        <v>83</v>
      </c>
      <c r="AW296" s="13" t="s">
        <v>32</v>
      </c>
      <c r="AX296" s="13" t="s">
        <v>70</v>
      </c>
      <c r="AY296" s="210" t="s">
        <v>181</v>
      </c>
    </row>
    <row r="297" spans="1:65" s="14" customFormat="1" ht="11.25">
      <c r="B297" s="211"/>
      <c r="C297" s="212"/>
      <c r="D297" s="201" t="s">
        <v>193</v>
      </c>
      <c r="E297" s="213" t="s">
        <v>19</v>
      </c>
      <c r="F297" s="214" t="s">
        <v>197</v>
      </c>
      <c r="G297" s="212"/>
      <c r="H297" s="215">
        <v>3.2160000000000002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193</v>
      </c>
      <c r="AU297" s="221" t="s">
        <v>83</v>
      </c>
      <c r="AV297" s="14" t="s">
        <v>189</v>
      </c>
      <c r="AW297" s="14" t="s">
        <v>32</v>
      </c>
      <c r="AX297" s="14" t="s">
        <v>77</v>
      </c>
      <c r="AY297" s="221" t="s">
        <v>181</v>
      </c>
    </row>
    <row r="298" spans="1:65" s="2" customFormat="1" ht="16.5" customHeight="1">
      <c r="A298" s="37"/>
      <c r="B298" s="38"/>
      <c r="C298" s="222" t="s">
        <v>382</v>
      </c>
      <c r="D298" s="222" t="s">
        <v>237</v>
      </c>
      <c r="E298" s="223" t="s">
        <v>546</v>
      </c>
      <c r="F298" s="224" t="s">
        <v>547</v>
      </c>
      <c r="G298" s="225" t="s">
        <v>187</v>
      </c>
      <c r="H298" s="226">
        <v>1.26</v>
      </c>
      <c r="I298" s="227"/>
      <c r="J298" s="228">
        <f>ROUND(I298*H298,2)</f>
        <v>0</v>
      </c>
      <c r="K298" s="224" t="s">
        <v>188</v>
      </c>
      <c r="L298" s="229"/>
      <c r="M298" s="230" t="s">
        <v>19</v>
      </c>
      <c r="N298" s="231" t="s">
        <v>42</v>
      </c>
      <c r="O298" s="67"/>
      <c r="P298" s="190">
        <f>O298*H298</f>
        <v>0</v>
      </c>
      <c r="Q298" s="190">
        <v>3.7499999999999999E-2</v>
      </c>
      <c r="R298" s="190">
        <f>Q298*H298</f>
        <v>4.725E-2</v>
      </c>
      <c r="S298" s="190">
        <v>0</v>
      </c>
      <c r="T298" s="19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356</v>
      </c>
      <c r="AT298" s="192" t="s">
        <v>237</v>
      </c>
      <c r="AU298" s="192" t="s">
        <v>83</v>
      </c>
      <c r="AY298" s="20" t="s">
        <v>181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0" t="s">
        <v>83</v>
      </c>
      <c r="BK298" s="193">
        <f>ROUND(I298*H298,2)</f>
        <v>0</v>
      </c>
      <c r="BL298" s="20" t="s">
        <v>278</v>
      </c>
      <c r="BM298" s="192" t="s">
        <v>548</v>
      </c>
    </row>
    <row r="299" spans="1:65" s="16" customFormat="1" ht="11.25">
      <c r="B299" s="243"/>
      <c r="C299" s="244"/>
      <c r="D299" s="201" t="s">
        <v>193</v>
      </c>
      <c r="E299" s="245" t="s">
        <v>19</v>
      </c>
      <c r="F299" s="246" t="s">
        <v>549</v>
      </c>
      <c r="G299" s="244"/>
      <c r="H299" s="245" t="s">
        <v>19</v>
      </c>
      <c r="I299" s="247"/>
      <c r="J299" s="244"/>
      <c r="K299" s="244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193</v>
      </c>
      <c r="AU299" s="252" t="s">
        <v>83</v>
      </c>
      <c r="AV299" s="16" t="s">
        <v>77</v>
      </c>
      <c r="AW299" s="16" t="s">
        <v>32</v>
      </c>
      <c r="AX299" s="16" t="s">
        <v>70</v>
      </c>
      <c r="AY299" s="252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550</v>
      </c>
      <c r="G300" s="200"/>
      <c r="H300" s="204">
        <v>1.26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4" customFormat="1" ht="11.25">
      <c r="B301" s="211"/>
      <c r="C301" s="212"/>
      <c r="D301" s="201" t="s">
        <v>193</v>
      </c>
      <c r="E301" s="213" t="s">
        <v>19</v>
      </c>
      <c r="F301" s="214" t="s">
        <v>197</v>
      </c>
      <c r="G301" s="212"/>
      <c r="H301" s="215">
        <v>1.26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193</v>
      </c>
      <c r="AU301" s="221" t="s">
        <v>83</v>
      </c>
      <c r="AV301" s="14" t="s">
        <v>189</v>
      </c>
      <c r="AW301" s="14" t="s">
        <v>32</v>
      </c>
      <c r="AX301" s="14" t="s">
        <v>77</v>
      </c>
      <c r="AY301" s="221" t="s">
        <v>181</v>
      </c>
    </row>
    <row r="302" spans="1:65" s="2" customFormat="1" ht="16.5" customHeight="1">
      <c r="A302" s="37"/>
      <c r="B302" s="38"/>
      <c r="C302" s="222" t="s">
        <v>386</v>
      </c>
      <c r="D302" s="222" t="s">
        <v>237</v>
      </c>
      <c r="E302" s="223" t="s">
        <v>551</v>
      </c>
      <c r="F302" s="224" t="s">
        <v>552</v>
      </c>
      <c r="G302" s="225" t="s">
        <v>187</v>
      </c>
      <c r="H302" s="226">
        <v>4.0199999999999996</v>
      </c>
      <c r="I302" s="227"/>
      <c r="J302" s="228">
        <f>ROUND(I302*H302,2)</f>
        <v>0</v>
      </c>
      <c r="K302" s="224" t="s">
        <v>188</v>
      </c>
      <c r="L302" s="229"/>
      <c r="M302" s="230" t="s">
        <v>19</v>
      </c>
      <c r="N302" s="231" t="s">
        <v>42</v>
      </c>
      <c r="O302" s="67"/>
      <c r="P302" s="190">
        <f>O302*H302</f>
        <v>0</v>
      </c>
      <c r="Q302" s="190">
        <v>3.3799999999999997E-2</v>
      </c>
      <c r="R302" s="190">
        <f>Q302*H302</f>
        <v>0.13587599999999997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356</v>
      </c>
      <c r="AT302" s="192" t="s">
        <v>237</v>
      </c>
      <c r="AU302" s="192" t="s">
        <v>83</v>
      </c>
      <c r="AY302" s="20" t="s">
        <v>181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83</v>
      </c>
      <c r="BK302" s="193">
        <f>ROUND(I302*H302,2)</f>
        <v>0</v>
      </c>
      <c r="BL302" s="20" t="s">
        <v>278</v>
      </c>
      <c r="BM302" s="192" t="s">
        <v>553</v>
      </c>
    </row>
    <row r="303" spans="1:65" s="16" customFormat="1" ht="11.25">
      <c r="B303" s="243"/>
      <c r="C303" s="244"/>
      <c r="D303" s="201" t="s">
        <v>193</v>
      </c>
      <c r="E303" s="245" t="s">
        <v>19</v>
      </c>
      <c r="F303" s="246" t="s">
        <v>554</v>
      </c>
      <c r="G303" s="244"/>
      <c r="H303" s="245" t="s">
        <v>19</v>
      </c>
      <c r="I303" s="247"/>
      <c r="J303" s="244"/>
      <c r="K303" s="244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193</v>
      </c>
      <c r="AU303" s="252" t="s">
        <v>83</v>
      </c>
      <c r="AV303" s="16" t="s">
        <v>77</v>
      </c>
      <c r="AW303" s="16" t="s">
        <v>32</v>
      </c>
      <c r="AX303" s="16" t="s">
        <v>70</v>
      </c>
      <c r="AY303" s="252" t="s">
        <v>181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555</v>
      </c>
      <c r="G304" s="200"/>
      <c r="H304" s="204">
        <v>2.0099999999999998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555</v>
      </c>
      <c r="G305" s="200"/>
      <c r="H305" s="204">
        <v>2.0099999999999998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4" customFormat="1" ht="11.25">
      <c r="B306" s="211"/>
      <c r="C306" s="212"/>
      <c r="D306" s="201" t="s">
        <v>193</v>
      </c>
      <c r="E306" s="213" t="s">
        <v>19</v>
      </c>
      <c r="F306" s="214" t="s">
        <v>197</v>
      </c>
      <c r="G306" s="212"/>
      <c r="H306" s="215">
        <v>4.0199999999999996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193</v>
      </c>
      <c r="AU306" s="221" t="s">
        <v>83</v>
      </c>
      <c r="AV306" s="14" t="s">
        <v>189</v>
      </c>
      <c r="AW306" s="14" t="s">
        <v>32</v>
      </c>
      <c r="AX306" s="14" t="s">
        <v>77</v>
      </c>
      <c r="AY306" s="221" t="s">
        <v>181</v>
      </c>
    </row>
    <row r="307" spans="1:65" s="2" customFormat="1" ht="16.5" customHeight="1">
      <c r="A307" s="37"/>
      <c r="B307" s="38"/>
      <c r="C307" s="181" t="s">
        <v>391</v>
      </c>
      <c r="D307" s="181" t="s">
        <v>184</v>
      </c>
      <c r="E307" s="182" t="s">
        <v>556</v>
      </c>
      <c r="F307" s="183" t="s">
        <v>557</v>
      </c>
      <c r="G307" s="184" t="s">
        <v>379</v>
      </c>
      <c r="H307" s="185">
        <v>1</v>
      </c>
      <c r="I307" s="186"/>
      <c r="J307" s="187">
        <f>ROUND(I307*H307,2)</f>
        <v>0</v>
      </c>
      <c r="K307" s="183" t="s">
        <v>188</v>
      </c>
      <c r="L307" s="42"/>
      <c r="M307" s="188" t="s">
        <v>19</v>
      </c>
      <c r="N307" s="189" t="s">
        <v>42</v>
      </c>
      <c r="O307" s="67"/>
      <c r="P307" s="190">
        <f>O307*H307</f>
        <v>0</v>
      </c>
      <c r="Q307" s="190">
        <v>8.5999999999999998E-4</v>
      </c>
      <c r="R307" s="190">
        <f>Q307*H307</f>
        <v>8.5999999999999998E-4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278</v>
      </c>
      <c r="AT307" s="192" t="s">
        <v>184</v>
      </c>
      <c r="AU307" s="192" t="s">
        <v>83</v>
      </c>
      <c r="AY307" s="20" t="s">
        <v>181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83</v>
      </c>
      <c r="BK307" s="193">
        <f>ROUND(I307*H307,2)</f>
        <v>0</v>
      </c>
      <c r="BL307" s="20" t="s">
        <v>278</v>
      </c>
      <c r="BM307" s="192" t="s">
        <v>558</v>
      </c>
    </row>
    <row r="308" spans="1:65" s="2" customFormat="1" ht="11.25">
      <c r="A308" s="37"/>
      <c r="B308" s="38"/>
      <c r="C308" s="39"/>
      <c r="D308" s="194" t="s">
        <v>191</v>
      </c>
      <c r="E308" s="39"/>
      <c r="F308" s="195" t="s">
        <v>559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191</v>
      </c>
      <c r="AU308" s="20" t="s">
        <v>83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77</v>
      </c>
      <c r="G309" s="200"/>
      <c r="H309" s="204">
        <v>1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1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395</v>
      </c>
      <c r="D311" s="222" t="s">
        <v>237</v>
      </c>
      <c r="E311" s="223" t="s">
        <v>560</v>
      </c>
      <c r="F311" s="224" t="s">
        <v>561</v>
      </c>
      <c r="G311" s="225" t="s">
        <v>187</v>
      </c>
      <c r="H311" s="226">
        <v>3.726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4.0210000000000003E-2</v>
      </c>
      <c r="R311" s="190">
        <f>Q311*H311</f>
        <v>0.14982246000000002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562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563</v>
      </c>
      <c r="G312" s="200"/>
      <c r="H312" s="204">
        <v>3.726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4" customFormat="1" ht="11.25">
      <c r="B313" s="211"/>
      <c r="C313" s="212"/>
      <c r="D313" s="201" t="s">
        <v>193</v>
      </c>
      <c r="E313" s="213" t="s">
        <v>19</v>
      </c>
      <c r="F313" s="214" t="s">
        <v>197</v>
      </c>
      <c r="G313" s="212"/>
      <c r="H313" s="215">
        <v>3.726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193</v>
      </c>
      <c r="AU313" s="221" t="s">
        <v>83</v>
      </c>
      <c r="AV313" s="14" t="s">
        <v>189</v>
      </c>
      <c r="AW313" s="14" t="s">
        <v>32</v>
      </c>
      <c r="AX313" s="14" t="s">
        <v>77</v>
      </c>
      <c r="AY313" s="221" t="s">
        <v>181</v>
      </c>
    </row>
    <row r="314" spans="1:65" s="2" customFormat="1" ht="16.5" customHeight="1">
      <c r="A314" s="37"/>
      <c r="B314" s="38"/>
      <c r="C314" s="222" t="s">
        <v>403</v>
      </c>
      <c r="D314" s="222" t="s">
        <v>237</v>
      </c>
      <c r="E314" s="223" t="s">
        <v>564</v>
      </c>
      <c r="F314" s="224" t="s">
        <v>547</v>
      </c>
      <c r="G314" s="225" t="s">
        <v>187</v>
      </c>
      <c r="H314" s="226">
        <v>0.63</v>
      </c>
      <c r="I314" s="227"/>
      <c r="J314" s="228">
        <f>ROUND(I314*H314,2)</f>
        <v>0</v>
      </c>
      <c r="K314" s="224" t="s">
        <v>19</v>
      </c>
      <c r="L314" s="229"/>
      <c r="M314" s="230" t="s">
        <v>19</v>
      </c>
      <c r="N314" s="231" t="s">
        <v>42</v>
      </c>
      <c r="O314" s="67"/>
      <c r="P314" s="190">
        <f>O314*H314</f>
        <v>0</v>
      </c>
      <c r="Q314" s="190">
        <v>3.7499999999999999E-2</v>
      </c>
      <c r="R314" s="190">
        <f>Q314*H314</f>
        <v>2.3625E-2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356</v>
      </c>
      <c r="AT314" s="192" t="s">
        <v>237</v>
      </c>
      <c r="AU314" s="192" t="s">
        <v>83</v>
      </c>
      <c r="AY314" s="20" t="s">
        <v>181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83</v>
      </c>
      <c r="BK314" s="193">
        <f>ROUND(I314*H314,2)</f>
        <v>0</v>
      </c>
      <c r="BL314" s="20" t="s">
        <v>278</v>
      </c>
      <c r="BM314" s="192" t="s">
        <v>565</v>
      </c>
    </row>
    <row r="315" spans="1:65" s="13" customFormat="1" ht="11.25">
      <c r="B315" s="199"/>
      <c r="C315" s="200"/>
      <c r="D315" s="201" t="s">
        <v>193</v>
      </c>
      <c r="E315" s="202" t="s">
        <v>19</v>
      </c>
      <c r="F315" s="203" t="s">
        <v>566</v>
      </c>
      <c r="G315" s="200"/>
      <c r="H315" s="204">
        <v>0.63</v>
      </c>
      <c r="I315" s="205"/>
      <c r="J315" s="200"/>
      <c r="K315" s="200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193</v>
      </c>
      <c r="AU315" s="210" t="s">
        <v>83</v>
      </c>
      <c r="AV315" s="13" t="s">
        <v>83</v>
      </c>
      <c r="AW315" s="13" t="s">
        <v>32</v>
      </c>
      <c r="AX315" s="13" t="s">
        <v>70</v>
      </c>
      <c r="AY315" s="210" t="s">
        <v>181</v>
      </c>
    </row>
    <row r="316" spans="1:65" s="14" customFormat="1" ht="11.25">
      <c r="B316" s="211"/>
      <c r="C316" s="212"/>
      <c r="D316" s="201" t="s">
        <v>193</v>
      </c>
      <c r="E316" s="213" t="s">
        <v>19</v>
      </c>
      <c r="F316" s="214" t="s">
        <v>197</v>
      </c>
      <c r="G316" s="212"/>
      <c r="H316" s="215">
        <v>0.63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193</v>
      </c>
      <c r="AU316" s="221" t="s">
        <v>83</v>
      </c>
      <c r="AV316" s="14" t="s">
        <v>189</v>
      </c>
      <c r="AW316" s="14" t="s">
        <v>32</v>
      </c>
      <c r="AX316" s="14" t="s">
        <v>77</v>
      </c>
      <c r="AY316" s="221" t="s">
        <v>181</v>
      </c>
    </row>
    <row r="317" spans="1:65" s="2" customFormat="1" ht="16.5" customHeight="1">
      <c r="A317" s="37"/>
      <c r="B317" s="38"/>
      <c r="C317" s="181" t="s">
        <v>408</v>
      </c>
      <c r="D317" s="181" t="s">
        <v>184</v>
      </c>
      <c r="E317" s="182" t="s">
        <v>396</v>
      </c>
      <c r="F317" s="183" t="s">
        <v>397</v>
      </c>
      <c r="G317" s="184" t="s">
        <v>230</v>
      </c>
      <c r="H317" s="185">
        <v>2.68</v>
      </c>
      <c r="I317" s="186"/>
      <c r="J317" s="187">
        <f>ROUND(I317*H317,2)</f>
        <v>0</v>
      </c>
      <c r="K317" s="183" t="s">
        <v>188</v>
      </c>
      <c r="L317" s="42"/>
      <c r="M317" s="188" t="s">
        <v>19</v>
      </c>
      <c r="N317" s="189" t="s">
        <v>42</v>
      </c>
      <c r="O317" s="67"/>
      <c r="P317" s="190">
        <f>O317*H317</f>
        <v>0</v>
      </c>
      <c r="Q317" s="190">
        <v>0</v>
      </c>
      <c r="R317" s="190">
        <f>Q317*H317</f>
        <v>0</v>
      </c>
      <c r="S317" s="190">
        <v>2E-3</v>
      </c>
      <c r="T317" s="191">
        <f>S317*H317</f>
        <v>5.3600000000000002E-3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278</v>
      </c>
      <c r="AT317" s="192" t="s">
        <v>184</v>
      </c>
      <c r="AU317" s="192" t="s">
        <v>83</v>
      </c>
      <c r="AY317" s="20" t="s">
        <v>181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83</v>
      </c>
      <c r="BK317" s="193">
        <f>ROUND(I317*H317,2)</f>
        <v>0</v>
      </c>
      <c r="BL317" s="20" t="s">
        <v>278</v>
      </c>
      <c r="BM317" s="192" t="s">
        <v>398</v>
      </c>
    </row>
    <row r="318" spans="1:65" s="2" customFormat="1" ht="11.25">
      <c r="A318" s="37"/>
      <c r="B318" s="38"/>
      <c r="C318" s="39"/>
      <c r="D318" s="194" t="s">
        <v>191</v>
      </c>
      <c r="E318" s="39"/>
      <c r="F318" s="195" t="s">
        <v>399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191</v>
      </c>
      <c r="AU318" s="20" t="s">
        <v>83</v>
      </c>
    </row>
    <row r="319" spans="1:65" s="13" customFormat="1" ht="11.25">
      <c r="B319" s="199"/>
      <c r="C319" s="200"/>
      <c r="D319" s="201" t="s">
        <v>193</v>
      </c>
      <c r="E319" s="202" t="s">
        <v>19</v>
      </c>
      <c r="F319" s="203" t="s">
        <v>567</v>
      </c>
      <c r="G319" s="200"/>
      <c r="H319" s="204">
        <v>1.34</v>
      </c>
      <c r="I319" s="205"/>
      <c r="J319" s="200"/>
      <c r="K319" s="200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193</v>
      </c>
      <c r="AU319" s="210" t="s">
        <v>83</v>
      </c>
      <c r="AV319" s="13" t="s">
        <v>83</v>
      </c>
      <c r="AW319" s="13" t="s">
        <v>32</v>
      </c>
      <c r="AX319" s="13" t="s">
        <v>70</v>
      </c>
      <c r="AY319" s="210" t="s">
        <v>181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567</v>
      </c>
      <c r="G320" s="200"/>
      <c r="H320" s="204">
        <v>1.34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2.68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21.75" customHeight="1">
      <c r="A322" s="37"/>
      <c r="B322" s="38"/>
      <c r="C322" s="181" t="s">
        <v>412</v>
      </c>
      <c r="D322" s="181" t="s">
        <v>184</v>
      </c>
      <c r="E322" s="182" t="s">
        <v>404</v>
      </c>
      <c r="F322" s="183" t="s">
        <v>405</v>
      </c>
      <c r="G322" s="184" t="s">
        <v>230</v>
      </c>
      <c r="H322" s="185">
        <v>2.68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406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407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567</v>
      </c>
      <c r="G324" s="200"/>
      <c r="H324" s="204">
        <v>1.34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567</v>
      </c>
      <c r="G325" s="200"/>
      <c r="H325" s="204">
        <v>1.34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4" customFormat="1" ht="11.25">
      <c r="B326" s="211"/>
      <c r="C326" s="212"/>
      <c r="D326" s="201" t="s">
        <v>193</v>
      </c>
      <c r="E326" s="213" t="s">
        <v>19</v>
      </c>
      <c r="F326" s="214" t="s">
        <v>197</v>
      </c>
      <c r="G326" s="212"/>
      <c r="H326" s="215">
        <v>2.68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193</v>
      </c>
      <c r="AU326" s="221" t="s">
        <v>83</v>
      </c>
      <c r="AV326" s="14" t="s">
        <v>189</v>
      </c>
      <c r="AW326" s="14" t="s">
        <v>32</v>
      </c>
      <c r="AX326" s="14" t="s">
        <v>77</v>
      </c>
      <c r="AY326" s="221" t="s">
        <v>181</v>
      </c>
    </row>
    <row r="327" spans="1:65" s="2" customFormat="1" ht="16.5" customHeight="1">
      <c r="A327" s="37"/>
      <c r="B327" s="38"/>
      <c r="C327" s="222" t="s">
        <v>419</v>
      </c>
      <c r="D327" s="222" t="s">
        <v>237</v>
      </c>
      <c r="E327" s="223" t="s">
        <v>409</v>
      </c>
      <c r="F327" s="224" t="s">
        <v>410</v>
      </c>
      <c r="G327" s="225" t="s">
        <v>230</v>
      </c>
      <c r="H327" s="226">
        <v>2.68</v>
      </c>
      <c r="I327" s="227"/>
      <c r="J327" s="228">
        <f>ROUND(I327*H327,2)</f>
        <v>0</v>
      </c>
      <c r="K327" s="224" t="s">
        <v>188</v>
      </c>
      <c r="L327" s="229"/>
      <c r="M327" s="230" t="s">
        <v>19</v>
      </c>
      <c r="N327" s="231" t="s">
        <v>42</v>
      </c>
      <c r="O327" s="67"/>
      <c r="P327" s="190">
        <f>O327*H327</f>
        <v>0</v>
      </c>
      <c r="Q327" s="190">
        <v>1.8E-3</v>
      </c>
      <c r="R327" s="190">
        <f>Q327*H327</f>
        <v>4.8240000000000002E-3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356</v>
      </c>
      <c r="AT327" s="192" t="s">
        <v>237</v>
      </c>
      <c r="AU327" s="192" t="s">
        <v>83</v>
      </c>
      <c r="AY327" s="20" t="s">
        <v>181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83</v>
      </c>
      <c r="BK327" s="193">
        <f>ROUND(I327*H327,2)</f>
        <v>0</v>
      </c>
      <c r="BL327" s="20" t="s">
        <v>278</v>
      </c>
      <c r="BM327" s="192" t="s">
        <v>411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567</v>
      </c>
      <c r="G328" s="200"/>
      <c r="H328" s="204">
        <v>1.34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567</v>
      </c>
      <c r="G329" s="200"/>
      <c r="H329" s="204">
        <v>1.34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4" customFormat="1" ht="11.25">
      <c r="B330" s="211"/>
      <c r="C330" s="212"/>
      <c r="D330" s="201" t="s">
        <v>193</v>
      </c>
      <c r="E330" s="213" t="s">
        <v>19</v>
      </c>
      <c r="F330" s="214" t="s">
        <v>197</v>
      </c>
      <c r="G330" s="212"/>
      <c r="H330" s="215">
        <v>2.68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193</v>
      </c>
      <c r="AU330" s="221" t="s">
        <v>83</v>
      </c>
      <c r="AV330" s="14" t="s">
        <v>189</v>
      </c>
      <c r="AW330" s="14" t="s">
        <v>32</v>
      </c>
      <c r="AX330" s="14" t="s">
        <v>77</v>
      </c>
      <c r="AY330" s="221" t="s">
        <v>181</v>
      </c>
    </row>
    <row r="331" spans="1:65" s="2" customFormat="1" ht="24.2" customHeight="1">
      <c r="A331" s="37"/>
      <c r="B331" s="38"/>
      <c r="C331" s="181" t="s">
        <v>427</v>
      </c>
      <c r="D331" s="181" t="s">
        <v>184</v>
      </c>
      <c r="E331" s="182" t="s">
        <v>413</v>
      </c>
      <c r="F331" s="183" t="s">
        <v>414</v>
      </c>
      <c r="G331" s="184" t="s">
        <v>309</v>
      </c>
      <c r="H331" s="185">
        <v>0.53900000000000003</v>
      </c>
      <c r="I331" s="186"/>
      <c r="J331" s="187">
        <f>ROUND(I331*H331,2)</f>
        <v>0</v>
      </c>
      <c r="K331" s="183" t="s">
        <v>188</v>
      </c>
      <c r="L331" s="42"/>
      <c r="M331" s="188" t="s">
        <v>19</v>
      </c>
      <c r="N331" s="189" t="s">
        <v>42</v>
      </c>
      <c r="O331" s="67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278</v>
      </c>
      <c r="AT331" s="192" t="s">
        <v>184</v>
      </c>
      <c r="AU331" s="192" t="s">
        <v>83</v>
      </c>
      <c r="AY331" s="20" t="s">
        <v>181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83</v>
      </c>
      <c r="BK331" s="193">
        <f>ROUND(I331*H331,2)</f>
        <v>0</v>
      </c>
      <c r="BL331" s="20" t="s">
        <v>278</v>
      </c>
      <c r="BM331" s="192" t="s">
        <v>415</v>
      </c>
    </row>
    <row r="332" spans="1:65" s="2" customFormat="1" ht="11.25">
      <c r="A332" s="37"/>
      <c r="B332" s="38"/>
      <c r="C332" s="39"/>
      <c r="D332" s="194" t="s">
        <v>191</v>
      </c>
      <c r="E332" s="39"/>
      <c r="F332" s="195" t="s">
        <v>416</v>
      </c>
      <c r="G332" s="39"/>
      <c r="H332" s="39"/>
      <c r="I332" s="196"/>
      <c r="J332" s="39"/>
      <c r="K332" s="39"/>
      <c r="L332" s="42"/>
      <c r="M332" s="197"/>
      <c r="N332" s="198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191</v>
      </c>
      <c r="AU332" s="20" t="s">
        <v>83</v>
      </c>
    </row>
    <row r="333" spans="1:65" s="12" customFormat="1" ht="22.9" customHeight="1">
      <c r="B333" s="165"/>
      <c r="C333" s="166"/>
      <c r="D333" s="167" t="s">
        <v>69</v>
      </c>
      <c r="E333" s="179" t="s">
        <v>417</v>
      </c>
      <c r="F333" s="179" t="s">
        <v>418</v>
      </c>
      <c r="G333" s="166"/>
      <c r="H333" s="166"/>
      <c r="I333" s="169"/>
      <c r="J333" s="180">
        <f>BK333</f>
        <v>0</v>
      </c>
      <c r="K333" s="166"/>
      <c r="L333" s="171"/>
      <c r="M333" s="172"/>
      <c r="N333" s="173"/>
      <c r="O333" s="173"/>
      <c r="P333" s="174">
        <f>SUM(P334:P359)</f>
        <v>0</v>
      </c>
      <c r="Q333" s="173"/>
      <c r="R333" s="174">
        <f>SUM(R334:R359)</f>
        <v>1.3524000000000001E-2</v>
      </c>
      <c r="S333" s="173"/>
      <c r="T333" s="175">
        <f>SUM(T334:T359)</f>
        <v>0</v>
      </c>
      <c r="AR333" s="176" t="s">
        <v>83</v>
      </c>
      <c r="AT333" s="177" t="s">
        <v>69</v>
      </c>
      <c r="AU333" s="177" t="s">
        <v>77</v>
      </c>
      <c r="AY333" s="176" t="s">
        <v>181</v>
      </c>
      <c r="BK333" s="178">
        <f>SUM(BK334:BK359)</f>
        <v>0</v>
      </c>
    </row>
    <row r="334" spans="1:65" s="2" customFormat="1" ht="24.2" customHeight="1">
      <c r="A334" s="37"/>
      <c r="B334" s="38"/>
      <c r="C334" s="181" t="s">
        <v>432</v>
      </c>
      <c r="D334" s="181" t="s">
        <v>184</v>
      </c>
      <c r="E334" s="182" t="s">
        <v>420</v>
      </c>
      <c r="F334" s="183" t="s">
        <v>421</v>
      </c>
      <c r="G334" s="184" t="s">
        <v>230</v>
      </c>
      <c r="H334" s="185">
        <v>32.200000000000003</v>
      </c>
      <c r="I334" s="186"/>
      <c r="J334" s="187">
        <f>ROUND(I334*H334,2)</f>
        <v>0</v>
      </c>
      <c r="K334" s="183" t="s">
        <v>188</v>
      </c>
      <c r="L334" s="42"/>
      <c r="M334" s="188" t="s">
        <v>19</v>
      </c>
      <c r="N334" s="189" t="s">
        <v>42</v>
      </c>
      <c r="O334" s="67"/>
      <c r="P334" s="190">
        <f>O334*H334</f>
        <v>0</v>
      </c>
      <c r="Q334" s="190">
        <v>6.0000000000000002E-5</v>
      </c>
      <c r="R334" s="190">
        <f>Q334*H334</f>
        <v>1.9320000000000001E-3</v>
      </c>
      <c r="S334" s="190">
        <v>0</v>
      </c>
      <c r="T334" s="19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278</v>
      </c>
      <c r="AT334" s="192" t="s">
        <v>184</v>
      </c>
      <c r="AU334" s="192" t="s">
        <v>83</v>
      </c>
      <c r="AY334" s="20" t="s">
        <v>181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0" t="s">
        <v>83</v>
      </c>
      <c r="BK334" s="193">
        <f>ROUND(I334*H334,2)</f>
        <v>0</v>
      </c>
      <c r="BL334" s="20" t="s">
        <v>278</v>
      </c>
      <c r="BM334" s="192" t="s">
        <v>422</v>
      </c>
    </row>
    <row r="335" spans="1:65" s="2" customFormat="1" ht="11.25">
      <c r="A335" s="37"/>
      <c r="B335" s="38"/>
      <c r="C335" s="39"/>
      <c r="D335" s="194" t="s">
        <v>191</v>
      </c>
      <c r="E335" s="39"/>
      <c r="F335" s="195" t="s">
        <v>423</v>
      </c>
      <c r="G335" s="39"/>
      <c r="H335" s="39"/>
      <c r="I335" s="196"/>
      <c r="J335" s="39"/>
      <c r="K335" s="39"/>
      <c r="L335" s="42"/>
      <c r="M335" s="197"/>
      <c r="N335" s="198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191</v>
      </c>
      <c r="AU335" s="20" t="s">
        <v>83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568</v>
      </c>
      <c r="G336" s="200"/>
      <c r="H336" s="204">
        <v>8.32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568</v>
      </c>
      <c r="G337" s="200"/>
      <c r="H337" s="204">
        <v>8.32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569</v>
      </c>
      <c r="G338" s="200"/>
      <c r="H338" s="204">
        <v>3.56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569</v>
      </c>
      <c r="G339" s="200"/>
      <c r="H339" s="204">
        <v>3.56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570</v>
      </c>
      <c r="G340" s="200"/>
      <c r="H340" s="204">
        <v>8.44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32.199999999999996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437</v>
      </c>
      <c r="D342" s="181" t="s">
        <v>184</v>
      </c>
      <c r="E342" s="182" t="s">
        <v>428</v>
      </c>
      <c r="F342" s="183" t="s">
        <v>429</v>
      </c>
      <c r="G342" s="184" t="s">
        <v>230</v>
      </c>
      <c r="H342" s="185">
        <v>32.200000000000003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6.9999999999999994E-5</v>
      </c>
      <c r="R342" s="190">
        <f>Q342*H342</f>
        <v>2.2539999999999999E-3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430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431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3" customFormat="1" ht="11.25">
      <c r="B344" s="199"/>
      <c r="C344" s="200"/>
      <c r="D344" s="201" t="s">
        <v>193</v>
      </c>
      <c r="E344" s="202" t="s">
        <v>19</v>
      </c>
      <c r="F344" s="203" t="s">
        <v>568</v>
      </c>
      <c r="G344" s="200"/>
      <c r="H344" s="204">
        <v>8.32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193</v>
      </c>
      <c r="AU344" s="210" t="s">
        <v>83</v>
      </c>
      <c r="AV344" s="13" t="s">
        <v>83</v>
      </c>
      <c r="AW344" s="13" t="s">
        <v>32</v>
      </c>
      <c r="AX344" s="13" t="s">
        <v>70</v>
      </c>
      <c r="AY344" s="210" t="s">
        <v>181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568</v>
      </c>
      <c r="G345" s="200"/>
      <c r="H345" s="204">
        <v>8.32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569</v>
      </c>
      <c r="G346" s="200"/>
      <c r="H346" s="204">
        <v>3.56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569</v>
      </c>
      <c r="G347" s="200"/>
      <c r="H347" s="204">
        <v>3.56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570</v>
      </c>
      <c r="G348" s="200"/>
      <c r="H348" s="204">
        <v>8.44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4" customFormat="1" ht="11.25">
      <c r="B349" s="211"/>
      <c r="C349" s="212"/>
      <c r="D349" s="201" t="s">
        <v>193</v>
      </c>
      <c r="E349" s="213" t="s">
        <v>19</v>
      </c>
      <c r="F349" s="214" t="s">
        <v>197</v>
      </c>
      <c r="G349" s="212"/>
      <c r="H349" s="215">
        <v>32.199999999999996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193</v>
      </c>
      <c r="AU349" s="221" t="s">
        <v>83</v>
      </c>
      <c r="AV349" s="14" t="s">
        <v>189</v>
      </c>
      <c r="AW349" s="14" t="s">
        <v>32</v>
      </c>
      <c r="AX349" s="14" t="s">
        <v>77</v>
      </c>
      <c r="AY349" s="221" t="s">
        <v>181</v>
      </c>
    </row>
    <row r="350" spans="1:65" s="2" customFormat="1" ht="24.2" customHeight="1">
      <c r="A350" s="37"/>
      <c r="B350" s="38"/>
      <c r="C350" s="181" t="s">
        <v>444</v>
      </c>
      <c r="D350" s="181" t="s">
        <v>184</v>
      </c>
      <c r="E350" s="182" t="s">
        <v>433</v>
      </c>
      <c r="F350" s="183" t="s">
        <v>434</v>
      </c>
      <c r="G350" s="184" t="s">
        <v>230</v>
      </c>
      <c r="H350" s="185">
        <v>32.200000000000003</v>
      </c>
      <c r="I350" s="186"/>
      <c r="J350" s="187">
        <f>ROUND(I350*H350,2)</f>
        <v>0</v>
      </c>
      <c r="K350" s="183" t="s">
        <v>188</v>
      </c>
      <c r="L350" s="42"/>
      <c r="M350" s="188" t="s">
        <v>19</v>
      </c>
      <c r="N350" s="189" t="s">
        <v>42</v>
      </c>
      <c r="O350" s="67"/>
      <c r="P350" s="190">
        <f>O350*H350</f>
        <v>0</v>
      </c>
      <c r="Q350" s="190">
        <v>2.9E-4</v>
      </c>
      <c r="R350" s="190">
        <f>Q350*H350</f>
        <v>9.3380000000000008E-3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278</v>
      </c>
      <c r="AT350" s="192" t="s">
        <v>184</v>
      </c>
      <c r="AU350" s="192" t="s">
        <v>83</v>
      </c>
      <c r="AY350" s="20" t="s">
        <v>181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83</v>
      </c>
      <c r="BK350" s="193">
        <f>ROUND(I350*H350,2)</f>
        <v>0</v>
      </c>
      <c r="BL350" s="20" t="s">
        <v>278</v>
      </c>
      <c r="BM350" s="192" t="s">
        <v>435</v>
      </c>
    </row>
    <row r="351" spans="1:65" s="2" customFormat="1" ht="11.25">
      <c r="A351" s="37"/>
      <c r="B351" s="38"/>
      <c r="C351" s="39"/>
      <c r="D351" s="194" t="s">
        <v>191</v>
      </c>
      <c r="E351" s="39"/>
      <c r="F351" s="195" t="s">
        <v>436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191</v>
      </c>
      <c r="AU351" s="20" t="s">
        <v>83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568</v>
      </c>
      <c r="G352" s="200"/>
      <c r="H352" s="204">
        <v>8.32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3" customFormat="1" ht="11.25">
      <c r="B353" s="199"/>
      <c r="C353" s="200"/>
      <c r="D353" s="201" t="s">
        <v>193</v>
      </c>
      <c r="E353" s="202" t="s">
        <v>19</v>
      </c>
      <c r="F353" s="203" t="s">
        <v>568</v>
      </c>
      <c r="G353" s="200"/>
      <c r="H353" s="204">
        <v>8.32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193</v>
      </c>
      <c r="AU353" s="210" t="s">
        <v>83</v>
      </c>
      <c r="AV353" s="13" t="s">
        <v>83</v>
      </c>
      <c r="AW353" s="13" t="s">
        <v>32</v>
      </c>
      <c r="AX353" s="13" t="s">
        <v>70</v>
      </c>
      <c r="AY353" s="210" t="s">
        <v>181</v>
      </c>
    </row>
    <row r="354" spans="1:65" s="13" customFormat="1" ht="11.25">
      <c r="B354" s="199"/>
      <c r="C354" s="200"/>
      <c r="D354" s="201" t="s">
        <v>193</v>
      </c>
      <c r="E354" s="202" t="s">
        <v>19</v>
      </c>
      <c r="F354" s="203" t="s">
        <v>569</v>
      </c>
      <c r="G354" s="200"/>
      <c r="H354" s="204">
        <v>3.56</v>
      </c>
      <c r="I354" s="205"/>
      <c r="J354" s="200"/>
      <c r="K354" s="200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193</v>
      </c>
      <c r="AU354" s="210" t="s">
        <v>83</v>
      </c>
      <c r="AV354" s="13" t="s">
        <v>83</v>
      </c>
      <c r="AW354" s="13" t="s">
        <v>32</v>
      </c>
      <c r="AX354" s="13" t="s">
        <v>70</v>
      </c>
      <c r="AY354" s="210" t="s">
        <v>181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569</v>
      </c>
      <c r="G355" s="200"/>
      <c r="H355" s="204">
        <v>3.56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570</v>
      </c>
      <c r="G356" s="200"/>
      <c r="H356" s="204">
        <v>8.44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4" customFormat="1" ht="11.25">
      <c r="B357" s="211"/>
      <c r="C357" s="212"/>
      <c r="D357" s="201" t="s">
        <v>193</v>
      </c>
      <c r="E357" s="213" t="s">
        <v>19</v>
      </c>
      <c r="F357" s="214" t="s">
        <v>197</v>
      </c>
      <c r="G357" s="212"/>
      <c r="H357" s="215">
        <v>32.199999999999996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193</v>
      </c>
      <c r="AU357" s="221" t="s">
        <v>83</v>
      </c>
      <c r="AV357" s="14" t="s">
        <v>189</v>
      </c>
      <c r="AW357" s="14" t="s">
        <v>32</v>
      </c>
      <c r="AX357" s="14" t="s">
        <v>77</v>
      </c>
      <c r="AY357" s="221" t="s">
        <v>181</v>
      </c>
    </row>
    <row r="358" spans="1:65" s="2" customFormat="1" ht="33" customHeight="1">
      <c r="A358" s="37"/>
      <c r="B358" s="38"/>
      <c r="C358" s="181" t="s">
        <v>454</v>
      </c>
      <c r="D358" s="181" t="s">
        <v>184</v>
      </c>
      <c r="E358" s="182" t="s">
        <v>438</v>
      </c>
      <c r="F358" s="183" t="s">
        <v>439</v>
      </c>
      <c r="G358" s="184" t="s">
        <v>309</v>
      </c>
      <c r="H358" s="185">
        <v>1.4E-2</v>
      </c>
      <c r="I358" s="186"/>
      <c r="J358" s="187">
        <f>ROUND(I358*H358,2)</f>
        <v>0</v>
      </c>
      <c r="K358" s="183" t="s">
        <v>188</v>
      </c>
      <c r="L358" s="42"/>
      <c r="M358" s="188" t="s">
        <v>19</v>
      </c>
      <c r="N358" s="189" t="s">
        <v>42</v>
      </c>
      <c r="O358" s="67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278</v>
      </c>
      <c r="AT358" s="192" t="s">
        <v>184</v>
      </c>
      <c r="AU358" s="192" t="s">
        <v>83</v>
      </c>
      <c r="AY358" s="20" t="s">
        <v>181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83</v>
      </c>
      <c r="BK358" s="193">
        <f>ROUND(I358*H358,2)</f>
        <v>0</v>
      </c>
      <c r="BL358" s="20" t="s">
        <v>278</v>
      </c>
      <c r="BM358" s="192" t="s">
        <v>440</v>
      </c>
    </row>
    <row r="359" spans="1:65" s="2" customFormat="1" ht="11.25">
      <c r="A359" s="37"/>
      <c r="B359" s="38"/>
      <c r="C359" s="39"/>
      <c r="D359" s="194" t="s">
        <v>191</v>
      </c>
      <c r="E359" s="39"/>
      <c r="F359" s="195" t="s">
        <v>441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191</v>
      </c>
      <c r="AU359" s="20" t="s">
        <v>83</v>
      </c>
    </row>
    <row r="360" spans="1:65" s="12" customFormat="1" ht="22.9" customHeight="1">
      <c r="B360" s="165"/>
      <c r="C360" s="166"/>
      <c r="D360" s="167" t="s">
        <v>69</v>
      </c>
      <c r="E360" s="179" t="s">
        <v>442</v>
      </c>
      <c r="F360" s="179" t="s">
        <v>443</v>
      </c>
      <c r="G360" s="166"/>
      <c r="H360" s="166"/>
      <c r="I360" s="169"/>
      <c r="J360" s="180">
        <f>BK360</f>
        <v>0</v>
      </c>
      <c r="K360" s="166"/>
      <c r="L360" s="171"/>
      <c r="M360" s="172"/>
      <c r="N360" s="173"/>
      <c r="O360" s="173"/>
      <c r="P360" s="174">
        <f>SUM(P361:P373)</f>
        <v>0</v>
      </c>
      <c r="Q360" s="173"/>
      <c r="R360" s="174">
        <f>SUM(R361:R373)</f>
        <v>1.7506319999999995E-2</v>
      </c>
      <c r="S360" s="173"/>
      <c r="T360" s="175">
        <f>SUM(T361:T373)</f>
        <v>0</v>
      </c>
      <c r="AR360" s="176" t="s">
        <v>83</v>
      </c>
      <c r="AT360" s="177" t="s">
        <v>69</v>
      </c>
      <c r="AU360" s="177" t="s">
        <v>77</v>
      </c>
      <c r="AY360" s="176" t="s">
        <v>181</v>
      </c>
      <c r="BK360" s="178">
        <f>SUM(BK361:BK373)</f>
        <v>0</v>
      </c>
    </row>
    <row r="361" spans="1:65" s="2" customFormat="1" ht="24.2" customHeight="1">
      <c r="A361" s="37"/>
      <c r="B361" s="38"/>
      <c r="C361" s="181" t="s">
        <v>459</v>
      </c>
      <c r="D361" s="181" t="s">
        <v>184</v>
      </c>
      <c r="E361" s="182" t="s">
        <v>445</v>
      </c>
      <c r="F361" s="183" t="s">
        <v>446</v>
      </c>
      <c r="G361" s="184" t="s">
        <v>187</v>
      </c>
      <c r="H361" s="185">
        <v>67.331999999999994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2.5999999999999998E-4</v>
      </c>
      <c r="R361" s="190">
        <f>Q361*H361</f>
        <v>1.7506319999999995E-2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447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448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8</v>
      </c>
      <c r="G363" s="200"/>
      <c r="H363" s="204">
        <v>12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533</v>
      </c>
      <c r="G364" s="200"/>
      <c r="H364" s="204">
        <v>1.956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8</v>
      </c>
      <c r="G365" s="200"/>
      <c r="H365" s="204">
        <v>12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533</v>
      </c>
      <c r="G366" s="200"/>
      <c r="H366" s="204">
        <v>1.956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8</v>
      </c>
      <c r="G367" s="200"/>
      <c r="H367" s="204">
        <v>12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3" customFormat="1" ht="11.25">
      <c r="B368" s="199"/>
      <c r="C368" s="200"/>
      <c r="D368" s="201" t="s">
        <v>193</v>
      </c>
      <c r="E368" s="202" t="s">
        <v>19</v>
      </c>
      <c r="F368" s="203" t="s">
        <v>534</v>
      </c>
      <c r="G368" s="200"/>
      <c r="H368" s="204">
        <v>0.71399999999999997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193</v>
      </c>
      <c r="AU368" s="210" t="s">
        <v>83</v>
      </c>
      <c r="AV368" s="13" t="s">
        <v>83</v>
      </c>
      <c r="AW368" s="13" t="s">
        <v>32</v>
      </c>
      <c r="AX368" s="13" t="s">
        <v>70</v>
      </c>
      <c r="AY368" s="210" t="s">
        <v>181</v>
      </c>
    </row>
    <row r="369" spans="1:65" s="13" customFormat="1" ht="11.25">
      <c r="B369" s="199"/>
      <c r="C369" s="200"/>
      <c r="D369" s="201" t="s">
        <v>193</v>
      </c>
      <c r="E369" s="202" t="s">
        <v>19</v>
      </c>
      <c r="F369" s="203" t="s">
        <v>8</v>
      </c>
      <c r="G369" s="200"/>
      <c r="H369" s="204">
        <v>12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193</v>
      </c>
      <c r="AU369" s="210" t="s">
        <v>83</v>
      </c>
      <c r="AV369" s="13" t="s">
        <v>83</v>
      </c>
      <c r="AW369" s="13" t="s">
        <v>32</v>
      </c>
      <c r="AX369" s="13" t="s">
        <v>70</v>
      </c>
      <c r="AY369" s="210" t="s">
        <v>181</v>
      </c>
    </row>
    <row r="370" spans="1:65" s="13" customFormat="1" ht="11.25">
      <c r="B370" s="199"/>
      <c r="C370" s="200"/>
      <c r="D370" s="201" t="s">
        <v>193</v>
      </c>
      <c r="E370" s="202" t="s">
        <v>19</v>
      </c>
      <c r="F370" s="203" t="s">
        <v>534</v>
      </c>
      <c r="G370" s="200"/>
      <c r="H370" s="204">
        <v>0.71399999999999997</v>
      </c>
      <c r="I370" s="205"/>
      <c r="J370" s="200"/>
      <c r="K370" s="200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193</v>
      </c>
      <c r="AU370" s="210" t="s">
        <v>83</v>
      </c>
      <c r="AV370" s="13" t="s">
        <v>83</v>
      </c>
      <c r="AW370" s="13" t="s">
        <v>32</v>
      </c>
      <c r="AX370" s="13" t="s">
        <v>70</v>
      </c>
      <c r="AY370" s="210" t="s">
        <v>181</v>
      </c>
    </row>
    <row r="371" spans="1:65" s="13" customFormat="1" ht="11.25">
      <c r="B371" s="199"/>
      <c r="C371" s="200"/>
      <c r="D371" s="201" t="s">
        <v>193</v>
      </c>
      <c r="E371" s="202" t="s">
        <v>19</v>
      </c>
      <c r="F371" s="203" t="s">
        <v>8</v>
      </c>
      <c r="G371" s="200"/>
      <c r="H371" s="204">
        <v>12</v>
      </c>
      <c r="I371" s="205"/>
      <c r="J371" s="200"/>
      <c r="K371" s="200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193</v>
      </c>
      <c r="AU371" s="210" t="s">
        <v>83</v>
      </c>
      <c r="AV371" s="13" t="s">
        <v>83</v>
      </c>
      <c r="AW371" s="13" t="s">
        <v>32</v>
      </c>
      <c r="AX371" s="13" t="s">
        <v>70</v>
      </c>
      <c r="AY371" s="210" t="s">
        <v>181</v>
      </c>
    </row>
    <row r="372" spans="1:65" s="13" customFormat="1" ht="11.25">
      <c r="B372" s="199"/>
      <c r="C372" s="200"/>
      <c r="D372" s="201" t="s">
        <v>193</v>
      </c>
      <c r="E372" s="202" t="s">
        <v>19</v>
      </c>
      <c r="F372" s="203" t="s">
        <v>535</v>
      </c>
      <c r="G372" s="200"/>
      <c r="H372" s="204">
        <v>1.992</v>
      </c>
      <c r="I372" s="205"/>
      <c r="J372" s="200"/>
      <c r="K372" s="200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193</v>
      </c>
      <c r="AU372" s="210" t="s">
        <v>83</v>
      </c>
      <c r="AV372" s="13" t="s">
        <v>83</v>
      </c>
      <c r="AW372" s="13" t="s">
        <v>32</v>
      </c>
      <c r="AX372" s="13" t="s">
        <v>70</v>
      </c>
      <c r="AY372" s="210" t="s">
        <v>181</v>
      </c>
    </row>
    <row r="373" spans="1:65" s="14" customFormat="1" ht="11.25">
      <c r="B373" s="211"/>
      <c r="C373" s="212"/>
      <c r="D373" s="201" t="s">
        <v>193</v>
      </c>
      <c r="E373" s="213" t="s">
        <v>19</v>
      </c>
      <c r="F373" s="214" t="s">
        <v>197</v>
      </c>
      <c r="G373" s="212"/>
      <c r="H373" s="215">
        <v>67.332000000000008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193</v>
      </c>
      <c r="AU373" s="221" t="s">
        <v>83</v>
      </c>
      <c r="AV373" s="14" t="s">
        <v>189</v>
      </c>
      <c r="AW373" s="14" t="s">
        <v>32</v>
      </c>
      <c r="AX373" s="14" t="s">
        <v>77</v>
      </c>
      <c r="AY373" s="221" t="s">
        <v>181</v>
      </c>
    </row>
    <row r="374" spans="1:65" s="12" customFormat="1" ht="25.9" customHeight="1">
      <c r="B374" s="165"/>
      <c r="C374" s="166"/>
      <c r="D374" s="167" t="s">
        <v>69</v>
      </c>
      <c r="E374" s="168" t="s">
        <v>468</v>
      </c>
      <c r="F374" s="168" t="s">
        <v>469</v>
      </c>
      <c r="G374" s="166"/>
      <c r="H374" s="166"/>
      <c r="I374" s="169"/>
      <c r="J374" s="170">
        <f>BK374</f>
        <v>0</v>
      </c>
      <c r="K374" s="166"/>
      <c r="L374" s="171"/>
      <c r="M374" s="172"/>
      <c r="N374" s="173"/>
      <c r="O374" s="173"/>
      <c r="P374" s="174">
        <f>SUM(P375:P382)</f>
        <v>0</v>
      </c>
      <c r="Q374" s="173"/>
      <c r="R374" s="174">
        <f>SUM(R375:R382)</f>
        <v>0</v>
      </c>
      <c r="S374" s="173"/>
      <c r="T374" s="175">
        <f>SUM(T375:T382)</f>
        <v>0</v>
      </c>
      <c r="AR374" s="176" t="s">
        <v>215</v>
      </c>
      <c r="AT374" s="177" t="s">
        <v>69</v>
      </c>
      <c r="AU374" s="177" t="s">
        <v>70</v>
      </c>
      <c r="AY374" s="176" t="s">
        <v>181</v>
      </c>
      <c r="BK374" s="178">
        <f>SUM(BK375:BK382)</f>
        <v>0</v>
      </c>
    </row>
    <row r="375" spans="1:65" s="2" customFormat="1" ht="16.5" customHeight="1">
      <c r="A375" s="37"/>
      <c r="B375" s="38"/>
      <c r="C375" s="181" t="s">
        <v>463</v>
      </c>
      <c r="D375" s="181" t="s">
        <v>184</v>
      </c>
      <c r="E375" s="182" t="s">
        <v>471</v>
      </c>
      <c r="F375" s="183" t="s">
        <v>472</v>
      </c>
      <c r="G375" s="184" t="s">
        <v>473</v>
      </c>
      <c r="H375" s="185">
        <v>1</v>
      </c>
      <c r="I375" s="186"/>
      <c r="J375" s="187">
        <f t="shared" ref="J375:J382" si="0">ROUND(I375*H375,2)</f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ref="P375:P382" si="1">O375*H375</f>
        <v>0</v>
      </c>
      <c r="Q375" s="190">
        <v>0</v>
      </c>
      <c r="R375" s="190">
        <f t="shared" ref="R375:R382" si="2">Q375*H375</f>
        <v>0</v>
      </c>
      <c r="S375" s="190">
        <v>0</v>
      </c>
      <c r="T375" s="191">
        <f t="shared" ref="T375:T382" si="3"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ref="BE375:BE382" si="4">IF(N375="základní",J375,0)</f>
        <v>0</v>
      </c>
      <c r="BF375" s="193">
        <f t="shared" ref="BF375:BF382" si="5">IF(N375="snížená",J375,0)</f>
        <v>0</v>
      </c>
      <c r="BG375" s="193">
        <f t="shared" ref="BG375:BG382" si="6">IF(N375="zákl. přenesená",J375,0)</f>
        <v>0</v>
      </c>
      <c r="BH375" s="193">
        <f t="shared" ref="BH375:BH382" si="7">IF(N375="sníž. přenesená",J375,0)</f>
        <v>0</v>
      </c>
      <c r="BI375" s="193">
        <f t="shared" ref="BI375:BI382" si="8">IF(N375="nulová",J375,0)</f>
        <v>0</v>
      </c>
      <c r="BJ375" s="20" t="s">
        <v>83</v>
      </c>
      <c r="BK375" s="193">
        <f t="shared" ref="BK375:BK382" si="9">ROUND(I375*H375,2)</f>
        <v>0</v>
      </c>
      <c r="BL375" s="20" t="s">
        <v>189</v>
      </c>
      <c r="BM375" s="192" t="s">
        <v>474</v>
      </c>
    </row>
    <row r="376" spans="1:65" s="2" customFormat="1" ht="16.5" customHeight="1">
      <c r="A376" s="37"/>
      <c r="B376" s="38"/>
      <c r="C376" s="181" t="s">
        <v>470</v>
      </c>
      <c r="D376" s="181" t="s">
        <v>184</v>
      </c>
      <c r="E376" s="182" t="s">
        <v>476</v>
      </c>
      <c r="F376" s="183" t="s">
        <v>477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478</v>
      </c>
    </row>
    <row r="377" spans="1:65" s="2" customFormat="1" ht="24.2" customHeight="1">
      <c r="A377" s="37"/>
      <c r="B377" s="38"/>
      <c r="C377" s="181" t="s">
        <v>475</v>
      </c>
      <c r="D377" s="181" t="s">
        <v>184</v>
      </c>
      <c r="E377" s="182" t="s">
        <v>480</v>
      </c>
      <c r="F377" s="183" t="s">
        <v>481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188" t="s">
        <v>19</v>
      </c>
      <c r="N377" s="189" t="s">
        <v>42</v>
      </c>
      <c r="O377" s="67"/>
      <c r="P377" s="190">
        <f t="shared" si="1"/>
        <v>0</v>
      </c>
      <c r="Q377" s="190">
        <v>0</v>
      </c>
      <c r="R377" s="190">
        <f t="shared" si="2"/>
        <v>0</v>
      </c>
      <c r="S377" s="190">
        <v>0</v>
      </c>
      <c r="T377" s="191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482</v>
      </c>
    </row>
    <row r="378" spans="1:65" s="2" customFormat="1" ht="16.5" customHeight="1">
      <c r="A378" s="37"/>
      <c r="B378" s="38"/>
      <c r="C378" s="181" t="s">
        <v>479</v>
      </c>
      <c r="D378" s="181" t="s">
        <v>184</v>
      </c>
      <c r="E378" s="182" t="s">
        <v>484</v>
      </c>
      <c r="F378" s="183" t="s">
        <v>485</v>
      </c>
      <c r="G378" s="184" t="s">
        <v>473</v>
      </c>
      <c r="H378" s="185">
        <v>1</v>
      </c>
      <c r="I378" s="186"/>
      <c r="J378" s="187">
        <f t="shared" si="0"/>
        <v>0</v>
      </c>
      <c r="K378" s="183" t="s">
        <v>19</v>
      </c>
      <c r="L378" s="42"/>
      <c r="M378" s="188" t="s">
        <v>19</v>
      </c>
      <c r="N378" s="189" t="s">
        <v>42</v>
      </c>
      <c r="O378" s="67"/>
      <c r="P378" s="190">
        <f t="shared" si="1"/>
        <v>0</v>
      </c>
      <c r="Q378" s="190">
        <v>0</v>
      </c>
      <c r="R378" s="190">
        <f t="shared" si="2"/>
        <v>0</v>
      </c>
      <c r="S378" s="190">
        <v>0</v>
      </c>
      <c r="T378" s="191">
        <f t="shared" si="3"/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189</v>
      </c>
      <c r="AT378" s="192" t="s">
        <v>184</v>
      </c>
      <c r="AU378" s="192" t="s">
        <v>77</v>
      </c>
      <c r="AY378" s="20" t="s">
        <v>181</v>
      </c>
      <c r="BE378" s="193">
        <f t="shared" si="4"/>
        <v>0</v>
      </c>
      <c r="BF378" s="193">
        <f t="shared" si="5"/>
        <v>0</v>
      </c>
      <c r="BG378" s="193">
        <f t="shared" si="6"/>
        <v>0</v>
      </c>
      <c r="BH378" s="193">
        <f t="shared" si="7"/>
        <v>0</v>
      </c>
      <c r="BI378" s="193">
        <f t="shared" si="8"/>
        <v>0</v>
      </c>
      <c r="BJ378" s="20" t="s">
        <v>83</v>
      </c>
      <c r="BK378" s="193">
        <f t="shared" si="9"/>
        <v>0</v>
      </c>
      <c r="BL378" s="20" t="s">
        <v>189</v>
      </c>
      <c r="BM378" s="192" t="s">
        <v>486</v>
      </c>
    </row>
    <row r="379" spans="1:65" s="2" customFormat="1" ht="16.5" customHeight="1">
      <c r="A379" s="37"/>
      <c r="B379" s="38"/>
      <c r="C379" s="181" t="s">
        <v>483</v>
      </c>
      <c r="D379" s="181" t="s">
        <v>184</v>
      </c>
      <c r="E379" s="182" t="s">
        <v>488</v>
      </c>
      <c r="F379" s="183" t="s">
        <v>489</v>
      </c>
      <c r="G379" s="184" t="s">
        <v>473</v>
      </c>
      <c r="H379" s="185">
        <v>1</v>
      </c>
      <c r="I379" s="186"/>
      <c r="J379" s="187">
        <f t="shared" si="0"/>
        <v>0</v>
      </c>
      <c r="K379" s="183" t="s">
        <v>19</v>
      </c>
      <c r="L379" s="42"/>
      <c r="M379" s="188" t="s">
        <v>19</v>
      </c>
      <c r="N379" s="189" t="s">
        <v>42</v>
      </c>
      <c r="O379" s="67"/>
      <c r="P379" s="190">
        <f t="shared" si="1"/>
        <v>0</v>
      </c>
      <c r="Q379" s="190">
        <v>0</v>
      </c>
      <c r="R379" s="190">
        <f t="shared" si="2"/>
        <v>0</v>
      </c>
      <c r="S379" s="190">
        <v>0</v>
      </c>
      <c r="T379" s="191">
        <f t="shared" si="3"/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189</v>
      </c>
      <c r="AT379" s="192" t="s">
        <v>184</v>
      </c>
      <c r="AU379" s="192" t="s">
        <v>77</v>
      </c>
      <c r="AY379" s="20" t="s">
        <v>181</v>
      </c>
      <c r="BE379" s="193">
        <f t="shared" si="4"/>
        <v>0</v>
      </c>
      <c r="BF379" s="193">
        <f t="shared" si="5"/>
        <v>0</v>
      </c>
      <c r="BG379" s="193">
        <f t="shared" si="6"/>
        <v>0</v>
      </c>
      <c r="BH379" s="193">
        <f t="shared" si="7"/>
        <v>0</v>
      </c>
      <c r="BI379" s="193">
        <f t="shared" si="8"/>
        <v>0</v>
      </c>
      <c r="BJ379" s="20" t="s">
        <v>83</v>
      </c>
      <c r="BK379" s="193">
        <f t="shared" si="9"/>
        <v>0</v>
      </c>
      <c r="BL379" s="20" t="s">
        <v>189</v>
      </c>
      <c r="BM379" s="192" t="s">
        <v>490</v>
      </c>
    </row>
    <row r="380" spans="1:65" s="2" customFormat="1" ht="24.2" customHeight="1">
      <c r="A380" s="37"/>
      <c r="B380" s="38"/>
      <c r="C380" s="181" t="s">
        <v>487</v>
      </c>
      <c r="D380" s="181" t="s">
        <v>184</v>
      </c>
      <c r="E380" s="182" t="s">
        <v>492</v>
      </c>
      <c r="F380" s="183" t="s">
        <v>493</v>
      </c>
      <c r="G380" s="184" t="s">
        <v>473</v>
      </c>
      <c r="H380" s="185">
        <v>1</v>
      </c>
      <c r="I380" s="186"/>
      <c r="J380" s="187">
        <f t="shared" si="0"/>
        <v>0</v>
      </c>
      <c r="K380" s="183" t="s">
        <v>19</v>
      </c>
      <c r="L380" s="42"/>
      <c r="M380" s="188" t="s">
        <v>19</v>
      </c>
      <c r="N380" s="189" t="s">
        <v>42</v>
      </c>
      <c r="O380" s="67"/>
      <c r="P380" s="190">
        <f t="shared" si="1"/>
        <v>0</v>
      </c>
      <c r="Q380" s="190">
        <v>0</v>
      </c>
      <c r="R380" s="190">
        <f t="shared" si="2"/>
        <v>0</v>
      </c>
      <c r="S380" s="190">
        <v>0</v>
      </c>
      <c r="T380" s="191">
        <f t="shared" si="3"/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189</v>
      </c>
      <c r="AT380" s="192" t="s">
        <v>184</v>
      </c>
      <c r="AU380" s="192" t="s">
        <v>77</v>
      </c>
      <c r="AY380" s="20" t="s">
        <v>181</v>
      </c>
      <c r="BE380" s="193">
        <f t="shared" si="4"/>
        <v>0</v>
      </c>
      <c r="BF380" s="193">
        <f t="shared" si="5"/>
        <v>0</v>
      </c>
      <c r="BG380" s="193">
        <f t="shared" si="6"/>
        <v>0</v>
      </c>
      <c r="BH380" s="193">
        <f t="shared" si="7"/>
        <v>0</v>
      </c>
      <c r="BI380" s="193">
        <f t="shared" si="8"/>
        <v>0</v>
      </c>
      <c r="BJ380" s="20" t="s">
        <v>83</v>
      </c>
      <c r="BK380" s="193">
        <f t="shared" si="9"/>
        <v>0</v>
      </c>
      <c r="BL380" s="20" t="s">
        <v>189</v>
      </c>
      <c r="BM380" s="192" t="s">
        <v>494</v>
      </c>
    </row>
    <row r="381" spans="1:65" s="2" customFormat="1" ht="33" customHeight="1">
      <c r="A381" s="37"/>
      <c r="B381" s="38"/>
      <c r="C381" s="181" t="s">
        <v>491</v>
      </c>
      <c r="D381" s="181" t="s">
        <v>184</v>
      </c>
      <c r="E381" s="182" t="s">
        <v>496</v>
      </c>
      <c r="F381" s="183" t="s">
        <v>497</v>
      </c>
      <c r="G381" s="184" t="s">
        <v>473</v>
      </c>
      <c r="H381" s="185">
        <v>1</v>
      </c>
      <c r="I381" s="186"/>
      <c r="J381" s="187">
        <f t="shared" si="0"/>
        <v>0</v>
      </c>
      <c r="K381" s="183" t="s">
        <v>19</v>
      </c>
      <c r="L381" s="42"/>
      <c r="M381" s="188" t="s">
        <v>19</v>
      </c>
      <c r="N381" s="189" t="s">
        <v>42</v>
      </c>
      <c r="O381" s="67"/>
      <c r="P381" s="190">
        <f t="shared" si="1"/>
        <v>0</v>
      </c>
      <c r="Q381" s="190">
        <v>0</v>
      </c>
      <c r="R381" s="190">
        <f t="shared" si="2"/>
        <v>0</v>
      </c>
      <c r="S381" s="190">
        <v>0</v>
      </c>
      <c r="T381" s="191">
        <f t="shared" si="3"/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2" t="s">
        <v>189</v>
      </c>
      <c r="AT381" s="192" t="s">
        <v>184</v>
      </c>
      <c r="AU381" s="192" t="s">
        <v>77</v>
      </c>
      <c r="AY381" s="20" t="s">
        <v>181</v>
      </c>
      <c r="BE381" s="193">
        <f t="shared" si="4"/>
        <v>0</v>
      </c>
      <c r="BF381" s="193">
        <f t="shared" si="5"/>
        <v>0</v>
      </c>
      <c r="BG381" s="193">
        <f t="shared" si="6"/>
        <v>0</v>
      </c>
      <c r="BH381" s="193">
        <f t="shared" si="7"/>
        <v>0</v>
      </c>
      <c r="BI381" s="193">
        <f t="shared" si="8"/>
        <v>0</v>
      </c>
      <c r="BJ381" s="20" t="s">
        <v>83</v>
      </c>
      <c r="BK381" s="193">
        <f t="shared" si="9"/>
        <v>0</v>
      </c>
      <c r="BL381" s="20" t="s">
        <v>189</v>
      </c>
      <c r="BM381" s="192" t="s">
        <v>498</v>
      </c>
    </row>
    <row r="382" spans="1:65" s="2" customFormat="1" ht="16.5" customHeight="1">
      <c r="A382" s="37"/>
      <c r="B382" s="38"/>
      <c r="C382" s="181" t="s">
        <v>495</v>
      </c>
      <c r="D382" s="181" t="s">
        <v>184</v>
      </c>
      <c r="E382" s="182" t="s">
        <v>500</v>
      </c>
      <c r="F382" s="183" t="s">
        <v>501</v>
      </c>
      <c r="G382" s="184" t="s">
        <v>473</v>
      </c>
      <c r="H382" s="185">
        <v>1</v>
      </c>
      <c r="I382" s="186"/>
      <c r="J382" s="187">
        <f t="shared" si="0"/>
        <v>0</v>
      </c>
      <c r="K382" s="183" t="s">
        <v>19</v>
      </c>
      <c r="L382" s="42"/>
      <c r="M382" s="253" t="s">
        <v>19</v>
      </c>
      <c r="N382" s="254" t="s">
        <v>42</v>
      </c>
      <c r="O382" s="255"/>
      <c r="P382" s="256">
        <f t="shared" si="1"/>
        <v>0</v>
      </c>
      <c r="Q382" s="256">
        <v>0</v>
      </c>
      <c r="R382" s="256">
        <f t="shared" si="2"/>
        <v>0</v>
      </c>
      <c r="S382" s="256">
        <v>0</v>
      </c>
      <c r="T382" s="257">
        <f t="shared" si="3"/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189</v>
      </c>
      <c r="AT382" s="192" t="s">
        <v>184</v>
      </c>
      <c r="AU382" s="192" t="s">
        <v>77</v>
      </c>
      <c r="AY382" s="20" t="s">
        <v>181</v>
      </c>
      <c r="BE382" s="193">
        <f t="shared" si="4"/>
        <v>0</v>
      </c>
      <c r="BF382" s="193">
        <f t="shared" si="5"/>
        <v>0</v>
      </c>
      <c r="BG382" s="193">
        <f t="shared" si="6"/>
        <v>0</v>
      </c>
      <c r="BH382" s="193">
        <f t="shared" si="7"/>
        <v>0</v>
      </c>
      <c r="BI382" s="193">
        <f t="shared" si="8"/>
        <v>0</v>
      </c>
      <c r="BJ382" s="20" t="s">
        <v>83</v>
      </c>
      <c r="BK382" s="193">
        <f t="shared" si="9"/>
        <v>0</v>
      </c>
      <c r="BL382" s="20" t="s">
        <v>189</v>
      </c>
      <c r="BM382" s="192" t="s">
        <v>502</v>
      </c>
    </row>
    <row r="383" spans="1:65" s="2" customFormat="1" ht="6.95" customHeight="1">
      <c r="A383" s="37"/>
      <c r="B383" s="50"/>
      <c r="C383" s="51"/>
      <c r="D383" s="51"/>
      <c r="E383" s="51"/>
      <c r="F383" s="51"/>
      <c r="G383" s="51"/>
      <c r="H383" s="51"/>
      <c r="I383" s="51"/>
      <c r="J383" s="51"/>
      <c r="K383" s="51"/>
      <c r="L383" s="42"/>
      <c r="M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</row>
  </sheetData>
  <sheetProtection algorithmName="SHA-512" hashValue="9/brZZWQ2vwgM981A5aJ/5NNJ4rk+b5bY8NYJZJmBcQQE5ngj4UA79hqg7NzympcuAD1aNG4yPIuXnBm6Ej/kA==" saltValue="p6vX8kIpPAh2v2BiNAUCGY6iLXmrncDRzrro3GLNcwFdbNOplcsk4Sko/FTbq5263nt22/PSdVTzIUnmhG6Y0A==" spinCount="100000" sheet="1" objects="1" scenarios="1" formatColumns="0" formatRows="0" autoFilter="0"/>
  <autoFilter ref="C95:K382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/>
    <hyperlink ref="F108" r:id="rId2"/>
    <hyperlink ref="F116" r:id="rId3"/>
    <hyperlink ref="F120" r:id="rId4"/>
    <hyperlink ref="F128" r:id="rId5"/>
    <hyperlink ref="F136" r:id="rId6"/>
    <hyperlink ref="F144" r:id="rId7"/>
    <hyperlink ref="F160" r:id="rId8"/>
    <hyperlink ref="F191" r:id="rId9"/>
    <hyperlink ref="F199" r:id="rId10"/>
    <hyperlink ref="F208" r:id="rId11"/>
    <hyperlink ref="F216" r:id="rId12"/>
    <hyperlink ref="F221" r:id="rId13"/>
    <hyperlink ref="F228" r:id="rId14"/>
    <hyperlink ref="F236" r:id="rId15"/>
    <hyperlink ref="F245" r:id="rId16"/>
    <hyperlink ref="F255" r:id="rId17"/>
    <hyperlink ref="F257" r:id="rId18"/>
    <hyperlink ref="F259" r:id="rId19"/>
    <hyperlink ref="F264" r:id="rId20"/>
    <hyperlink ref="F267" r:id="rId21"/>
    <hyperlink ref="F271" r:id="rId22"/>
    <hyperlink ref="F275" r:id="rId23"/>
    <hyperlink ref="F282" r:id="rId24"/>
    <hyperlink ref="F285" r:id="rId25"/>
    <hyperlink ref="F292" r:id="rId26"/>
    <hyperlink ref="F308" r:id="rId27"/>
    <hyperlink ref="F318" r:id="rId28"/>
    <hyperlink ref="F323" r:id="rId29"/>
    <hyperlink ref="F332" r:id="rId30"/>
    <hyperlink ref="F335" r:id="rId31"/>
    <hyperlink ref="F343" r:id="rId32"/>
    <hyperlink ref="F351" r:id="rId33"/>
    <hyperlink ref="F359" r:id="rId34"/>
    <hyperlink ref="F362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108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571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572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ROUND((SUM(BE97:BE377)),  2)</f>
        <v>0</v>
      </c>
      <c r="G35" s="37"/>
      <c r="H35" s="37"/>
      <c r="I35" s="127">
        <v>0.21</v>
      </c>
      <c r="J35" s="126">
        <f>ROUND(((SUM(BE97:BE377))*I35),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ROUND((SUM(BF97:BF377)),  2)</f>
        <v>0</v>
      </c>
      <c r="G36" s="37"/>
      <c r="H36" s="37"/>
      <c r="I36" s="127">
        <v>0.12</v>
      </c>
      <c r="J36" s="126">
        <f>ROUND(((SUM(BF97:BF377))*I36),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ROUND((SUM(BG97:BG377)),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ROUND((SUM(BH97:BH377)),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ROUND((SUM(BI97:BI377)),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571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021 - Bytová jednotka 1, byt 1+1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J194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J239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J251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J254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J255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J275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J318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J342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J354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J369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571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021 - Bytová jednotka 1, byt 1+1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P98+P254+P369</f>
        <v>0</v>
      </c>
      <c r="Q97" s="75"/>
      <c r="R97" s="162">
        <f>R98+R254+R369</f>
        <v>0.67350401000000004</v>
      </c>
      <c r="S97" s="75"/>
      <c r="T97" s="163">
        <f>T98+T254+T369</f>
        <v>0.81429186000000009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BK98+BK254+BK369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P99+P194+P239+P251</f>
        <v>0</v>
      </c>
      <c r="Q98" s="173"/>
      <c r="R98" s="174">
        <f>R99+R194+R239+R251</f>
        <v>0.30136589999999996</v>
      </c>
      <c r="S98" s="173"/>
      <c r="T98" s="175">
        <f>T99+T194+T239+T251</f>
        <v>0.79424356000000007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BK99+BK194+BK239+BK251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SUM(P100:P193)</f>
        <v>0</v>
      </c>
      <c r="Q99" s="173"/>
      <c r="R99" s="174">
        <f>SUM(R100:R193)</f>
        <v>0.30021149999999996</v>
      </c>
      <c r="S99" s="173"/>
      <c r="T99" s="175">
        <f>SUM(T100:T193)</f>
        <v>5.3175600000000007E-3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SUM(BK100:BK193)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6.9870000000000001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3.0603060000000001E-2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6.9870000000000001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6.9870000000000001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0.23462346000000001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194</v>
      </c>
      <c r="G109" s="200"/>
      <c r="H109" s="204">
        <v>2.1480000000000001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195</v>
      </c>
      <c r="G111" s="200"/>
      <c r="H111" s="204">
        <v>1.7609999999999999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196</v>
      </c>
      <c r="G112" s="200"/>
      <c r="H112" s="204">
        <v>0.93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4" customFormat="1" ht="11.25">
      <c r="B113" s="211"/>
      <c r="C113" s="212"/>
      <c r="D113" s="201" t="s">
        <v>193</v>
      </c>
      <c r="E113" s="213" t="s">
        <v>19</v>
      </c>
      <c r="F113" s="214" t="s">
        <v>197</v>
      </c>
      <c r="G113" s="212"/>
      <c r="H113" s="215">
        <v>6.9870000000000001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193</v>
      </c>
      <c r="AU113" s="221" t="s">
        <v>83</v>
      </c>
      <c r="AV113" s="14" t="s">
        <v>189</v>
      </c>
      <c r="AW113" s="14" t="s">
        <v>32</v>
      </c>
      <c r="AX113" s="14" t="s">
        <v>77</v>
      </c>
      <c r="AY113" s="221" t="s">
        <v>181</v>
      </c>
    </row>
    <row r="114" spans="1:65" s="2" customFormat="1" ht="16.5" customHeight="1">
      <c r="A114" s="37"/>
      <c r="B114" s="38"/>
      <c r="C114" s="181" t="s">
        <v>202</v>
      </c>
      <c r="D114" s="181" t="s">
        <v>184</v>
      </c>
      <c r="E114" s="182" t="s">
        <v>203</v>
      </c>
      <c r="F114" s="183" t="s">
        <v>204</v>
      </c>
      <c r="G114" s="184" t="s">
        <v>187</v>
      </c>
      <c r="H114" s="185">
        <v>80</v>
      </c>
      <c r="I114" s="186"/>
      <c r="J114" s="187">
        <f>ROUND(I114*H114,2)</f>
        <v>0</v>
      </c>
      <c r="K114" s="183" t="s">
        <v>188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6.0000000000000002E-5</v>
      </c>
      <c r="R114" s="190">
        <f>Q114*H114</f>
        <v>4.8000000000000004E-3</v>
      </c>
      <c r="S114" s="190">
        <v>6.0000000000000002E-5</v>
      </c>
      <c r="T114" s="191">
        <f>S114*H114</f>
        <v>4.8000000000000004E-3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189</v>
      </c>
      <c r="AT114" s="192" t="s">
        <v>184</v>
      </c>
      <c r="AU114" s="192" t="s">
        <v>83</v>
      </c>
      <c r="AY114" s="20" t="s">
        <v>181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83</v>
      </c>
      <c r="BK114" s="193">
        <f>ROUND(I114*H114,2)</f>
        <v>0</v>
      </c>
      <c r="BL114" s="20" t="s">
        <v>189</v>
      </c>
      <c r="BM114" s="192" t="s">
        <v>205</v>
      </c>
    </row>
    <row r="115" spans="1:65" s="2" customFormat="1" ht="11.25">
      <c r="A115" s="37"/>
      <c r="B115" s="38"/>
      <c r="C115" s="39"/>
      <c r="D115" s="194" t="s">
        <v>191</v>
      </c>
      <c r="E115" s="39"/>
      <c r="F115" s="195" t="s">
        <v>206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191</v>
      </c>
      <c r="AU115" s="20" t="s">
        <v>83</v>
      </c>
    </row>
    <row r="116" spans="1:65" s="13" customFormat="1" ht="11.25">
      <c r="B116" s="199"/>
      <c r="C116" s="200"/>
      <c r="D116" s="201" t="s">
        <v>193</v>
      </c>
      <c r="E116" s="202" t="s">
        <v>19</v>
      </c>
      <c r="F116" s="203" t="s">
        <v>504</v>
      </c>
      <c r="G116" s="200"/>
      <c r="H116" s="204">
        <v>80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193</v>
      </c>
      <c r="AU116" s="210" t="s">
        <v>83</v>
      </c>
      <c r="AV116" s="13" t="s">
        <v>83</v>
      </c>
      <c r="AW116" s="13" t="s">
        <v>32</v>
      </c>
      <c r="AX116" s="13" t="s">
        <v>70</v>
      </c>
      <c r="AY116" s="210" t="s">
        <v>181</v>
      </c>
    </row>
    <row r="117" spans="1:65" s="14" customFormat="1" ht="11.25">
      <c r="B117" s="211"/>
      <c r="C117" s="212"/>
      <c r="D117" s="201" t="s">
        <v>193</v>
      </c>
      <c r="E117" s="213" t="s">
        <v>19</v>
      </c>
      <c r="F117" s="214" t="s">
        <v>197</v>
      </c>
      <c r="G117" s="212"/>
      <c r="H117" s="215">
        <v>80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193</v>
      </c>
      <c r="AU117" s="221" t="s">
        <v>83</v>
      </c>
      <c r="AV117" s="14" t="s">
        <v>189</v>
      </c>
      <c r="AW117" s="14" t="s">
        <v>32</v>
      </c>
      <c r="AX117" s="14" t="s">
        <v>77</v>
      </c>
      <c r="AY117" s="221" t="s">
        <v>181</v>
      </c>
    </row>
    <row r="118" spans="1:65" s="2" customFormat="1" ht="16.5" customHeight="1">
      <c r="A118" s="37"/>
      <c r="B118" s="38"/>
      <c r="C118" s="181" t="s">
        <v>189</v>
      </c>
      <c r="D118" s="181" t="s">
        <v>184</v>
      </c>
      <c r="E118" s="182" t="s">
        <v>208</v>
      </c>
      <c r="F118" s="183" t="s">
        <v>209</v>
      </c>
      <c r="G118" s="184" t="s">
        <v>187</v>
      </c>
      <c r="H118" s="185">
        <v>8.6259999999999994</v>
      </c>
      <c r="I118" s="186"/>
      <c r="J118" s="187">
        <f>ROUND(I118*H118,2)</f>
        <v>0</v>
      </c>
      <c r="K118" s="183" t="s">
        <v>188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1.1E-4</v>
      </c>
      <c r="R118" s="190">
        <f>Q118*H118</f>
        <v>9.4885999999999994E-4</v>
      </c>
      <c r="S118" s="190">
        <v>6.0000000000000002E-5</v>
      </c>
      <c r="T118" s="191">
        <f>S118*H118</f>
        <v>5.1756000000000003E-4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189</v>
      </c>
      <c r="AT118" s="192" t="s">
        <v>184</v>
      </c>
      <c r="AU118" s="192" t="s">
        <v>83</v>
      </c>
      <c r="AY118" s="20" t="s">
        <v>181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83</v>
      </c>
      <c r="BK118" s="193">
        <f>ROUND(I118*H118,2)</f>
        <v>0</v>
      </c>
      <c r="BL118" s="20" t="s">
        <v>189</v>
      </c>
      <c r="BM118" s="192" t="s">
        <v>210</v>
      </c>
    </row>
    <row r="119" spans="1:65" s="2" customFormat="1" ht="11.25">
      <c r="A119" s="37"/>
      <c r="B119" s="38"/>
      <c r="C119" s="39"/>
      <c r="D119" s="194" t="s">
        <v>191</v>
      </c>
      <c r="E119" s="39"/>
      <c r="F119" s="195" t="s">
        <v>211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191</v>
      </c>
      <c r="AU119" s="20" t="s">
        <v>83</v>
      </c>
    </row>
    <row r="120" spans="1:65" s="13" customFormat="1" ht="11.25">
      <c r="B120" s="199"/>
      <c r="C120" s="200"/>
      <c r="D120" s="201" t="s">
        <v>193</v>
      </c>
      <c r="E120" s="202" t="s">
        <v>19</v>
      </c>
      <c r="F120" s="203" t="s">
        <v>212</v>
      </c>
      <c r="G120" s="200"/>
      <c r="H120" s="204">
        <v>3.1139999999999999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193</v>
      </c>
      <c r="AU120" s="210" t="s">
        <v>83</v>
      </c>
      <c r="AV120" s="13" t="s">
        <v>83</v>
      </c>
      <c r="AW120" s="13" t="s">
        <v>32</v>
      </c>
      <c r="AX120" s="13" t="s">
        <v>70</v>
      </c>
      <c r="AY120" s="210" t="s">
        <v>181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212</v>
      </c>
      <c r="G121" s="200"/>
      <c r="H121" s="204">
        <v>3.1139999999999999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213</v>
      </c>
      <c r="G122" s="200"/>
      <c r="H122" s="204">
        <v>1.7969999999999999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214</v>
      </c>
      <c r="G123" s="200"/>
      <c r="H123" s="204">
        <v>0.60099999999999998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4" customFormat="1" ht="11.25">
      <c r="B124" s="211"/>
      <c r="C124" s="212"/>
      <c r="D124" s="201" t="s">
        <v>193</v>
      </c>
      <c r="E124" s="213" t="s">
        <v>19</v>
      </c>
      <c r="F124" s="214" t="s">
        <v>197</v>
      </c>
      <c r="G124" s="212"/>
      <c r="H124" s="215">
        <v>8.6260000000000012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193</v>
      </c>
      <c r="AU124" s="221" t="s">
        <v>83</v>
      </c>
      <c r="AV124" s="14" t="s">
        <v>189</v>
      </c>
      <c r="AW124" s="14" t="s">
        <v>32</v>
      </c>
      <c r="AX124" s="14" t="s">
        <v>77</v>
      </c>
      <c r="AY124" s="221" t="s">
        <v>181</v>
      </c>
    </row>
    <row r="125" spans="1:65" s="2" customFormat="1" ht="16.5" customHeight="1">
      <c r="A125" s="37"/>
      <c r="B125" s="38"/>
      <c r="C125" s="181" t="s">
        <v>215</v>
      </c>
      <c r="D125" s="181" t="s">
        <v>184</v>
      </c>
      <c r="E125" s="182" t="s">
        <v>216</v>
      </c>
      <c r="F125" s="183" t="s">
        <v>217</v>
      </c>
      <c r="G125" s="184" t="s">
        <v>187</v>
      </c>
      <c r="H125" s="185">
        <v>2.62</v>
      </c>
      <c r="I125" s="186"/>
      <c r="J125" s="187">
        <f>ROUND(I125*H125,2)</f>
        <v>0</v>
      </c>
      <c r="K125" s="183" t="s">
        <v>188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2.5999999999999998E-4</v>
      </c>
      <c r="R125" s="190">
        <f>Q125*H125</f>
        <v>6.8119999999999997E-4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189</v>
      </c>
      <c r="AT125" s="192" t="s">
        <v>184</v>
      </c>
      <c r="AU125" s="192" t="s">
        <v>83</v>
      </c>
      <c r="AY125" s="20" t="s">
        <v>181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83</v>
      </c>
      <c r="BK125" s="193">
        <f>ROUND(I125*H125,2)</f>
        <v>0</v>
      </c>
      <c r="BL125" s="20" t="s">
        <v>189</v>
      </c>
      <c r="BM125" s="192" t="s">
        <v>218</v>
      </c>
    </row>
    <row r="126" spans="1:65" s="2" customFormat="1" ht="11.25">
      <c r="A126" s="37"/>
      <c r="B126" s="38"/>
      <c r="C126" s="39"/>
      <c r="D126" s="194" t="s">
        <v>191</v>
      </c>
      <c r="E126" s="39"/>
      <c r="F126" s="195" t="s">
        <v>219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191</v>
      </c>
      <c r="AU126" s="20" t="s">
        <v>83</v>
      </c>
    </row>
    <row r="127" spans="1:65" s="13" customFormat="1" ht="11.25">
      <c r="B127" s="199"/>
      <c r="C127" s="200"/>
      <c r="D127" s="201" t="s">
        <v>193</v>
      </c>
      <c r="E127" s="202" t="s">
        <v>19</v>
      </c>
      <c r="F127" s="203" t="s">
        <v>220</v>
      </c>
      <c r="G127" s="200"/>
      <c r="H127" s="204">
        <v>0.76100000000000001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193</v>
      </c>
      <c r="AU127" s="210" t="s">
        <v>83</v>
      </c>
      <c r="AV127" s="13" t="s">
        <v>83</v>
      </c>
      <c r="AW127" s="13" t="s">
        <v>32</v>
      </c>
      <c r="AX127" s="13" t="s">
        <v>70</v>
      </c>
      <c r="AY127" s="210" t="s">
        <v>181</v>
      </c>
    </row>
    <row r="128" spans="1:65" s="13" customFormat="1" ht="11.25">
      <c r="B128" s="199"/>
      <c r="C128" s="200"/>
      <c r="D128" s="201" t="s">
        <v>193</v>
      </c>
      <c r="E128" s="202" t="s">
        <v>19</v>
      </c>
      <c r="F128" s="203" t="s">
        <v>220</v>
      </c>
      <c r="G128" s="200"/>
      <c r="H128" s="204">
        <v>0.76100000000000001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193</v>
      </c>
      <c r="AU128" s="210" t="s">
        <v>83</v>
      </c>
      <c r="AV128" s="13" t="s">
        <v>83</v>
      </c>
      <c r="AW128" s="13" t="s">
        <v>32</v>
      </c>
      <c r="AX128" s="13" t="s">
        <v>70</v>
      </c>
      <c r="AY128" s="210" t="s">
        <v>181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221</v>
      </c>
      <c r="G129" s="200"/>
      <c r="H129" s="204">
        <v>0.75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222</v>
      </c>
      <c r="G130" s="200"/>
      <c r="H130" s="204">
        <v>0.34799999999999998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4" customFormat="1" ht="11.25">
      <c r="B131" s="211"/>
      <c r="C131" s="212"/>
      <c r="D131" s="201" t="s">
        <v>193</v>
      </c>
      <c r="E131" s="213" t="s">
        <v>19</v>
      </c>
      <c r="F131" s="214" t="s">
        <v>197</v>
      </c>
      <c r="G131" s="212"/>
      <c r="H131" s="215">
        <v>2.62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193</v>
      </c>
      <c r="AU131" s="221" t="s">
        <v>83</v>
      </c>
      <c r="AV131" s="14" t="s">
        <v>189</v>
      </c>
      <c r="AW131" s="14" t="s">
        <v>32</v>
      </c>
      <c r="AX131" s="14" t="s">
        <v>77</v>
      </c>
      <c r="AY131" s="221" t="s">
        <v>181</v>
      </c>
    </row>
    <row r="132" spans="1:65" s="2" customFormat="1" ht="21.75" customHeight="1">
      <c r="A132" s="37"/>
      <c r="B132" s="38"/>
      <c r="C132" s="181" t="s">
        <v>182</v>
      </c>
      <c r="D132" s="181" t="s">
        <v>184</v>
      </c>
      <c r="E132" s="182" t="s">
        <v>223</v>
      </c>
      <c r="F132" s="183" t="s">
        <v>224</v>
      </c>
      <c r="G132" s="184" t="s">
        <v>187</v>
      </c>
      <c r="H132" s="185">
        <v>2.62</v>
      </c>
      <c r="I132" s="186"/>
      <c r="J132" s="187">
        <f>ROUND(I132*H132,2)</f>
        <v>0</v>
      </c>
      <c r="K132" s="183" t="s">
        <v>188</v>
      </c>
      <c r="L132" s="42"/>
      <c r="M132" s="188" t="s">
        <v>19</v>
      </c>
      <c r="N132" s="189" t="s">
        <v>42</v>
      </c>
      <c r="O132" s="67"/>
      <c r="P132" s="190">
        <f>O132*H132</f>
        <v>0</v>
      </c>
      <c r="Q132" s="190">
        <v>4.3800000000000002E-3</v>
      </c>
      <c r="R132" s="190">
        <f>Q132*H132</f>
        <v>1.1475600000000001E-2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189</v>
      </c>
      <c r="AT132" s="192" t="s">
        <v>184</v>
      </c>
      <c r="AU132" s="192" t="s">
        <v>83</v>
      </c>
      <c r="AY132" s="20" t="s">
        <v>181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83</v>
      </c>
      <c r="BK132" s="193">
        <f>ROUND(I132*H132,2)</f>
        <v>0</v>
      </c>
      <c r="BL132" s="20" t="s">
        <v>189</v>
      </c>
      <c r="BM132" s="192" t="s">
        <v>225</v>
      </c>
    </row>
    <row r="133" spans="1:65" s="2" customFormat="1" ht="11.25">
      <c r="A133" s="37"/>
      <c r="B133" s="38"/>
      <c r="C133" s="39"/>
      <c r="D133" s="194" t="s">
        <v>191</v>
      </c>
      <c r="E133" s="39"/>
      <c r="F133" s="195" t="s">
        <v>226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191</v>
      </c>
      <c r="AU133" s="20" t="s">
        <v>83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3" customFormat="1" ht="11.25">
      <c r="B135" s="199"/>
      <c r="C135" s="200"/>
      <c r="D135" s="201" t="s">
        <v>193</v>
      </c>
      <c r="E135" s="202" t="s">
        <v>19</v>
      </c>
      <c r="F135" s="203" t="s">
        <v>220</v>
      </c>
      <c r="G135" s="200"/>
      <c r="H135" s="204">
        <v>0.76100000000000001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193</v>
      </c>
      <c r="AU135" s="210" t="s">
        <v>83</v>
      </c>
      <c r="AV135" s="13" t="s">
        <v>83</v>
      </c>
      <c r="AW135" s="13" t="s">
        <v>32</v>
      </c>
      <c r="AX135" s="13" t="s">
        <v>70</v>
      </c>
      <c r="AY135" s="210" t="s">
        <v>181</v>
      </c>
    </row>
    <row r="136" spans="1:65" s="13" customFormat="1" ht="11.25">
      <c r="B136" s="199"/>
      <c r="C136" s="200"/>
      <c r="D136" s="201" t="s">
        <v>193</v>
      </c>
      <c r="E136" s="202" t="s">
        <v>19</v>
      </c>
      <c r="F136" s="203" t="s">
        <v>221</v>
      </c>
      <c r="G136" s="200"/>
      <c r="H136" s="204">
        <v>0.75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193</v>
      </c>
      <c r="AU136" s="210" t="s">
        <v>83</v>
      </c>
      <c r="AV136" s="13" t="s">
        <v>83</v>
      </c>
      <c r="AW136" s="13" t="s">
        <v>32</v>
      </c>
      <c r="AX136" s="13" t="s">
        <v>70</v>
      </c>
      <c r="AY136" s="210" t="s">
        <v>181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222</v>
      </c>
      <c r="G137" s="200"/>
      <c r="H137" s="204">
        <v>0.34799999999999998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4" customFormat="1" ht="11.25">
      <c r="B138" s="211"/>
      <c r="C138" s="212"/>
      <c r="D138" s="201" t="s">
        <v>193</v>
      </c>
      <c r="E138" s="213" t="s">
        <v>19</v>
      </c>
      <c r="F138" s="214" t="s">
        <v>197</v>
      </c>
      <c r="G138" s="212"/>
      <c r="H138" s="215">
        <v>2.62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193</v>
      </c>
      <c r="AU138" s="221" t="s">
        <v>83</v>
      </c>
      <c r="AV138" s="14" t="s">
        <v>189</v>
      </c>
      <c r="AW138" s="14" t="s">
        <v>32</v>
      </c>
      <c r="AX138" s="14" t="s">
        <v>77</v>
      </c>
      <c r="AY138" s="221" t="s">
        <v>181</v>
      </c>
    </row>
    <row r="139" spans="1:65" s="2" customFormat="1" ht="24.2" customHeight="1">
      <c r="A139" s="37"/>
      <c r="B139" s="38"/>
      <c r="C139" s="181" t="s">
        <v>227</v>
      </c>
      <c r="D139" s="181" t="s">
        <v>184</v>
      </c>
      <c r="E139" s="182" t="s">
        <v>228</v>
      </c>
      <c r="F139" s="183" t="s">
        <v>229</v>
      </c>
      <c r="G139" s="184" t="s">
        <v>230</v>
      </c>
      <c r="H139" s="185">
        <v>17.46</v>
      </c>
      <c r="I139" s="186"/>
      <c r="J139" s="187">
        <f>ROUND(I139*H139,2)</f>
        <v>0</v>
      </c>
      <c r="K139" s="183" t="s">
        <v>188</v>
      </c>
      <c r="L139" s="42"/>
      <c r="M139" s="188" t="s">
        <v>19</v>
      </c>
      <c r="N139" s="189" t="s">
        <v>42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189</v>
      </c>
      <c r="AT139" s="192" t="s">
        <v>184</v>
      </c>
      <c r="AU139" s="192" t="s">
        <v>83</v>
      </c>
      <c r="AY139" s="20" t="s">
        <v>181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83</v>
      </c>
      <c r="BK139" s="193">
        <f>ROUND(I139*H139,2)</f>
        <v>0</v>
      </c>
      <c r="BL139" s="20" t="s">
        <v>189</v>
      </c>
      <c r="BM139" s="192" t="s">
        <v>231</v>
      </c>
    </row>
    <row r="140" spans="1:65" s="2" customFormat="1" ht="11.25">
      <c r="A140" s="37"/>
      <c r="B140" s="38"/>
      <c r="C140" s="39"/>
      <c r="D140" s="194" t="s">
        <v>191</v>
      </c>
      <c r="E140" s="39"/>
      <c r="F140" s="195" t="s">
        <v>232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191</v>
      </c>
      <c r="AU140" s="20" t="s">
        <v>83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233</v>
      </c>
      <c r="G141" s="200"/>
      <c r="H141" s="204">
        <v>5.07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233</v>
      </c>
      <c r="G142" s="200"/>
      <c r="H142" s="204">
        <v>5.07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3" customFormat="1" ht="11.25">
      <c r="B143" s="199"/>
      <c r="C143" s="200"/>
      <c r="D143" s="201" t="s">
        <v>193</v>
      </c>
      <c r="E143" s="202" t="s">
        <v>19</v>
      </c>
      <c r="F143" s="203" t="s">
        <v>234</v>
      </c>
      <c r="G143" s="200"/>
      <c r="H143" s="204">
        <v>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193</v>
      </c>
      <c r="AU143" s="210" t="s">
        <v>83</v>
      </c>
      <c r="AV143" s="13" t="s">
        <v>83</v>
      </c>
      <c r="AW143" s="13" t="s">
        <v>32</v>
      </c>
      <c r="AX143" s="13" t="s">
        <v>70</v>
      </c>
      <c r="AY143" s="210" t="s">
        <v>181</v>
      </c>
    </row>
    <row r="144" spans="1:65" s="13" customFormat="1" ht="11.25">
      <c r="B144" s="199"/>
      <c r="C144" s="200"/>
      <c r="D144" s="201" t="s">
        <v>193</v>
      </c>
      <c r="E144" s="202" t="s">
        <v>19</v>
      </c>
      <c r="F144" s="203" t="s">
        <v>235</v>
      </c>
      <c r="G144" s="200"/>
      <c r="H144" s="204">
        <v>2.3199999999999998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193</v>
      </c>
      <c r="AU144" s="210" t="s">
        <v>83</v>
      </c>
      <c r="AV144" s="13" t="s">
        <v>83</v>
      </c>
      <c r="AW144" s="13" t="s">
        <v>32</v>
      </c>
      <c r="AX144" s="13" t="s">
        <v>70</v>
      </c>
      <c r="AY144" s="210" t="s">
        <v>181</v>
      </c>
    </row>
    <row r="145" spans="1:65" s="14" customFormat="1" ht="11.25">
      <c r="B145" s="211"/>
      <c r="C145" s="212"/>
      <c r="D145" s="201" t="s">
        <v>193</v>
      </c>
      <c r="E145" s="213" t="s">
        <v>19</v>
      </c>
      <c r="F145" s="214" t="s">
        <v>197</v>
      </c>
      <c r="G145" s="212"/>
      <c r="H145" s="215">
        <v>17.46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193</v>
      </c>
      <c r="AU145" s="221" t="s">
        <v>83</v>
      </c>
      <c r="AV145" s="14" t="s">
        <v>189</v>
      </c>
      <c r="AW145" s="14" t="s">
        <v>32</v>
      </c>
      <c r="AX145" s="14" t="s">
        <v>77</v>
      </c>
      <c r="AY145" s="221" t="s">
        <v>181</v>
      </c>
    </row>
    <row r="146" spans="1:65" s="2" customFormat="1" ht="16.5" customHeight="1">
      <c r="A146" s="37"/>
      <c r="B146" s="38"/>
      <c r="C146" s="222" t="s">
        <v>236</v>
      </c>
      <c r="D146" s="222" t="s">
        <v>237</v>
      </c>
      <c r="E146" s="223" t="s">
        <v>238</v>
      </c>
      <c r="F146" s="224" t="s">
        <v>239</v>
      </c>
      <c r="G146" s="225" t="s">
        <v>230</v>
      </c>
      <c r="H146" s="226">
        <v>18.332999999999998</v>
      </c>
      <c r="I146" s="227"/>
      <c r="J146" s="228">
        <f>ROUND(I146*H146,2)</f>
        <v>0</v>
      </c>
      <c r="K146" s="224" t="s">
        <v>188</v>
      </c>
      <c r="L146" s="229"/>
      <c r="M146" s="230" t="s">
        <v>19</v>
      </c>
      <c r="N146" s="231" t="s">
        <v>42</v>
      </c>
      <c r="O146" s="67"/>
      <c r="P146" s="190">
        <f>O146*H146</f>
        <v>0</v>
      </c>
      <c r="Q146" s="190">
        <v>1E-4</v>
      </c>
      <c r="R146" s="190">
        <f>Q146*H146</f>
        <v>1.8332999999999999E-3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236</v>
      </c>
      <c r="AT146" s="192" t="s">
        <v>237</v>
      </c>
      <c r="AU146" s="192" t="s">
        <v>83</v>
      </c>
      <c r="AY146" s="20" t="s">
        <v>181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83</v>
      </c>
      <c r="BK146" s="193">
        <f>ROUND(I146*H146,2)</f>
        <v>0</v>
      </c>
      <c r="BL146" s="20" t="s">
        <v>189</v>
      </c>
      <c r="BM146" s="192" t="s">
        <v>240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233</v>
      </c>
      <c r="G148" s="200"/>
      <c r="H148" s="204">
        <v>5.07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234</v>
      </c>
      <c r="G149" s="200"/>
      <c r="H149" s="204">
        <v>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235</v>
      </c>
      <c r="G150" s="200"/>
      <c r="H150" s="204">
        <v>2.3199999999999998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17.46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13" customFormat="1" ht="11.25">
      <c r="B152" s="199"/>
      <c r="C152" s="200"/>
      <c r="D152" s="201" t="s">
        <v>193</v>
      </c>
      <c r="E152" s="200"/>
      <c r="F152" s="203" t="s">
        <v>505</v>
      </c>
      <c r="G152" s="200"/>
      <c r="H152" s="204">
        <v>18.332999999999998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4</v>
      </c>
      <c r="AX152" s="13" t="s">
        <v>77</v>
      </c>
      <c r="AY152" s="210" t="s">
        <v>181</v>
      </c>
    </row>
    <row r="153" spans="1:65" s="2" customFormat="1" ht="33" customHeight="1">
      <c r="A153" s="37"/>
      <c r="B153" s="38"/>
      <c r="C153" s="181" t="s">
        <v>242</v>
      </c>
      <c r="D153" s="181" t="s">
        <v>184</v>
      </c>
      <c r="E153" s="182" t="s">
        <v>243</v>
      </c>
      <c r="F153" s="183" t="s">
        <v>244</v>
      </c>
      <c r="G153" s="184" t="s">
        <v>230</v>
      </c>
      <c r="H153" s="185">
        <v>34.92</v>
      </c>
      <c r="I153" s="186"/>
      <c r="J153" s="187">
        <f>ROUND(I153*H153,2)</f>
        <v>0</v>
      </c>
      <c r="K153" s="183" t="s">
        <v>188</v>
      </c>
      <c r="L153" s="42"/>
      <c r="M153" s="188" t="s">
        <v>19</v>
      </c>
      <c r="N153" s="189" t="s">
        <v>42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189</v>
      </c>
      <c r="AT153" s="192" t="s">
        <v>184</v>
      </c>
      <c r="AU153" s="192" t="s">
        <v>83</v>
      </c>
      <c r="AY153" s="20" t="s">
        <v>181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83</v>
      </c>
      <c r="BK153" s="193">
        <f>ROUND(I153*H153,2)</f>
        <v>0</v>
      </c>
      <c r="BL153" s="20" t="s">
        <v>189</v>
      </c>
      <c r="BM153" s="192" t="s">
        <v>245</v>
      </c>
    </row>
    <row r="154" spans="1:65" s="2" customFormat="1" ht="11.25">
      <c r="A154" s="37"/>
      <c r="B154" s="38"/>
      <c r="C154" s="39"/>
      <c r="D154" s="194" t="s">
        <v>191</v>
      </c>
      <c r="E154" s="39"/>
      <c r="F154" s="195" t="s">
        <v>246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191</v>
      </c>
      <c r="AU154" s="20" t="s">
        <v>83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233</v>
      </c>
      <c r="G155" s="200"/>
      <c r="H155" s="204">
        <v>5.07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233</v>
      </c>
      <c r="G156" s="200"/>
      <c r="H156" s="204">
        <v>5.07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234</v>
      </c>
      <c r="G157" s="200"/>
      <c r="H157" s="204">
        <v>5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3" customFormat="1" ht="11.25">
      <c r="B158" s="199"/>
      <c r="C158" s="200"/>
      <c r="D158" s="201" t="s">
        <v>193</v>
      </c>
      <c r="E158" s="202" t="s">
        <v>19</v>
      </c>
      <c r="F158" s="203" t="s">
        <v>235</v>
      </c>
      <c r="G158" s="200"/>
      <c r="H158" s="204">
        <v>2.3199999999999998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32</v>
      </c>
      <c r="AX158" s="13" t="s">
        <v>70</v>
      </c>
      <c r="AY158" s="210" t="s">
        <v>181</v>
      </c>
    </row>
    <row r="159" spans="1:65" s="15" customFormat="1" ht="11.25">
      <c r="B159" s="232"/>
      <c r="C159" s="233"/>
      <c r="D159" s="201" t="s">
        <v>193</v>
      </c>
      <c r="E159" s="234" t="s">
        <v>19</v>
      </c>
      <c r="F159" s="235" t="s">
        <v>247</v>
      </c>
      <c r="G159" s="233"/>
      <c r="H159" s="236">
        <v>17.46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193</v>
      </c>
      <c r="AU159" s="242" t="s">
        <v>83</v>
      </c>
      <c r="AV159" s="15" t="s">
        <v>202</v>
      </c>
      <c r="AW159" s="15" t="s">
        <v>32</v>
      </c>
      <c r="AX159" s="15" t="s">
        <v>70</v>
      </c>
      <c r="AY159" s="242" t="s">
        <v>181</v>
      </c>
    </row>
    <row r="160" spans="1:65" s="13" customFormat="1" ht="11.25">
      <c r="B160" s="199"/>
      <c r="C160" s="200"/>
      <c r="D160" s="201" t="s">
        <v>193</v>
      </c>
      <c r="E160" s="202" t="s">
        <v>19</v>
      </c>
      <c r="F160" s="203" t="s">
        <v>233</v>
      </c>
      <c r="G160" s="200"/>
      <c r="H160" s="204">
        <v>5.07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193</v>
      </c>
      <c r="AU160" s="210" t="s">
        <v>83</v>
      </c>
      <c r="AV160" s="13" t="s">
        <v>83</v>
      </c>
      <c r="AW160" s="13" t="s">
        <v>32</v>
      </c>
      <c r="AX160" s="13" t="s">
        <v>70</v>
      </c>
      <c r="AY160" s="210" t="s">
        <v>181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233</v>
      </c>
      <c r="G161" s="200"/>
      <c r="H161" s="204">
        <v>5.07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234</v>
      </c>
      <c r="G162" s="200"/>
      <c r="H162" s="204">
        <v>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235</v>
      </c>
      <c r="G163" s="200"/>
      <c r="H163" s="204">
        <v>2.3199999999999998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5" customFormat="1" ht="11.25">
      <c r="B164" s="232"/>
      <c r="C164" s="233"/>
      <c r="D164" s="201" t="s">
        <v>193</v>
      </c>
      <c r="E164" s="234" t="s">
        <v>19</v>
      </c>
      <c r="F164" s="235" t="s">
        <v>247</v>
      </c>
      <c r="G164" s="233"/>
      <c r="H164" s="236">
        <v>17.46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193</v>
      </c>
      <c r="AU164" s="242" t="s">
        <v>83</v>
      </c>
      <c r="AV164" s="15" t="s">
        <v>202</v>
      </c>
      <c r="AW164" s="15" t="s">
        <v>32</v>
      </c>
      <c r="AX164" s="15" t="s">
        <v>70</v>
      </c>
      <c r="AY164" s="242" t="s">
        <v>181</v>
      </c>
    </row>
    <row r="165" spans="1:65" s="14" customFormat="1" ht="11.25">
      <c r="B165" s="211"/>
      <c r="C165" s="212"/>
      <c r="D165" s="201" t="s">
        <v>193</v>
      </c>
      <c r="E165" s="213" t="s">
        <v>19</v>
      </c>
      <c r="F165" s="214" t="s">
        <v>197</v>
      </c>
      <c r="G165" s="212"/>
      <c r="H165" s="215">
        <v>34.92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193</v>
      </c>
      <c r="AU165" s="221" t="s">
        <v>83</v>
      </c>
      <c r="AV165" s="14" t="s">
        <v>189</v>
      </c>
      <c r="AW165" s="14" t="s">
        <v>32</v>
      </c>
      <c r="AX165" s="14" t="s">
        <v>77</v>
      </c>
      <c r="AY165" s="221" t="s">
        <v>181</v>
      </c>
    </row>
    <row r="166" spans="1:65" s="2" customFormat="1" ht="16.5" customHeight="1">
      <c r="A166" s="37"/>
      <c r="B166" s="38"/>
      <c r="C166" s="222" t="s">
        <v>248</v>
      </c>
      <c r="D166" s="222" t="s">
        <v>237</v>
      </c>
      <c r="E166" s="223" t="s">
        <v>249</v>
      </c>
      <c r="F166" s="224" t="s">
        <v>250</v>
      </c>
      <c r="G166" s="225" t="s">
        <v>230</v>
      </c>
      <c r="H166" s="226">
        <v>18.332999999999998</v>
      </c>
      <c r="I166" s="227"/>
      <c r="J166" s="228">
        <f>ROUND(I166*H166,2)</f>
        <v>0</v>
      </c>
      <c r="K166" s="224" t="s">
        <v>188</v>
      </c>
      <c r="L166" s="229"/>
      <c r="M166" s="230" t="s">
        <v>19</v>
      </c>
      <c r="N166" s="231" t="s">
        <v>42</v>
      </c>
      <c r="O166" s="67"/>
      <c r="P166" s="190">
        <f>O166*H166</f>
        <v>0</v>
      </c>
      <c r="Q166" s="190">
        <v>4.0000000000000003E-5</v>
      </c>
      <c r="R166" s="190">
        <f>Q166*H166</f>
        <v>7.3331999999999998E-4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236</v>
      </c>
      <c r="AT166" s="192" t="s">
        <v>237</v>
      </c>
      <c r="AU166" s="192" t="s">
        <v>83</v>
      </c>
      <c r="AY166" s="20" t="s">
        <v>181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83</v>
      </c>
      <c r="BK166" s="193">
        <f>ROUND(I166*H166,2)</f>
        <v>0</v>
      </c>
      <c r="BL166" s="20" t="s">
        <v>189</v>
      </c>
      <c r="BM166" s="192" t="s">
        <v>251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233</v>
      </c>
      <c r="G167" s="200"/>
      <c r="H167" s="204">
        <v>5.07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234</v>
      </c>
      <c r="G169" s="200"/>
      <c r="H169" s="204">
        <v>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235</v>
      </c>
      <c r="G170" s="200"/>
      <c r="H170" s="204">
        <v>2.3199999999999998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4" customFormat="1" ht="11.25">
      <c r="B171" s="211"/>
      <c r="C171" s="212"/>
      <c r="D171" s="201" t="s">
        <v>193</v>
      </c>
      <c r="E171" s="213" t="s">
        <v>19</v>
      </c>
      <c r="F171" s="214" t="s">
        <v>197</v>
      </c>
      <c r="G171" s="212"/>
      <c r="H171" s="215">
        <v>17.46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193</v>
      </c>
      <c r="AU171" s="221" t="s">
        <v>83</v>
      </c>
      <c r="AV171" s="14" t="s">
        <v>189</v>
      </c>
      <c r="AW171" s="14" t="s">
        <v>32</v>
      </c>
      <c r="AX171" s="14" t="s">
        <v>77</v>
      </c>
      <c r="AY171" s="221" t="s">
        <v>181</v>
      </c>
    </row>
    <row r="172" spans="1:65" s="13" customFormat="1" ht="11.25">
      <c r="B172" s="199"/>
      <c r="C172" s="200"/>
      <c r="D172" s="201" t="s">
        <v>193</v>
      </c>
      <c r="E172" s="200"/>
      <c r="F172" s="203" t="s">
        <v>505</v>
      </c>
      <c r="G172" s="200"/>
      <c r="H172" s="204">
        <v>18.332999999999998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4</v>
      </c>
      <c r="AX172" s="13" t="s">
        <v>77</v>
      </c>
      <c r="AY172" s="210" t="s">
        <v>181</v>
      </c>
    </row>
    <row r="173" spans="1:65" s="2" customFormat="1" ht="16.5" customHeight="1">
      <c r="A173" s="37"/>
      <c r="B173" s="38"/>
      <c r="C173" s="222" t="s">
        <v>252</v>
      </c>
      <c r="D173" s="222" t="s">
        <v>237</v>
      </c>
      <c r="E173" s="223" t="s">
        <v>253</v>
      </c>
      <c r="F173" s="224" t="s">
        <v>254</v>
      </c>
      <c r="G173" s="225" t="s">
        <v>230</v>
      </c>
      <c r="H173" s="226">
        <v>18.332999999999998</v>
      </c>
      <c r="I173" s="227"/>
      <c r="J173" s="228">
        <f>ROUND(I173*H173,2)</f>
        <v>0</v>
      </c>
      <c r="K173" s="224" t="s">
        <v>188</v>
      </c>
      <c r="L173" s="229"/>
      <c r="M173" s="230" t="s">
        <v>19</v>
      </c>
      <c r="N173" s="231" t="s">
        <v>42</v>
      </c>
      <c r="O173" s="67"/>
      <c r="P173" s="190">
        <f>O173*H173</f>
        <v>0</v>
      </c>
      <c r="Q173" s="190">
        <v>2.9999999999999997E-4</v>
      </c>
      <c r="R173" s="190">
        <f>Q173*H173</f>
        <v>5.4998999999999994E-3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236</v>
      </c>
      <c r="AT173" s="192" t="s">
        <v>237</v>
      </c>
      <c r="AU173" s="192" t="s">
        <v>83</v>
      </c>
      <c r="AY173" s="20" t="s">
        <v>181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83</v>
      </c>
      <c r="BK173" s="193">
        <f>ROUND(I173*H173,2)</f>
        <v>0</v>
      </c>
      <c r="BL173" s="20" t="s">
        <v>189</v>
      </c>
      <c r="BM173" s="192" t="s">
        <v>255</v>
      </c>
    </row>
    <row r="174" spans="1:65" s="13" customFormat="1" ht="11.25">
      <c r="B174" s="199"/>
      <c r="C174" s="200"/>
      <c r="D174" s="201" t="s">
        <v>193</v>
      </c>
      <c r="E174" s="202" t="s">
        <v>19</v>
      </c>
      <c r="F174" s="203" t="s">
        <v>233</v>
      </c>
      <c r="G174" s="200"/>
      <c r="H174" s="204">
        <v>5.07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193</v>
      </c>
      <c r="AU174" s="210" t="s">
        <v>83</v>
      </c>
      <c r="AV174" s="13" t="s">
        <v>83</v>
      </c>
      <c r="AW174" s="13" t="s">
        <v>32</v>
      </c>
      <c r="AX174" s="13" t="s">
        <v>70</v>
      </c>
      <c r="AY174" s="210" t="s">
        <v>181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233</v>
      </c>
      <c r="G175" s="200"/>
      <c r="H175" s="204">
        <v>5.07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234</v>
      </c>
      <c r="G176" s="200"/>
      <c r="H176" s="204">
        <v>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235</v>
      </c>
      <c r="G177" s="200"/>
      <c r="H177" s="204">
        <v>2.3199999999999998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4" customFormat="1" ht="11.25">
      <c r="B178" s="211"/>
      <c r="C178" s="212"/>
      <c r="D178" s="201" t="s">
        <v>193</v>
      </c>
      <c r="E178" s="213" t="s">
        <v>19</v>
      </c>
      <c r="F178" s="214" t="s">
        <v>197</v>
      </c>
      <c r="G178" s="212"/>
      <c r="H178" s="215">
        <v>17.46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193</v>
      </c>
      <c r="AU178" s="221" t="s">
        <v>83</v>
      </c>
      <c r="AV178" s="14" t="s">
        <v>189</v>
      </c>
      <c r="AW178" s="14" t="s">
        <v>32</v>
      </c>
      <c r="AX178" s="14" t="s">
        <v>77</v>
      </c>
      <c r="AY178" s="221" t="s">
        <v>181</v>
      </c>
    </row>
    <row r="179" spans="1:65" s="13" customFormat="1" ht="11.25">
      <c r="B179" s="199"/>
      <c r="C179" s="200"/>
      <c r="D179" s="201" t="s">
        <v>193</v>
      </c>
      <c r="E179" s="200"/>
      <c r="F179" s="203" t="s">
        <v>505</v>
      </c>
      <c r="G179" s="200"/>
      <c r="H179" s="204">
        <v>18.332999999999998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4</v>
      </c>
      <c r="AX179" s="13" t="s">
        <v>77</v>
      </c>
      <c r="AY179" s="210" t="s">
        <v>181</v>
      </c>
    </row>
    <row r="180" spans="1:65" s="2" customFormat="1" ht="16.5" customHeight="1">
      <c r="A180" s="37"/>
      <c r="B180" s="38"/>
      <c r="C180" s="181" t="s">
        <v>8</v>
      </c>
      <c r="D180" s="181" t="s">
        <v>184</v>
      </c>
      <c r="E180" s="182" t="s">
        <v>256</v>
      </c>
      <c r="F180" s="183" t="s">
        <v>257</v>
      </c>
      <c r="G180" s="184" t="s">
        <v>187</v>
      </c>
      <c r="H180" s="185">
        <v>2.62</v>
      </c>
      <c r="I180" s="186"/>
      <c r="J180" s="187">
        <f>ROUND(I180*H180,2)</f>
        <v>0</v>
      </c>
      <c r="K180" s="183" t="s">
        <v>188</v>
      </c>
      <c r="L180" s="42"/>
      <c r="M180" s="188" t="s">
        <v>19</v>
      </c>
      <c r="N180" s="189" t="s">
        <v>42</v>
      </c>
      <c r="O180" s="67"/>
      <c r="P180" s="190">
        <f>O180*H180</f>
        <v>0</v>
      </c>
      <c r="Q180" s="190">
        <v>1.3999999999999999E-4</v>
      </c>
      <c r="R180" s="190">
        <f>Q180*H180</f>
        <v>3.6679999999999997E-4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189</v>
      </c>
      <c r="AT180" s="192" t="s">
        <v>184</v>
      </c>
      <c r="AU180" s="192" t="s">
        <v>83</v>
      </c>
      <c r="AY180" s="20" t="s">
        <v>181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83</v>
      </c>
      <c r="BK180" s="193">
        <f>ROUND(I180*H180,2)</f>
        <v>0</v>
      </c>
      <c r="BL180" s="20" t="s">
        <v>189</v>
      </c>
      <c r="BM180" s="192" t="s">
        <v>258</v>
      </c>
    </row>
    <row r="181" spans="1:65" s="2" customFormat="1" ht="11.25">
      <c r="A181" s="37"/>
      <c r="B181" s="38"/>
      <c r="C181" s="39"/>
      <c r="D181" s="194" t="s">
        <v>191</v>
      </c>
      <c r="E181" s="39"/>
      <c r="F181" s="195" t="s">
        <v>259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191</v>
      </c>
      <c r="AU181" s="20" t="s">
        <v>83</v>
      </c>
    </row>
    <row r="182" spans="1:65" s="13" customFormat="1" ht="11.25">
      <c r="B182" s="199"/>
      <c r="C182" s="200"/>
      <c r="D182" s="201" t="s">
        <v>193</v>
      </c>
      <c r="E182" s="202" t="s">
        <v>19</v>
      </c>
      <c r="F182" s="203" t="s">
        <v>220</v>
      </c>
      <c r="G182" s="200"/>
      <c r="H182" s="204">
        <v>0.76100000000000001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32</v>
      </c>
      <c r="AX182" s="13" t="s">
        <v>70</v>
      </c>
      <c r="AY182" s="210" t="s">
        <v>181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220</v>
      </c>
      <c r="G183" s="200"/>
      <c r="H183" s="204">
        <v>0.76100000000000001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221</v>
      </c>
      <c r="G184" s="200"/>
      <c r="H184" s="204">
        <v>0.75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222</v>
      </c>
      <c r="G185" s="200"/>
      <c r="H185" s="204">
        <v>0.34799999999999998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4" customFormat="1" ht="11.25">
      <c r="B186" s="211"/>
      <c r="C186" s="212"/>
      <c r="D186" s="201" t="s">
        <v>193</v>
      </c>
      <c r="E186" s="213" t="s">
        <v>19</v>
      </c>
      <c r="F186" s="214" t="s">
        <v>197</v>
      </c>
      <c r="G186" s="212"/>
      <c r="H186" s="215">
        <v>2.62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193</v>
      </c>
      <c r="AU186" s="221" t="s">
        <v>83</v>
      </c>
      <c r="AV186" s="14" t="s">
        <v>189</v>
      </c>
      <c r="AW186" s="14" t="s">
        <v>32</v>
      </c>
      <c r="AX186" s="14" t="s">
        <v>77</v>
      </c>
      <c r="AY186" s="221" t="s">
        <v>181</v>
      </c>
    </row>
    <row r="187" spans="1:65" s="2" customFormat="1" ht="24.2" customHeight="1">
      <c r="A187" s="37"/>
      <c r="B187" s="38"/>
      <c r="C187" s="181" t="s">
        <v>260</v>
      </c>
      <c r="D187" s="181" t="s">
        <v>184</v>
      </c>
      <c r="E187" s="182" t="s">
        <v>261</v>
      </c>
      <c r="F187" s="183" t="s">
        <v>262</v>
      </c>
      <c r="G187" s="184" t="s">
        <v>187</v>
      </c>
      <c r="H187" s="185">
        <v>2.62</v>
      </c>
      <c r="I187" s="186"/>
      <c r="J187" s="187">
        <f>ROUND(I187*H187,2)</f>
        <v>0</v>
      </c>
      <c r="K187" s="183" t="s">
        <v>188</v>
      </c>
      <c r="L187" s="42"/>
      <c r="M187" s="188" t="s">
        <v>19</v>
      </c>
      <c r="N187" s="189" t="s">
        <v>42</v>
      </c>
      <c r="O187" s="67"/>
      <c r="P187" s="190">
        <f>O187*H187</f>
        <v>0</v>
      </c>
      <c r="Q187" s="190">
        <v>3.3E-3</v>
      </c>
      <c r="R187" s="190">
        <f>Q187*H187</f>
        <v>8.6460000000000009E-3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189</v>
      </c>
      <c r="AT187" s="192" t="s">
        <v>184</v>
      </c>
      <c r="AU187" s="192" t="s">
        <v>83</v>
      </c>
      <c r="AY187" s="20" t="s">
        <v>181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83</v>
      </c>
      <c r="BK187" s="193">
        <f>ROUND(I187*H187,2)</f>
        <v>0</v>
      </c>
      <c r="BL187" s="20" t="s">
        <v>189</v>
      </c>
      <c r="BM187" s="192" t="s">
        <v>263</v>
      </c>
    </row>
    <row r="188" spans="1:65" s="2" customFormat="1" ht="11.25">
      <c r="A188" s="37"/>
      <c r="B188" s="38"/>
      <c r="C188" s="39"/>
      <c r="D188" s="194" t="s">
        <v>191</v>
      </c>
      <c r="E188" s="39"/>
      <c r="F188" s="195" t="s">
        <v>264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191</v>
      </c>
      <c r="AU188" s="20" t="s">
        <v>83</v>
      </c>
    </row>
    <row r="189" spans="1:65" s="13" customFormat="1" ht="11.25">
      <c r="B189" s="199"/>
      <c r="C189" s="200"/>
      <c r="D189" s="201" t="s">
        <v>193</v>
      </c>
      <c r="E189" s="202" t="s">
        <v>19</v>
      </c>
      <c r="F189" s="203" t="s">
        <v>220</v>
      </c>
      <c r="G189" s="200"/>
      <c r="H189" s="204">
        <v>0.76100000000000001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32</v>
      </c>
      <c r="AX189" s="13" t="s">
        <v>70</v>
      </c>
      <c r="AY189" s="210" t="s">
        <v>181</v>
      </c>
    </row>
    <row r="190" spans="1:65" s="13" customFormat="1" ht="11.25">
      <c r="B190" s="199"/>
      <c r="C190" s="200"/>
      <c r="D190" s="201" t="s">
        <v>193</v>
      </c>
      <c r="E190" s="202" t="s">
        <v>19</v>
      </c>
      <c r="F190" s="203" t="s">
        <v>220</v>
      </c>
      <c r="G190" s="200"/>
      <c r="H190" s="204">
        <v>0.76100000000000001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32</v>
      </c>
      <c r="AX190" s="13" t="s">
        <v>70</v>
      </c>
      <c r="AY190" s="210" t="s">
        <v>181</v>
      </c>
    </row>
    <row r="191" spans="1:65" s="13" customFormat="1" ht="11.25">
      <c r="B191" s="199"/>
      <c r="C191" s="200"/>
      <c r="D191" s="201" t="s">
        <v>193</v>
      </c>
      <c r="E191" s="202" t="s">
        <v>19</v>
      </c>
      <c r="F191" s="203" t="s">
        <v>221</v>
      </c>
      <c r="G191" s="200"/>
      <c r="H191" s="204">
        <v>0.75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193</v>
      </c>
      <c r="AU191" s="210" t="s">
        <v>83</v>
      </c>
      <c r="AV191" s="13" t="s">
        <v>83</v>
      </c>
      <c r="AW191" s="13" t="s">
        <v>32</v>
      </c>
      <c r="AX191" s="13" t="s">
        <v>70</v>
      </c>
      <c r="AY191" s="210" t="s">
        <v>181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222</v>
      </c>
      <c r="G192" s="200"/>
      <c r="H192" s="204">
        <v>0.34799999999999998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4" customFormat="1" ht="11.25">
      <c r="B193" s="211"/>
      <c r="C193" s="212"/>
      <c r="D193" s="201" t="s">
        <v>193</v>
      </c>
      <c r="E193" s="213" t="s">
        <v>19</v>
      </c>
      <c r="F193" s="214" t="s">
        <v>197</v>
      </c>
      <c r="G193" s="212"/>
      <c r="H193" s="215">
        <v>2.62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193</v>
      </c>
      <c r="AU193" s="221" t="s">
        <v>83</v>
      </c>
      <c r="AV193" s="14" t="s">
        <v>189</v>
      </c>
      <c r="AW193" s="14" t="s">
        <v>32</v>
      </c>
      <c r="AX193" s="14" t="s">
        <v>77</v>
      </c>
      <c r="AY193" s="221" t="s">
        <v>181</v>
      </c>
    </row>
    <row r="194" spans="1:65" s="12" customFormat="1" ht="22.9" customHeight="1">
      <c r="B194" s="165"/>
      <c r="C194" s="166"/>
      <c r="D194" s="167" t="s">
        <v>69</v>
      </c>
      <c r="E194" s="179" t="s">
        <v>242</v>
      </c>
      <c r="F194" s="179" t="s">
        <v>265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SUM(P195:P238)</f>
        <v>0</v>
      </c>
      <c r="Q194" s="173"/>
      <c r="R194" s="174">
        <f>SUM(R195:R238)</f>
        <v>1.1544000000000001E-3</v>
      </c>
      <c r="S194" s="173"/>
      <c r="T194" s="175">
        <f>SUM(T195:T238)</f>
        <v>0.78892600000000002</v>
      </c>
      <c r="AR194" s="176" t="s">
        <v>77</v>
      </c>
      <c r="AT194" s="177" t="s">
        <v>69</v>
      </c>
      <c r="AU194" s="177" t="s">
        <v>77</v>
      </c>
      <c r="AY194" s="176" t="s">
        <v>181</v>
      </c>
      <c r="BK194" s="178">
        <f>SUM(BK195:BK238)</f>
        <v>0</v>
      </c>
    </row>
    <row r="195" spans="1:65" s="2" customFormat="1" ht="24.2" customHeight="1">
      <c r="A195" s="37"/>
      <c r="B195" s="38"/>
      <c r="C195" s="181" t="s">
        <v>266</v>
      </c>
      <c r="D195" s="181" t="s">
        <v>184</v>
      </c>
      <c r="E195" s="182" t="s">
        <v>267</v>
      </c>
      <c r="F195" s="183" t="s">
        <v>268</v>
      </c>
      <c r="G195" s="184" t="s">
        <v>187</v>
      </c>
      <c r="H195" s="185">
        <v>8.8800000000000008</v>
      </c>
      <c r="I195" s="186"/>
      <c r="J195" s="187">
        <f>ROUND(I195*H195,2)</f>
        <v>0</v>
      </c>
      <c r="K195" s="183" t="s">
        <v>188</v>
      </c>
      <c r="L195" s="42"/>
      <c r="M195" s="188" t="s">
        <v>19</v>
      </c>
      <c r="N195" s="189" t="s">
        <v>42</v>
      </c>
      <c r="O195" s="67"/>
      <c r="P195" s="190">
        <f>O195*H195</f>
        <v>0</v>
      </c>
      <c r="Q195" s="190">
        <v>1.2999999999999999E-4</v>
      </c>
      <c r="R195" s="190">
        <f>Q195*H195</f>
        <v>1.1544000000000001E-3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189</v>
      </c>
      <c r="AT195" s="192" t="s">
        <v>184</v>
      </c>
      <c r="AU195" s="192" t="s">
        <v>83</v>
      </c>
      <c r="AY195" s="20" t="s">
        <v>181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83</v>
      </c>
      <c r="BK195" s="193">
        <f>ROUND(I195*H195,2)</f>
        <v>0</v>
      </c>
      <c r="BL195" s="20" t="s">
        <v>189</v>
      </c>
      <c r="BM195" s="192" t="s">
        <v>269</v>
      </c>
    </row>
    <row r="196" spans="1:65" s="2" customFormat="1" ht="11.25">
      <c r="A196" s="37"/>
      <c r="B196" s="38"/>
      <c r="C196" s="39"/>
      <c r="D196" s="194" t="s">
        <v>191</v>
      </c>
      <c r="E196" s="39"/>
      <c r="F196" s="195" t="s">
        <v>270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191</v>
      </c>
      <c r="AU196" s="20" t="s">
        <v>83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271</v>
      </c>
      <c r="G197" s="200"/>
      <c r="H197" s="204">
        <v>3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3" customFormat="1" ht="11.25">
      <c r="B198" s="199"/>
      <c r="C198" s="200"/>
      <c r="D198" s="201" t="s">
        <v>193</v>
      </c>
      <c r="E198" s="202" t="s">
        <v>19</v>
      </c>
      <c r="F198" s="203" t="s">
        <v>271</v>
      </c>
      <c r="G198" s="200"/>
      <c r="H198" s="204">
        <v>3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193</v>
      </c>
      <c r="AU198" s="210" t="s">
        <v>83</v>
      </c>
      <c r="AV198" s="13" t="s">
        <v>83</v>
      </c>
      <c r="AW198" s="13" t="s">
        <v>32</v>
      </c>
      <c r="AX198" s="13" t="s">
        <v>70</v>
      </c>
      <c r="AY198" s="210" t="s">
        <v>181</v>
      </c>
    </row>
    <row r="199" spans="1:65" s="13" customFormat="1" ht="11.25">
      <c r="B199" s="199"/>
      <c r="C199" s="200"/>
      <c r="D199" s="201" t="s">
        <v>193</v>
      </c>
      <c r="E199" s="202" t="s">
        <v>19</v>
      </c>
      <c r="F199" s="203" t="s">
        <v>272</v>
      </c>
      <c r="G199" s="200"/>
      <c r="H199" s="204">
        <v>1.44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193</v>
      </c>
      <c r="AU199" s="210" t="s">
        <v>83</v>
      </c>
      <c r="AV199" s="13" t="s">
        <v>83</v>
      </c>
      <c r="AW199" s="13" t="s">
        <v>32</v>
      </c>
      <c r="AX199" s="13" t="s">
        <v>70</v>
      </c>
      <c r="AY199" s="210" t="s">
        <v>181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272</v>
      </c>
      <c r="G200" s="200"/>
      <c r="H200" s="204">
        <v>1.44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4" customFormat="1" ht="11.25">
      <c r="B201" s="211"/>
      <c r="C201" s="212"/>
      <c r="D201" s="201" t="s">
        <v>193</v>
      </c>
      <c r="E201" s="213" t="s">
        <v>19</v>
      </c>
      <c r="F201" s="214" t="s">
        <v>197</v>
      </c>
      <c r="G201" s="212"/>
      <c r="H201" s="215">
        <v>8.879999999999999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193</v>
      </c>
      <c r="AU201" s="221" t="s">
        <v>83</v>
      </c>
      <c r="AV201" s="14" t="s">
        <v>189</v>
      </c>
      <c r="AW201" s="14" t="s">
        <v>32</v>
      </c>
      <c r="AX201" s="14" t="s">
        <v>77</v>
      </c>
      <c r="AY201" s="221" t="s">
        <v>181</v>
      </c>
    </row>
    <row r="202" spans="1:65" s="2" customFormat="1" ht="21.75" customHeight="1">
      <c r="A202" s="37"/>
      <c r="B202" s="38"/>
      <c r="C202" s="181" t="s">
        <v>273</v>
      </c>
      <c r="D202" s="181" t="s">
        <v>184</v>
      </c>
      <c r="E202" s="182" t="s">
        <v>274</v>
      </c>
      <c r="F202" s="183" t="s">
        <v>275</v>
      </c>
      <c r="G202" s="184" t="s">
        <v>187</v>
      </c>
      <c r="H202" s="185">
        <v>0.60099999999999998</v>
      </c>
      <c r="I202" s="186"/>
      <c r="J202" s="187">
        <f>ROUND(I202*H202,2)</f>
        <v>0</v>
      </c>
      <c r="K202" s="183" t="s">
        <v>188</v>
      </c>
      <c r="L202" s="42"/>
      <c r="M202" s="188" t="s">
        <v>19</v>
      </c>
      <c r="N202" s="189" t="s">
        <v>42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7.2999999999999995E-2</v>
      </c>
      <c r="T202" s="191">
        <f>S202*H202</f>
        <v>4.3872999999999995E-2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189</v>
      </c>
      <c r="AT202" s="192" t="s">
        <v>184</v>
      </c>
      <c r="AU202" s="192" t="s">
        <v>83</v>
      </c>
      <c r="AY202" s="20" t="s">
        <v>181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83</v>
      </c>
      <c r="BK202" s="193">
        <f>ROUND(I202*H202,2)</f>
        <v>0</v>
      </c>
      <c r="BL202" s="20" t="s">
        <v>189</v>
      </c>
      <c r="BM202" s="192" t="s">
        <v>276</v>
      </c>
    </row>
    <row r="203" spans="1:65" s="2" customFormat="1" ht="11.25">
      <c r="A203" s="37"/>
      <c r="B203" s="38"/>
      <c r="C203" s="39"/>
      <c r="D203" s="194" t="s">
        <v>191</v>
      </c>
      <c r="E203" s="39"/>
      <c r="F203" s="195" t="s">
        <v>277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191</v>
      </c>
      <c r="AU203" s="20" t="s">
        <v>83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214</v>
      </c>
      <c r="G204" s="200"/>
      <c r="H204" s="204">
        <v>0.60099999999999998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0.60099999999999998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2" customFormat="1" ht="21.75" customHeight="1">
      <c r="A206" s="37"/>
      <c r="B206" s="38"/>
      <c r="C206" s="181" t="s">
        <v>278</v>
      </c>
      <c r="D206" s="181" t="s">
        <v>184</v>
      </c>
      <c r="E206" s="182" t="s">
        <v>279</v>
      </c>
      <c r="F206" s="183" t="s">
        <v>280</v>
      </c>
      <c r="G206" s="184" t="s">
        <v>187</v>
      </c>
      <c r="H206" s="185">
        <v>1.7969999999999999</v>
      </c>
      <c r="I206" s="186"/>
      <c r="J206" s="187">
        <f>ROUND(I206*H206,2)</f>
        <v>0</v>
      </c>
      <c r="K206" s="183" t="s">
        <v>188</v>
      </c>
      <c r="L206" s="42"/>
      <c r="M206" s="188" t="s">
        <v>19</v>
      </c>
      <c r="N206" s="189" t="s">
        <v>42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5.8999999999999997E-2</v>
      </c>
      <c r="T206" s="191">
        <f>S206*H206</f>
        <v>0.10602299999999999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189</v>
      </c>
      <c r="AT206" s="192" t="s">
        <v>184</v>
      </c>
      <c r="AU206" s="192" t="s">
        <v>83</v>
      </c>
      <c r="AY206" s="20" t="s">
        <v>181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83</v>
      </c>
      <c r="BK206" s="193">
        <f>ROUND(I206*H206,2)</f>
        <v>0</v>
      </c>
      <c r="BL206" s="20" t="s">
        <v>189</v>
      </c>
      <c r="BM206" s="192" t="s">
        <v>281</v>
      </c>
    </row>
    <row r="207" spans="1:65" s="2" customFormat="1" ht="11.25">
      <c r="A207" s="37"/>
      <c r="B207" s="38"/>
      <c r="C207" s="39"/>
      <c r="D207" s="194" t="s">
        <v>191</v>
      </c>
      <c r="E207" s="39"/>
      <c r="F207" s="195" t="s">
        <v>282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191</v>
      </c>
      <c r="AU207" s="20" t="s">
        <v>83</v>
      </c>
    </row>
    <row r="208" spans="1:65" s="16" customFormat="1" ht="11.25">
      <c r="B208" s="243"/>
      <c r="C208" s="244"/>
      <c r="D208" s="201" t="s">
        <v>193</v>
      </c>
      <c r="E208" s="245" t="s">
        <v>19</v>
      </c>
      <c r="F208" s="246" t="s">
        <v>283</v>
      </c>
      <c r="G208" s="244"/>
      <c r="H208" s="245" t="s">
        <v>19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193</v>
      </c>
      <c r="AU208" s="252" t="s">
        <v>83</v>
      </c>
      <c r="AV208" s="16" t="s">
        <v>77</v>
      </c>
      <c r="AW208" s="16" t="s">
        <v>32</v>
      </c>
      <c r="AX208" s="16" t="s">
        <v>70</v>
      </c>
      <c r="AY208" s="252" t="s">
        <v>181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213</v>
      </c>
      <c r="G209" s="200"/>
      <c r="H209" s="204">
        <v>1.7969999999999999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4" customFormat="1" ht="11.25">
      <c r="B210" s="211"/>
      <c r="C210" s="212"/>
      <c r="D210" s="201" t="s">
        <v>193</v>
      </c>
      <c r="E210" s="213" t="s">
        <v>19</v>
      </c>
      <c r="F210" s="214" t="s">
        <v>197</v>
      </c>
      <c r="G210" s="212"/>
      <c r="H210" s="215">
        <v>1.7969999999999999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193</v>
      </c>
      <c r="AU210" s="221" t="s">
        <v>83</v>
      </c>
      <c r="AV210" s="14" t="s">
        <v>189</v>
      </c>
      <c r="AW210" s="14" t="s">
        <v>32</v>
      </c>
      <c r="AX210" s="14" t="s">
        <v>77</v>
      </c>
      <c r="AY210" s="221" t="s">
        <v>181</v>
      </c>
    </row>
    <row r="211" spans="1:65" s="2" customFormat="1" ht="21.75" customHeight="1">
      <c r="A211" s="37"/>
      <c r="B211" s="38"/>
      <c r="C211" s="181" t="s">
        <v>284</v>
      </c>
      <c r="D211" s="181" t="s">
        <v>184</v>
      </c>
      <c r="E211" s="182" t="s">
        <v>285</v>
      </c>
      <c r="F211" s="183" t="s">
        <v>286</v>
      </c>
      <c r="G211" s="184" t="s">
        <v>187</v>
      </c>
      <c r="H211" s="185">
        <v>6.2279999999999998</v>
      </c>
      <c r="I211" s="186"/>
      <c r="J211" s="187">
        <f>ROUND(I211*H211,2)</f>
        <v>0</v>
      </c>
      <c r="K211" s="183" t="s">
        <v>188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5.0999999999999997E-2</v>
      </c>
      <c r="T211" s="191">
        <f>S211*H211</f>
        <v>0.31762799999999997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189</v>
      </c>
      <c r="AT211" s="192" t="s">
        <v>184</v>
      </c>
      <c r="AU211" s="192" t="s">
        <v>83</v>
      </c>
      <c r="AY211" s="20" t="s">
        <v>181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83</v>
      </c>
      <c r="BK211" s="193">
        <f>ROUND(I211*H211,2)</f>
        <v>0</v>
      </c>
      <c r="BL211" s="20" t="s">
        <v>189</v>
      </c>
      <c r="BM211" s="192" t="s">
        <v>287</v>
      </c>
    </row>
    <row r="212" spans="1:65" s="2" customFormat="1" ht="11.25">
      <c r="A212" s="37"/>
      <c r="B212" s="38"/>
      <c r="C212" s="39"/>
      <c r="D212" s="194" t="s">
        <v>191</v>
      </c>
      <c r="E212" s="39"/>
      <c r="F212" s="195" t="s">
        <v>288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191</v>
      </c>
      <c r="AU212" s="20" t="s">
        <v>83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212</v>
      </c>
      <c r="G213" s="200"/>
      <c r="H213" s="204">
        <v>3.1139999999999999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212</v>
      </c>
      <c r="G214" s="200"/>
      <c r="H214" s="204">
        <v>3.1139999999999999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6.2279999999999998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4.2" customHeight="1">
      <c r="A216" s="37"/>
      <c r="B216" s="38"/>
      <c r="C216" s="181" t="s">
        <v>289</v>
      </c>
      <c r="D216" s="181" t="s">
        <v>184</v>
      </c>
      <c r="E216" s="182" t="s">
        <v>290</v>
      </c>
      <c r="F216" s="183" t="s">
        <v>291</v>
      </c>
      <c r="G216" s="184" t="s">
        <v>187</v>
      </c>
      <c r="H216" s="185">
        <v>6.9870000000000001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4.5999999999999999E-2</v>
      </c>
      <c r="T216" s="191">
        <f>S216*H216</f>
        <v>0.32140200000000002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292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293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194</v>
      </c>
      <c r="G218" s="200"/>
      <c r="H218" s="204">
        <v>2.1480000000000001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3" customFormat="1" ht="11.25">
      <c r="B219" s="199"/>
      <c r="C219" s="200"/>
      <c r="D219" s="201" t="s">
        <v>193</v>
      </c>
      <c r="E219" s="202" t="s">
        <v>19</v>
      </c>
      <c r="F219" s="203" t="s">
        <v>194</v>
      </c>
      <c r="G219" s="200"/>
      <c r="H219" s="204">
        <v>2.1480000000000001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193</v>
      </c>
      <c r="AU219" s="210" t="s">
        <v>83</v>
      </c>
      <c r="AV219" s="13" t="s">
        <v>83</v>
      </c>
      <c r="AW219" s="13" t="s">
        <v>32</v>
      </c>
      <c r="AX219" s="13" t="s">
        <v>70</v>
      </c>
      <c r="AY219" s="210" t="s">
        <v>181</v>
      </c>
    </row>
    <row r="220" spans="1:65" s="13" customFormat="1" ht="11.25">
      <c r="B220" s="199"/>
      <c r="C220" s="200"/>
      <c r="D220" s="201" t="s">
        <v>193</v>
      </c>
      <c r="E220" s="202" t="s">
        <v>19</v>
      </c>
      <c r="F220" s="203" t="s">
        <v>195</v>
      </c>
      <c r="G220" s="200"/>
      <c r="H220" s="204">
        <v>1.7609999999999999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193</v>
      </c>
      <c r="AU220" s="210" t="s">
        <v>83</v>
      </c>
      <c r="AV220" s="13" t="s">
        <v>83</v>
      </c>
      <c r="AW220" s="13" t="s">
        <v>32</v>
      </c>
      <c r="AX220" s="13" t="s">
        <v>70</v>
      </c>
      <c r="AY220" s="210" t="s">
        <v>181</v>
      </c>
    </row>
    <row r="221" spans="1:65" s="13" customFormat="1" ht="11.25">
      <c r="B221" s="199"/>
      <c r="C221" s="200"/>
      <c r="D221" s="201" t="s">
        <v>193</v>
      </c>
      <c r="E221" s="202" t="s">
        <v>19</v>
      </c>
      <c r="F221" s="203" t="s">
        <v>196</v>
      </c>
      <c r="G221" s="200"/>
      <c r="H221" s="204">
        <v>0.93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193</v>
      </c>
      <c r="AU221" s="210" t="s">
        <v>83</v>
      </c>
      <c r="AV221" s="13" t="s">
        <v>83</v>
      </c>
      <c r="AW221" s="13" t="s">
        <v>32</v>
      </c>
      <c r="AX221" s="13" t="s">
        <v>70</v>
      </c>
      <c r="AY221" s="210" t="s">
        <v>181</v>
      </c>
    </row>
    <row r="222" spans="1:65" s="14" customFormat="1" ht="11.25">
      <c r="B222" s="211"/>
      <c r="C222" s="212"/>
      <c r="D222" s="201" t="s">
        <v>193</v>
      </c>
      <c r="E222" s="213" t="s">
        <v>19</v>
      </c>
      <c r="F222" s="214" t="s">
        <v>197</v>
      </c>
      <c r="G222" s="212"/>
      <c r="H222" s="215">
        <v>6.9870000000000001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193</v>
      </c>
      <c r="AU222" s="221" t="s">
        <v>83</v>
      </c>
      <c r="AV222" s="14" t="s">
        <v>189</v>
      </c>
      <c r="AW222" s="14" t="s">
        <v>32</v>
      </c>
      <c r="AX222" s="14" t="s">
        <v>77</v>
      </c>
      <c r="AY222" s="221" t="s">
        <v>181</v>
      </c>
    </row>
    <row r="223" spans="1:65" s="2" customFormat="1" ht="16.5" customHeight="1">
      <c r="A223" s="37"/>
      <c r="B223" s="38"/>
      <c r="C223" s="181" t="s">
        <v>294</v>
      </c>
      <c r="D223" s="181" t="s">
        <v>184</v>
      </c>
      <c r="E223" s="182" t="s">
        <v>295</v>
      </c>
      <c r="F223" s="183" t="s">
        <v>296</v>
      </c>
      <c r="G223" s="184" t="s">
        <v>187</v>
      </c>
      <c r="H223" s="185">
        <v>2.62</v>
      </c>
      <c r="I223" s="186"/>
      <c r="J223" s="187">
        <f>ROUND(I223*H223,2)</f>
        <v>0</v>
      </c>
      <c r="K223" s="183" t="s">
        <v>188</v>
      </c>
      <c r="L223" s="42"/>
      <c r="M223" s="188" t="s">
        <v>19</v>
      </c>
      <c r="N223" s="189" t="s">
        <v>42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189</v>
      </c>
      <c r="AT223" s="192" t="s">
        <v>184</v>
      </c>
      <c r="AU223" s="192" t="s">
        <v>83</v>
      </c>
      <c r="AY223" s="20" t="s">
        <v>181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83</v>
      </c>
      <c r="BK223" s="193">
        <f>ROUND(I223*H223,2)</f>
        <v>0</v>
      </c>
      <c r="BL223" s="20" t="s">
        <v>189</v>
      </c>
      <c r="BM223" s="192" t="s">
        <v>297</v>
      </c>
    </row>
    <row r="224" spans="1:65" s="2" customFormat="1" ht="11.25">
      <c r="A224" s="37"/>
      <c r="B224" s="38"/>
      <c r="C224" s="39"/>
      <c r="D224" s="194" t="s">
        <v>191</v>
      </c>
      <c r="E224" s="39"/>
      <c r="F224" s="195" t="s">
        <v>298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191</v>
      </c>
      <c r="AU224" s="20" t="s">
        <v>83</v>
      </c>
    </row>
    <row r="225" spans="1:65" s="16" customFormat="1" ht="11.25">
      <c r="B225" s="243"/>
      <c r="C225" s="244"/>
      <c r="D225" s="201" t="s">
        <v>193</v>
      </c>
      <c r="E225" s="245" t="s">
        <v>19</v>
      </c>
      <c r="F225" s="246" t="s">
        <v>299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193</v>
      </c>
      <c r="AU225" s="252" t="s">
        <v>83</v>
      </c>
      <c r="AV225" s="16" t="s">
        <v>77</v>
      </c>
      <c r="AW225" s="16" t="s">
        <v>32</v>
      </c>
      <c r="AX225" s="16" t="s">
        <v>70</v>
      </c>
      <c r="AY225" s="252" t="s">
        <v>181</v>
      </c>
    </row>
    <row r="226" spans="1:65" s="13" customFormat="1" ht="11.25">
      <c r="B226" s="199"/>
      <c r="C226" s="200"/>
      <c r="D226" s="201" t="s">
        <v>193</v>
      </c>
      <c r="E226" s="202" t="s">
        <v>19</v>
      </c>
      <c r="F226" s="203" t="s">
        <v>220</v>
      </c>
      <c r="G226" s="200"/>
      <c r="H226" s="204">
        <v>0.76100000000000001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193</v>
      </c>
      <c r="AU226" s="210" t="s">
        <v>83</v>
      </c>
      <c r="AV226" s="13" t="s">
        <v>83</v>
      </c>
      <c r="AW226" s="13" t="s">
        <v>32</v>
      </c>
      <c r="AX226" s="13" t="s">
        <v>70</v>
      </c>
      <c r="AY226" s="210" t="s">
        <v>181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220</v>
      </c>
      <c r="G227" s="200"/>
      <c r="H227" s="204">
        <v>0.76100000000000001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221</v>
      </c>
      <c r="G228" s="200"/>
      <c r="H228" s="204">
        <v>0.75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222</v>
      </c>
      <c r="G229" s="200"/>
      <c r="H229" s="204">
        <v>0.34799999999999998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2.62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16.5" customHeight="1">
      <c r="A231" s="37"/>
      <c r="B231" s="38"/>
      <c r="C231" s="181" t="s">
        <v>300</v>
      </c>
      <c r="D231" s="181" t="s">
        <v>184</v>
      </c>
      <c r="E231" s="182" t="s">
        <v>301</v>
      </c>
      <c r="F231" s="183" t="s">
        <v>302</v>
      </c>
      <c r="G231" s="184" t="s">
        <v>187</v>
      </c>
      <c r="H231" s="185">
        <v>2.62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303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304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6" customFormat="1" ht="11.25">
      <c r="B233" s="243"/>
      <c r="C233" s="244"/>
      <c r="D233" s="201" t="s">
        <v>193</v>
      </c>
      <c r="E233" s="245" t="s">
        <v>19</v>
      </c>
      <c r="F233" s="246" t="s">
        <v>299</v>
      </c>
      <c r="G233" s="244"/>
      <c r="H233" s="245" t="s">
        <v>19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193</v>
      </c>
      <c r="AU233" s="252" t="s">
        <v>83</v>
      </c>
      <c r="AV233" s="16" t="s">
        <v>77</v>
      </c>
      <c r="AW233" s="16" t="s">
        <v>32</v>
      </c>
      <c r="AX233" s="16" t="s">
        <v>70</v>
      </c>
      <c r="AY233" s="252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220</v>
      </c>
      <c r="G234" s="200"/>
      <c r="H234" s="204">
        <v>0.76100000000000001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220</v>
      </c>
      <c r="G235" s="200"/>
      <c r="H235" s="204">
        <v>0.76100000000000001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221</v>
      </c>
      <c r="G236" s="200"/>
      <c r="H236" s="204">
        <v>0.75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222</v>
      </c>
      <c r="G237" s="200"/>
      <c r="H237" s="204">
        <v>0.34799999999999998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2.62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12" customFormat="1" ht="22.9" customHeight="1">
      <c r="B239" s="165"/>
      <c r="C239" s="166"/>
      <c r="D239" s="167" t="s">
        <v>69</v>
      </c>
      <c r="E239" s="179" t="s">
        <v>305</v>
      </c>
      <c r="F239" s="179" t="s">
        <v>306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SUM(P240:P250)</f>
        <v>0</v>
      </c>
      <c r="Q239" s="173"/>
      <c r="R239" s="174">
        <f>SUM(R240:R250)</f>
        <v>0</v>
      </c>
      <c r="S239" s="173"/>
      <c r="T239" s="175">
        <f>SUM(T240:T250)</f>
        <v>0</v>
      </c>
      <c r="AR239" s="176" t="s">
        <v>77</v>
      </c>
      <c r="AT239" s="177" t="s">
        <v>69</v>
      </c>
      <c r="AU239" s="177" t="s">
        <v>77</v>
      </c>
      <c r="AY239" s="176" t="s">
        <v>181</v>
      </c>
      <c r="BK239" s="178">
        <f>SUM(BK240:BK250)</f>
        <v>0</v>
      </c>
    </row>
    <row r="240" spans="1:65" s="2" customFormat="1" ht="24.2" customHeight="1">
      <c r="A240" s="37"/>
      <c r="B240" s="38"/>
      <c r="C240" s="181" t="s">
        <v>7</v>
      </c>
      <c r="D240" s="181" t="s">
        <v>184</v>
      </c>
      <c r="E240" s="182" t="s">
        <v>307</v>
      </c>
      <c r="F240" s="183" t="s">
        <v>308</v>
      </c>
      <c r="G240" s="184" t="s">
        <v>309</v>
      </c>
      <c r="H240" s="185">
        <v>0.81399999999999995</v>
      </c>
      <c r="I240" s="186"/>
      <c r="J240" s="187">
        <f>ROUND(I240*H240,2)</f>
        <v>0</v>
      </c>
      <c r="K240" s="183" t="s">
        <v>188</v>
      </c>
      <c r="L240" s="42"/>
      <c r="M240" s="188" t="s">
        <v>19</v>
      </c>
      <c r="N240" s="189" t="s">
        <v>42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189</v>
      </c>
      <c r="AT240" s="192" t="s">
        <v>184</v>
      </c>
      <c r="AU240" s="192" t="s">
        <v>83</v>
      </c>
      <c r="AY240" s="20" t="s">
        <v>181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83</v>
      </c>
      <c r="BK240" s="193">
        <f>ROUND(I240*H240,2)</f>
        <v>0</v>
      </c>
      <c r="BL240" s="20" t="s">
        <v>189</v>
      </c>
      <c r="BM240" s="192" t="s">
        <v>310</v>
      </c>
    </row>
    <row r="241" spans="1:65" s="2" customFormat="1" ht="11.25">
      <c r="A241" s="37"/>
      <c r="B241" s="38"/>
      <c r="C241" s="39"/>
      <c r="D241" s="194" t="s">
        <v>191</v>
      </c>
      <c r="E241" s="39"/>
      <c r="F241" s="195" t="s">
        <v>311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191</v>
      </c>
      <c r="AU241" s="20" t="s">
        <v>83</v>
      </c>
    </row>
    <row r="242" spans="1:65" s="2" customFormat="1" ht="21.75" customHeight="1">
      <c r="A242" s="37"/>
      <c r="B242" s="38"/>
      <c r="C242" s="181" t="s">
        <v>312</v>
      </c>
      <c r="D242" s="181" t="s">
        <v>184</v>
      </c>
      <c r="E242" s="182" t="s">
        <v>313</v>
      </c>
      <c r="F242" s="183" t="s">
        <v>314</v>
      </c>
      <c r="G242" s="184" t="s">
        <v>309</v>
      </c>
      <c r="H242" s="185">
        <v>0.81399999999999995</v>
      </c>
      <c r="I242" s="186"/>
      <c r="J242" s="187">
        <f>ROUND(I242*H242,2)</f>
        <v>0</v>
      </c>
      <c r="K242" s="183" t="s">
        <v>188</v>
      </c>
      <c r="L242" s="42"/>
      <c r="M242" s="188" t="s">
        <v>19</v>
      </c>
      <c r="N242" s="189" t="s">
        <v>42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189</v>
      </c>
      <c r="AT242" s="192" t="s">
        <v>184</v>
      </c>
      <c r="AU242" s="192" t="s">
        <v>83</v>
      </c>
      <c r="AY242" s="20" t="s">
        <v>181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83</v>
      </c>
      <c r="BK242" s="193">
        <f>ROUND(I242*H242,2)</f>
        <v>0</v>
      </c>
      <c r="BL242" s="20" t="s">
        <v>189</v>
      </c>
      <c r="BM242" s="192" t="s">
        <v>315</v>
      </c>
    </row>
    <row r="243" spans="1:65" s="2" customFormat="1" ht="11.25">
      <c r="A243" s="37"/>
      <c r="B243" s="38"/>
      <c r="C243" s="39"/>
      <c r="D243" s="194" t="s">
        <v>191</v>
      </c>
      <c r="E243" s="39"/>
      <c r="F243" s="195" t="s">
        <v>316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191</v>
      </c>
      <c r="AU243" s="20" t="s">
        <v>83</v>
      </c>
    </row>
    <row r="244" spans="1:65" s="2" customFormat="1" ht="24.2" customHeight="1">
      <c r="A244" s="37"/>
      <c r="B244" s="38"/>
      <c r="C244" s="181" t="s">
        <v>317</v>
      </c>
      <c r="D244" s="181" t="s">
        <v>184</v>
      </c>
      <c r="E244" s="182" t="s">
        <v>318</v>
      </c>
      <c r="F244" s="183" t="s">
        <v>319</v>
      </c>
      <c r="G244" s="184" t="s">
        <v>309</v>
      </c>
      <c r="H244" s="185">
        <v>7.3259999999999996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320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321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322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506</v>
      </c>
      <c r="G247" s="200"/>
      <c r="H247" s="204">
        <v>7.3259999999999996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4" customFormat="1" ht="11.25">
      <c r="B248" s="211"/>
      <c r="C248" s="212"/>
      <c r="D248" s="201" t="s">
        <v>193</v>
      </c>
      <c r="E248" s="213" t="s">
        <v>19</v>
      </c>
      <c r="F248" s="214" t="s">
        <v>197</v>
      </c>
      <c r="G248" s="212"/>
      <c r="H248" s="215">
        <v>7.3259999999999996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193</v>
      </c>
      <c r="AU248" s="221" t="s">
        <v>83</v>
      </c>
      <c r="AV248" s="14" t="s">
        <v>189</v>
      </c>
      <c r="AW248" s="14" t="s">
        <v>32</v>
      </c>
      <c r="AX248" s="14" t="s">
        <v>77</v>
      </c>
      <c r="AY248" s="221" t="s">
        <v>181</v>
      </c>
    </row>
    <row r="249" spans="1:65" s="2" customFormat="1" ht="24.2" customHeight="1">
      <c r="A249" s="37"/>
      <c r="B249" s="38"/>
      <c r="C249" s="181" t="s">
        <v>324</v>
      </c>
      <c r="D249" s="181" t="s">
        <v>184</v>
      </c>
      <c r="E249" s="182" t="s">
        <v>325</v>
      </c>
      <c r="F249" s="183" t="s">
        <v>326</v>
      </c>
      <c r="G249" s="184" t="s">
        <v>309</v>
      </c>
      <c r="H249" s="185">
        <v>0.81399999999999995</v>
      </c>
      <c r="I249" s="186"/>
      <c r="J249" s="187">
        <f>ROUND(I249*H249,2)</f>
        <v>0</v>
      </c>
      <c r="K249" s="183" t="s">
        <v>188</v>
      </c>
      <c r="L249" s="42"/>
      <c r="M249" s="188" t="s">
        <v>19</v>
      </c>
      <c r="N249" s="189" t="s">
        <v>42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189</v>
      </c>
      <c r="AT249" s="192" t="s">
        <v>184</v>
      </c>
      <c r="AU249" s="192" t="s">
        <v>83</v>
      </c>
      <c r="AY249" s="20" t="s">
        <v>181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83</v>
      </c>
      <c r="BK249" s="193">
        <f>ROUND(I249*H249,2)</f>
        <v>0</v>
      </c>
      <c r="BL249" s="20" t="s">
        <v>189</v>
      </c>
      <c r="BM249" s="192" t="s">
        <v>327</v>
      </c>
    </row>
    <row r="250" spans="1:65" s="2" customFormat="1" ht="11.25">
      <c r="A250" s="37"/>
      <c r="B250" s="38"/>
      <c r="C250" s="39"/>
      <c r="D250" s="194" t="s">
        <v>191</v>
      </c>
      <c r="E250" s="39"/>
      <c r="F250" s="195" t="s">
        <v>328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191</v>
      </c>
      <c r="AU250" s="20" t="s">
        <v>83</v>
      </c>
    </row>
    <row r="251" spans="1:65" s="12" customFormat="1" ht="22.9" customHeight="1">
      <c r="B251" s="165"/>
      <c r="C251" s="166"/>
      <c r="D251" s="167" t="s">
        <v>69</v>
      </c>
      <c r="E251" s="179" t="s">
        <v>329</v>
      </c>
      <c r="F251" s="179" t="s">
        <v>330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SUM(P252:P253)</f>
        <v>0</v>
      </c>
      <c r="Q251" s="173"/>
      <c r="R251" s="174">
        <f>SUM(R252:R253)</f>
        <v>0</v>
      </c>
      <c r="S251" s="173"/>
      <c r="T251" s="175">
        <f>SUM(T252:T253)</f>
        <v>0</v>
      </c>
      <c r="AR251" s="176" t="s">
        <v>77</v>
      </c>
      <c r="AT251" s="177" t="s">
        <v>69</v>
      </c>
      <c r="AU251" s="177" t="s">
        <v>77</v>
      </c>
      <c r="AY251" s="176" t="s">
        <v>181</v>
      </c>
      <c r="BK251" s="178">
        <f>SUM(BK252:BK253)</f>
        <v>0</v>
      </c>
    </row>
    <row r="252" spans="1:65" s="2" customFormat="1" ht="33" customHeight="1">
      <c r="A252" s="37"/>
      <c r="B252" s="38"/>
      <c r="C252" s="181" t="s">
        <v>331</v>
      </c>
      <c r="D252" s="181" t="s">
        <v>184</v>
      </c>
      <c r="E252" s="182" t="s">
        <v>332</v>
      </c>
      <c r="F252" s="183" t="s">
        <v>333</v>
      </c>
      <c r="G252" s="184" t="s">
        <v>309</v>
      </c>
      <c r="H252" s="185">
        <v>0.30099999999999999</v>
      </c>
      <c r="I252" s="186"/>
      <c r="J252" s="187">
        <f>ROUND(I252*H252,2)</f>
        <v>0</v>
      </c>
      <c r="K252" s="183" t="s">
        <v>188</v>
      </c>
      <c r="L252" s="42"/>
      <c r="M252" s="188" t="s">
        <v>19</v>
      </c>
      <c r="N252" s="189" t="s">
        <v>42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189</v>
      </c>
      <c r="AT252" s="192" t="s">
        <v>184</v>
      </c>
      <c r="AU252" s="192" t="s">
        <v>83</v>
      </c>
      <c r="AY252" s="20" t="s">
        <v>181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83</v>
      </c>
      <c r="BK252" s="193">
        <f>ROUND(I252*H252,2)</f>
        <v>0</v>
      </c>
      <c r="BL252" s="20" t="s">
        <v>189</v>
      </c>
      <c r="BM252" s="192" t="s">
        <v>334</v>
      </c>
    </row>
    <row r="253" spans="1:65" s="2" customFormat="1" ht="11.25">
      <c r="A253" s="37"/>
      <c r="B253" s="38"/>
      <c r="C253" s="39"/>
      <c r="D253" s="194" t="s">
        <v>191</v>
      </c>
      <c r="E253" s="39"/>
      <c r="F253" s="195" t="s">
        <v>335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191</v>
      </c>
      <c r="AU253" s="20" t="s">
        <v>83</v>
      </c>
    </row>
    <row r="254" spans="1:65" s="12" customFormat="1" ht="25.9" customHeight="1">
      <c r="B254" s="165"/>
      <c r="C254" s="166"/>
      <c r="D254" s="167" t="s">
        <v>69</v>
      </c>
      <c r="E254" s="168" t="s">
        <v>336</v>
      </c>
      <c r="F254" s="168" t="s">
        <v>337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P255+P275+P318+P342+P354</f>
        <v>0</v>
      </c>
      <c r="Q254" s="173"/>
      <c r="R254" s="174">
        <f>R255+R275+R318+R342+R354</f>
        <v>0.37213811000000002</v>
      </c>
      <c r="S254" s="173"/>
      <c r="T254" s="175">
        <f>T255+T275+T318+T342+T354</f>
        <v>2.0048300000000002E-2</v>
      </c>
      <c r="AR254" s="176" t="s">
        <v>83</v>
      </c>
      <c r="AT254" s="177" t="s">
        <v>69</v>
      </c>
      <c r="AU254" s="177" t="s">
        <v>70</v>
      </c>
      <c r="AY254" s="176" t="s">
        <v>181</v>
      </c>
      <c r="BK254" s="178">
        <f>BK255+BK275+BK318+BK342+BK354</f>
        <v>0</v>
      </c>
    </row>
    <row r="255" spans="1:65" s="12" customFormat="1" ht="22.9" customHeight="1">
      <c r="B255" s="165"/>
      <c r="C255" s="166"/>
      <c r="D255" s="167" t="s">
        <v>69</v>
      </c>
      <c r="E255" s="179" t="s">
        <v>338</v>
      </c>
      <c r="F255" s="179" t="s">
        <v>339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SUM(P256:P274)</f>
        <v>0</v>
      </c>
      <c r="Q255" s="173"/>
      <c r="R255" s="174">
        <f>SUM(R256:R274)</f>
        <v>5.2752300000000005E-3</v>
      </c>
      <c r="S255" s="173"/>
      <c r="T255" s="175">
        <f>SUM(T256:T274)</f>
        <v>9.1683000000000008E-3</v>
      </c>
      <c r="AR255" s="176" t="s">
        <v>83</v>
      </c>
      <c r="AT255" s="177" t="s">
        <v>69</v>
      </c>
      <c r="AU255" s="177" t="s">
        <v>77</v>
      </c>
      <c r="AY255" s="176" t="s">
        <v>181</v>
      </c>
      <c r="BK255" s="178">
        <f>SUM(BK256:BK274)</f>
        <v>0</v>
      </c>
    </row>
    <row r="256" spans="1:65" s="2" customFormat="1" ht="16.5" customHeight="1">
      <c r="A256" s="37"/>
      <c r="B256" s="38"/>
      <c r="C256" s="181" t="s">
        <v>340</v>
      </c>
      <c r="D256" s="181" t="s">
        <v>184</v>
      </c>
      <c r="E256" s="182" t="s">
        <v>341</v>
      </c>
      <c r="F256" s="183" t="s">
        <v>342</v>
      </c>
      <c r="G256" s="184" t="s">
        <v>230</v>
      </c>
      <c r="H256" s="185">
        <v>5.49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1.67E-3</v>
      </c>
      <c r="T256" s="191">
        <f>S256*H256</f>
        <v>9.1683000000000008E-3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278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278</v>
      </c>
      <c r="BM256" s="192" t="s">
        <v>343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344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13" customFormat="1" ht="11.25">
      <c r="B258" s="199"/>
      <c r="C258" s="200"/>
      <c r="D258" s="201" t="s">
        <v>193</v>
      </c>
      <c r="E258" s="202" t="s">
        <v>19</v>
      </c>
      <c r="F258" s="203" t="s">
        <v>345</v>
      </c>
      <c r="G258" s="200"/>
      <c r="H258" s="204">
        <v>2.54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193</v>
      </c>
      <c r="AU258" s="210" t="s">
        <v>83</v>
      </c>
      <c r="AV258" s="13" t="s">
        <v>83</v>
      </c>
      <c r="AW258" s="13" t="s">
        <v>32</v>
      </c>
      <c r="AX258" s="13" t="s">
        <v>70</v>
      </c>
      <c r="AY258" s="210" t="s">
        <v>181</v>
      </c>
    </row>
    <row r="259" spans="1:65" s="13" customFormat="1" ht="11.25">
      <c r="B259" s="199"/>
      <c r="C259" s="200"/>
      <c r="D259" s="201" t="s">
        <v>193</v>
      </c>
      <c r="E259" s="202" t="s">
        <v>19</v>
      </c>
      <c r="F259" s="203" t="s">
        <v>346</v>
      </c>
      <c r="G259" s="200"/>
      <c r="H259" s="204">
        <v>2.13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193</v>
      </c>
      <c r="AU259" s="210" t="s">
        <v>83</v>
      </c>
      <c r="AV259" s="13" t="s">
        <v>83</v>
      </c>
      <c r="AW259" s="13" t="s">
        <v>32</v>
      </c>
      <c r="AX259" s="13" t="s">
        <v>70</v>
      </c>
      <c r="AY259" s="210" t="s">
        <v>181</v>
      </c>
    </row>
    <row r="260" spans="1:65" s="13" customFormat="1" ht="11.25">
      <c r="B260" s="199"/>
      <c r="C260" s="200"/>
      <c r="D260" s="201" t="s">
        <v>193</v>
      </c>
      <c r="E260" s="202" t="s">
        <v>19</v>
      </c>
      <c r="F260" s="203" t="s">
        <v>347</v>
      </c>
      <c r="G260" s="200"/>
      <c r="H260" s="204">
        <v>0.82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193</v>
      </c>
      <c r="AU260" s="210" t="s">
        <v>83</v>
      </c>
      <c r="AV260" s="13" t="s">
        <v>83</v>
      </c>
      <c r="AW260" s="13" t="s">
        <v>32</v>
      </c>
      <c r="AX260" s="13" t="s">
        <v>70</v>
      </c>
      <c r="AY260" s="210" t="s">
        <v>181</v>
      </c>
    </row>
    <row r="261" spans="1:65" s="14" customFormat="1" ht="11.25">
      <c r="B261" s="211"/>
      <c r="C261" s="212"/>
      <c r="D261" s="201" t="s">
        <v>193</v>
      </c>
      <c r="E261" s="213" t="s">
        <v>19</v>
      </c>
      <c r="F261" s="214" t="s">
        <v>197</v>
      </c>
      <c r="G261" s="212"/>
      <c r="H261" s="215">
        <v>5.49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193</v>
      </c>
      <c r="AU261" s="221" t="s">
        <v>83</v>
      </c>
      <c r="AV261" s="14" t="s">
        <v>189</v>
      </c>
      <c r="AW261" s="14" t="s">
        <v>32</v>
      </c>
      <c r="AX261" s="14" t="s">
        <v>77</v>
      </c>
      <c r="AY261" s="221" t="s">
        <v>181</v>
      </c>
    </row>
    <row r="262" spans="1:65" s="2" customFormat="1" ht="16.5" customHeight="1">
      <c r="A262" s="37"/>
      <c r="B262" s="38"/>
      <c r="C262" s="181" t="s">
        <v>348</v>
      </c>
      <c r="D262" s="181" t="s">
        <v>184</v>
      </c>
      <c r="E262" s="182" t="s">
        <v>349</v>
      </c>
      <c r="F262" s="183" t="s">
        <v>350</v>
      </c>
      <c r="G262" s="184" t="s">
        <v>230</v>
      </c>
      <c r="H262" s="185">
        <v>5.49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4.0000000000000003E-5</v>
      </c>
      <c r="R262" s="190">
        <f>Q262*H262</f>
        <v>2.1960000000000003E-4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278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278</v>
      </c>
      <c r="BM262" s="192" t="s">
        <v>351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352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3" customFormat="1" ht="11.25">
      <c r="B264" s="199"/>
      <c r="C264" s="200"/>
      <c r="D264" s="201" t="s">
        <v>193</v>
      </c>
      <c r="E264" s="202" t="s">
        <v>19</v>
      </c>
      <c r="F264" s="203" t="s">
        <v>345</v>
      </c>
      <c r="G264" s="200"/>
      <c r="H264" s="204">
        <v>2.54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193</v>
      </c>
      <c r="AU264" s="210" t="s">
        <v>83</v>
      </c>
      <c r="AV264" s="13" t="s">
        <v>83</v>
      </c>
      <c r="AW264" s="13" t="s">
        <v>32</v>
      </c>
      <c r="AX264" s="13" t="s">
        <v>70</v>
      </c>
      <c r="AY264" s="210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346</v>
      </c>
      <c r="G265" s="200"/>
      <c r="H265" s="204">
        <v>2.13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3" customFormat="1" ht="11.25">
      <c r="B266" s="199"/>
      <c r="C266" s="200"/>
      <c r="D266" s="201" t="s">
        <v>193</v>
      </c>
      <c r="E266" s="202" t="s">
        <v>19</v>
      </c>
      <c r="F266" s="203" t="s">
        <v>347</v>
      </c>
      <c r="G266" s="200"/>
      <c r="H266" s="204">
        <v>0.82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193</v>
      </c>
      <c r="AU266" s="210" t="s">
        <v>83</v>
      </c>
      <c r="AV266" s="13" t="s">
        <v>83</v>
      </c>
      <c r="AW266" s="13" t="s">
        <v>32</v>
      </c>
      <c r="AX266" s="13" t="s">
        <v>70</v>
      </c>
      <c r="AY266" s="210" t="s">
        <v>181</v>
      </c>
    </row>
    <row r="267" spans="1:65" s="14" customFormat="1" ht="11.25">
      <c r="B267" s="211"/>
      <c r="C267" s="212"/>
      <c r="D267" s="201" t="s">
        <v>193</v>
      </c>
      <c r="E267" s="213" t="s">
        <v>19</v>
      </c>
      <c r="F267" s="214" t="s">
        <v>197</v>
      </c>
      <c r="G267" s="212"/>
      <c r="H267" s="215">
        <v>5.49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193</v>
      </c>
      <c r="AU267" s="221" t="s">
        <v>83</v>
      </c>
      <c r="AV267" s="14" t="s">
        <v>189</v>
      </c>
      <c r="AW267" s="14" t="s">
        <v>32</v>
      </c>
      <c r="AX267" s="14" t="s">
        <v>77</v>
      </c>
      <c r="AY267" s="221" t="s">
        <v>181</v>
      </c>
    </row>
    <row r="268" spans="1:65" s="2" customFormat="1" ht="16.5" customHeight="1">
      <c r="A268" s="37"/>
      <c r="B268" s="38"/>
      <c r="C268" s="222" t="s">
        <v>353</v>
      </c>
      <c r="D268" s="222" t="s">
        <v>237</v>
      </c>
      <c r="E268" s="223" t="s">
        <v>354</v>
      </c>
      <c r="F268" s="224" t="s">
        <v>355</v>
      </c>
      <c r="G268" s="225" t="s">
        <v>187</v>
      </c>
      <c r="H268" s="226">
        <v>1.2929999999999999</v>
      </c>
      <c r="I268" s="227"/>
      <c r="J268" s="228">
        <f>ROUND(I268*H268,2)</f>
        <v>0</v>
      </c>
      <c r="K268" s="224" t="s">
        <v>188</v>
      </c>
      <c r="L268" s="229"/>
      <c r="M268" s="230" t="s">
        <v>19</v>
      </c>
      <c r="N268" s="231" t="s">
        <v>42</v>
      </c>
      <c r="O268" s="67"/>
      <c r="P268" s="190">
        <f>O268*H268</f>
        <v>0</v>
      </c>
      <c r="Q268" s="190">
        <v>3.9100000000000003E-3</v>
      </c>
      <c r="R268" s="190">
        <f>Q268*H268</f>
        <v>5.0556300000000002E-3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356</v>
      </c>
      <c r="AT268" s="192" t="s">
        <v>237</v>
      </c>
      <c r="AU268" s="192" t="s">
        <v>83</v>
      </c>
      <c r="AY268" s="20" t="s">
        <v>181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83</v>
      </c>
      <c r="BK268" s="193">
        <f>ROUND(I268*H268,2)</f>
        <v>0</v>
      </c>
      <c r="BL268" s="20" t="s">
        <v>278</v>
      </c>
      <c r="BM268" s="192" t="s">
        <v>357</v>
      </c>
    </row>
    <row r="269" spans="1:65" s="13" customFormat="1" ht="11.25">
      <c r="B269" s="199"/>
      <c r="C269" s="200"/>
      <c r="D269" s="201" t="s">
        <v>193</v>
      </c>
      <c r="E269" s="202" t="s">
        <v>19</v>
      </c>
      <c r="F269" s="203" t="s">
        <v>358</v>
      </c>
      <c r="G269" s="200"/>
      <c r="H269" s="204">
        <v>0.76200000000000001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193</v>
      </c>
      <c r="AU269" s="210" t="s">
        <v>83</v>
      </c>
      <c r="AV269" s="13" t="s">
        <v>83</v>
      </c>
      <c r="AW269" s="13" t="s">
        <v>32</v>
      </c>
      <c r="AX269" s="13" t="s">
        <v>70</v>
      </c>
      <c r="AY269" s="210" t="s">
        <v>181</v>
      </c>
    </row>
    <row r="270" spans="1:65" s="13" customFormat="1" ht="11.25">
      <c r="B270" s="199"/>
      <c r="C270" s="200"/>
      <c r="D270" s="201" t="s">
        <v>193</v>
      </c>
      <c r="E270" s="202" t="s">
        <v>19</v>
      </c>
      <c r="F270" s="203" t="s">
        <v>359</v>
      </c>
      <c r="G270" s="200"/>
      <c r="H270" s="204">
        <v>0.38300000000000001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193</v>
      </c>
      <c r="AU270" s="210" t="s">
        <v>83</v>
      </c>
      <c r="AV270" s="13" t="s">
        <v>83</v>
      </c>
      <c r="AW270" s="13" t="s">
        <v>32</v>
      </c>
      <c r="AX270" s="13" t="s">
        <v>70</v>
      </c>
      <c r="AY270" s="210" t="s">
        <v>181</v>
      </c>
    </row>
    <row r="271" spans="1:65" s="13" customFormat="1" ht="11.25">
      <c r="B271" s="199"/>
      <c r="C271" s="200"/>
      <c r="D271" s="201" t="s">
        <v>193</v>
      </c>
      <c r="E271" s="202" t="s">
        <v>19</v>
      </c>
      <c r="F271" s="203" t="s">
        <v>360</v>
      </c>
      <c r="G271" s="200"/>
      <c r="H271" s="204">
        <v>0.14799999999999999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193</v>
      </c>
      <c r="AU271" s="210" t="s">
        <v>83</v>
      </c>
      <c r="AV271" s="13" t="s">
        <v>83</v>
      </c>
      <c r="AW271" s="13" t="s">
        <v>32</v>
      </c>
      <c r="AX271" s="13" t="s">
        <v>70</v>
      </c>
      <c r="AY271" s="210" t="s">
        <v>181</v>
      </c>
    </row>
    <row r="272" spans="1:65" s="14" customFormat="1" ht="11.25">
      <c r="B272" s="211"/>
      <c r="C272" s="212"/>
      <c r="D272" s="201" t="s">
        <v>193</v>
      </c>
      <c r="E272" s="213" t="s">
        <v>19</v>
      </c>
      <c r="F272" s="214" t="s">
        <v>197</v>
      </c>
      <c r="G272" s="212"/>
      <c r="H272" s="215">
        <v>1.2929999999999999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193</v>
      </c>
      <c r="AU272" s="221" t="s">
        <v>83</v>
      </c>
      <c r="AV272" s="14" t="s">
        <v>189</v>
      </c>
      <c r="AW272" s="14" t="s">
        <v>32</v>
      </c>
      <c r="AX272" s="14" t="s">
        <v>77</v>
      </c>
      <c r="AY272" s="221" t="s">
        <v>181</v>
      </c>
    </row>
    <row r="273" spans="1:65" s="2" customFormat="1" ht="24.2" customHeight="1">
      <c r="A273" s="37"/>
      <c r="B273" s="38"/>
      <c r="C273" s="181" t="s">
        <v>361</v>
      </c>
      <c r="D273" s="181" t="s">
        <v>184</v>
      </c>
      <c r="E273" s="182" t="s">
        <v>362</v>
      </c>
      <c r="F273" s="183" t="s">
        <v>363</v>
      </c>
      <c r="G273" s="184" t="s">
        <v>309</v>
      </c>
      <c r="H273" s="185">
        <v>5.0000000000000001E-3</v>
      </c>
      <c r="I273" s="186"/>
      <c r="J273" s="187">
        <f>ROUND(I273*H273,2)</f>
        <v>0</v>
      </c>
      <c r="K273" s="183" t="s">
        <v>188</v>
      </c>
      <c r="L273" s="42"/>
      <c r="M273" s="188" t="s">
        <v>19</v>
      </c>
      <c r="N273" s="189" t="s">
        <v>42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278</v>
      </c>
      <c r="AT273" s="192" t="s">
        <v>184</v>
      </c>
      <c r="AU273" s="192" t="s">
        <v>83</v>
      </c>
      <c r="AY273" s="20" t="s">
        <v>181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83</v>
      </c>
      <c r="BK273" s="193">
        <f>ROUND(I273*H273,2)</f>
        <v>0</v>
      </c>
      <c r="BL273" s="20" t="s">
        <v>278</v>
      </c>
      <c r="BM273" s="192" t="s">
        <v>364</v>
      </c>
    </row>
    <row r="274" spans="1:65" s="2" customFormat="1" ht="11.25">
      <c r="A274" s="37"/>
      <c r="B274" s="38"/>
      <c r="C274" s="39"/>
      <c r="D274" s="194" t="s">
        <v>191</v>
      </c>
      <c r="E274" s="39"/>
      <c r="F274" s="195" t="s">
        <v>365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191</v>
      </c>
      <c r="AU274" s="20" t="s">
        <v>83</v>
      </c>
    </row>
    <row r="275" spans="1:65" s="12" customFormat="1" ht="22.9" customHeight="1">
      <c r="B275" s="165"/>
      <c r="C275" s="166"/>
      <c r="D275" s="167" t="s">
        <v>69</v>
      </c>
      <c r="E275" s="179" t="s">
        <v>366</v>
      </c>
      <c r="F275" s="179" t="s">
        <v>367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SUM(P276:P317)</f>
        <v>0</v>
      </c>
      <c r="Q275" s="173"/>
      <c r="R275" s="174">
        <f>SUM(R276:R317)</f>
        <v>0.33202540000000003</v>
      </c>
      <c r="S275" s="173"/>
      <c r="T275" s="175">
        <f>SUM(T276:T317)</f>
        <v>1.0880000000000001E-2</v>
      </c>
      <c r="AR275" s="176" t="s">
        <v>83</v>
      </c>
      <c r="AT275" s="177" t="s">
        <v>69</v>
      </c>
      <c r="AU275" s="177" t="s">
        <v>77</v>
      </c>
      <c r="AY275" s="176" t="s">
        <v>181</v>
      </c>
      <c r="BK275" s="178">
        <f>SUM(BK276:BK317)</f>
        <v>0</v>
      </c>
    </row>
    <row r="276" spans="1:65" s="2" customFormat="1" ht="21.75" customHeight="1">
      <c r="A276" s="37"/>
      <c r="B276" s="38"/>
      <c r="C276" s="181" t="s">
        <v>368</v>
      </c>
      <c r="D276" s="181" t="s">
        <v>184</v>
      </c>
      <c r="E276" s="182" t="s">
        <v>369</v>
      </c>
      <c r="F276" s="183" t="s">
        <v>370</v>
      </c>
      <c r="G276" s="184" t="s">
        <v>187</v>
      </c>
      <c r="H276" s="185">
        <v>6.2279999999999998</v>
      </c>
      <c r="I276" s="186"/>
      <c r="J276" s="187">
        <f>ROUND(I276*H276,2)</f>
        <v>0</v>
      </c>
      <c r="K276" s="183" t="s">
        <v>188</v>
      </c>
      <c r="L276" s="42"/>
      <c r="M276" s="188" t="s">
        <v>19</v>
      </c>
      <c r="N276" s="189" t="s">
        <v>42</v>
      </c>
      <c r="O276" s="67"/>
      <c r="P276" s="190">
        <f>O276*H276</f>
        <v>0</v>
      </c>
      <c r="Q276" s="190">
        <v>2.7E-4</v>
      </c>
      <c r="R276" s="190">
        <f>Q276*H276</f>
        <v>1.6815599999999999E-3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278</v>
      </c>
      <c r="AT276" s="192" t="s">
        <v>184</v>
      </c>
      <c r="AU276" s="192" t="s">
        <v>83</v>
      </c>
      <c r="AY276" s="20" t="s">
        <v>181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83</v>
      </c>
      <c r="BK276" s="193">
        <f>ROUND(I276*H276,2)</f>
        <v>0</v>
      </c>
      <c r="BL276" s="20" t="s">
        <v>278</v>
      </c>
      <c r="BM276" s="192" t="s">
        <v>371</v>
      </c>
    </row>
    <row r="277" spans="1:65" s="2" customFormat="1" ht="11.25">
      <c r="A277" s="37"/>
      <c r="B277" s="38"/>
      <c r="C277" s="39"/>
      <c r="D277" s="194" t="s">
        <v>191</v>
      </c>
      <c r="E277" s="39"/>
      <c r="F277" s="195" t="s">
        <v>372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191</v>
      </c>
      <c r="AU277" s="20" t="s">
        <v>83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212</v>
      </c>
      <c r="G278" s="200"/>
      <c r="H278" s="204">
        <v>3.1139999999999999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212</v>
      </c>
      <c r="G279" s="200"/>
      <c r="H279" s="204">
        <v>3.1139999999999999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6.2279999999999998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222" t="s">
        <v>373</v>
      </c>
      <c r="D281" s="222" t="s">
        <v>237</v>
      </c>
      <c r="E281" s="223" t="s">
        <v>374</v>
      </c>
      <c r="F281" s="224" t="s">
        <v>375</v>
      </c>
      <c r="G281" s="225" t="s">
        <v>187</v>
      </c>
      <c r="H281" s="226">
        <v>6.2279999999999998</v>
      </c>
      <c r="I281" s="227"/>
      <c r="J281" s="228">
        <f>ROUND(I281*H281,2)</f>
        <v>0</v>
      </c>
      <c r="K281" s="224" t="s">
        <v>188</v>
      </c>
      <c r="L281" s="229"/>
      <c r="M281" s="230" t="s">
        <v>19</v>
      </c>
      <c r="N281" s="231" t="s">
        <v>42</v>
      </c>
      <c r="O281" s="67"/>
      <c r="P281" s="190">
        <f>O281*H281</f>
        <v>0</v>
      </c>
      <c r="Q281" s="190">
        <v>3.6810000000000002E-2</v>
      </c>
      <c r="R281" s="190">
        <f>Q281*H281</f>
        <v>0.22925268000000001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356</v>
      </c>
      <c r="AT281" s="192" t="s">
        <v>237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376</v>
      </c>
    </row>
    <row r="282" spans="1:65" s="13" customFormat="1" ht="11.25">
      <c r="B282" s="199"/>
      <c r="C282" s="200"/>
      <c r="D282" s="201" t="s">
        <v>193</v>
      </c>
      <c r="E282" s="202" t="s">
        <v>19</v>
      </c>
      <c r="F282" s="203" t="s">
        <v>212</v>
      </c>
      <c r="G282" s="200"/>
      <c r="H282" s="204">
        <v>3.1139999999999999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193</v>
      </c>
      <c r="AU282" s="210" t="s">
        <v>83</v>
      </c>
      <c r="AV282" s="13" t="s">
        <v>83</v>
      </c>
      <c r="AW282" s="13" t="s">
        <v>32</v>
      </c>
      <c r="AX282" s="13" t="s">
        <v>70</v>
      </c>
      <c r="AY282" s="210" t="s">
        <v>181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212</v>
      </c>
      <c r="G283" s="200"/>
      <c r="H283" s="204">
        <v>3.1139999999999999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4" customFormat="1" ht="11.25">
      <c r="B284" s="211"/>
      <c r="C284" s="212"/>
      <c r="D284" s="201" t="s">
        <v>193</v>
      </c>
      <c r="E284" s="213" t="s">
        <v>19</v>
      </c>
      <c r="F284" s="214" t="s">
        <v>197</v>
      </c>
      <c r="G284" s="212"/>
      <c r="H284" s="215">
        <v>6.2279999999999998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193</v>
      </c>
      <c r="AU284" s="221" t="s">
        <v>83</v>
      </c>
      <c r="AV284" s="14" t="s">
        <v>189</v>
      </c>
      <c r="AW284" s="14" t="s">
        <v>32</v>
      </c>
      <c r="AX284" s="14" t="s">
        <v>77</v>
      </c>
      <c r="AY284" s="221" t="s">
        <v>181</v>
      </c>
    </row>
    <row r="285" spans="1:65" s="2" customFormat="1" ht="16.5" customHeight="1">
      <c r="A285" s="37"/>
      <c r="B285" s="38"/>
      <c r="C285" s="181" t="s">
        <v>356</v>
      </c>
      <c r="D285" s="181" t="s">
        <v>184</v>
      </c>
      <c r="E285" s="182" t="s">
        <v>377</v>
      </c>
      <c r="F285" s="183" t="s">
        <v>378</v>
      </c>
      <c r="G285" s="184" t="s">
        <v>379</v>
      </c>
      <c r="H285" s="185">
        <v>1</v>
      </c>
      <c r="I285" s="186"/>
      <c r="J285" s="187">
        <f>ROUND(I285*H285,2)</f>
        <v>0</v>
      </c>
      <c r="K285" s="183" t="s">
        <v>188</v>
      </c>
      <c r="L285" s="42"/>
      <c r="M285" s="188" t="s">
        <v>19</v>
      </c>
      <c r="N285" s="189" t="s">
        <v>42</v>
      </c>
      <c r="O285" s="67"/>
      <c r="P285" s="190">
        <f>O285*H285</f>
        <v>0</v>
      </c>
      <c r="Q285" s="190">
        <v>2.7E-4</v>
      </c>
      <c r="R285" s="190">
        <f>Q285*H285</f>
        <v>2.7E-4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278</v>
      </c>
      <c r="AT285" s="192" t="s">
        <v>184</v>
      </c>
      <c r="AU285" s="192" t="s">
        <v>83</v>
      </c>
      <c r="AY285" s="20" t="s">
        <v>181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83</v>
      </c>
      <c r="BK285" s="193">
        <f>ROUND(I285*H285,2)</f>
        <v>0</v>
      </c>
      <c r="BL285" s="20" t="s">
        <v>278</v>
      </c>
      <c r="BM285" s="192" t="s">
        <v>380</v>
      </c>
    </row>
    <row r="286" spans="1:65" s="2" customFormat="1" ht="11.25">
      <c r="A286" s="37"/>
      <c r="B286" s="38"/>
      <c r="C286" s="39"/>
      <c r="D286" s="194" t="s">
        <v>191</v>
      </c>
      <c r="E286" s="39"/>
      <c r="F286" s="195" t="s">
        <v>381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191</v>
      </c>
      <c r="AU286" s="20" t="s">
        <v>83</v>
      </c>
    </row>
    <row r="287" spans="1:65" s="13" customFormat="1" ht="11.25">
      <c r="B287" s="199"/>
      <c r="C287" s="200"/>
      <c r="D287" s="201" t="s">
        <v>193</v>
      </c>
      <c r="E287" s="202" t="s">
        <v>19</v>
      </c>
      <c r="F287" s="203" t="s">
        <v>77</v>
      </c>
      <c r="G287" s="200"/>
      <c r="H287" s="204">
        <v>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193</v>
      </c>
      <c r="AU287" s="210" t="s">
        <v>83</v>
      </c>
      <c r="AV287" s="13" t="s">
        <v>83</v>
      </c>
      <c r="AW287" s="13" t="s">
        <v>32</v>
      </c>
      <c r="AX287" s="13" t="s">
        <v>70</v>
      </c>
      <c r="AY287" s="210" t="s">
        <v>181</v>
      </c>
    </row>
    <row r="288" spans="1:65" s="14" customFormat="1" ht="11.25">
      <c r="B288" s="211"/>
      <c r="C288" s="212"/>
      <c r="D288" s="201" t="s">
        <v>193</v>
      </c>
      <c r="E288" s="213" t="s">
        <v>19</v>
      </c>
      <c r="F288" s="214" t="s">
        <v>197</v>
      </c>
      <c r="G288" s="212"/>
      <c r="H288" s="215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193</v>
      </c>
      <c r="AU288" s="221" t="s">
        <v>83</v>
      </c>
      <c r="AV288" s="14" t="s">
        <v>189</v>
      </c>
      <c r="AW288" s="14" t="s">
        <v>32</v>
      </c>
      <c r="AX288" s="14" t="s">
        <v>77</v>
      </c>
      <c r="AY288" s="221" t="s">
        <v>181</v>
      </c>
    </row>
    <row r="289" spans="1:65" s="2" customFormat="1" ht="16.5" customHeight="1">
      <c r="A289" s="37"/>
      <c r="B289" s="38"/>
      <c r="C289" s="222" t="s">
        <v>382</v>
      </c>
      <c r="D289" s="222" t="s">
        <v>237</v>
      </c>
      <c r="E289" s="223" t="s">
        <v>383</v>
      </c>
      <c r="F289" s="224" t="s">
        <v>384</v>
      </c>
      <c r="G289" s="225" t="s">
        <v>187</v>
      </c>
      <c r="H289" s="226">
        <v>0.60099999999999998</v>
      </c>
      <c r="I289" s="227"/>
      <c r="J289" s="228">
        <f>ROUND(I289*H289,2)</f>
        <v>0</v>
      </c>
      <c r="K289" s="224" t="s">
        <v>188</v>
      </c>
      <c r="L289" s="229"/>
      <c r="M289" s="230" t="s">
        <v>19</v>
      </c>
      <c r="N289" s="231" t="s">
        <v>42</v>
      </c>
      <c r="O289" s="67"/>
      <c r="P289" s="190">
        <f>O289*H289</f>
        <v>0</v>
      </c>
      <c r="Q289" s="190">
        <v>4.0280000000000003E-2</v>
      </c>
      <c r="R289" s="190">
        <f>Q289*H289</f>
        <v>2.4208280000000002E-2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356</v>
      </c>
      <c r="AT289" s="192" t="s">
        <v>237</v>
      </c>
      <c r="AU289" s="192" t="s">
        <v>83</v>
      </c>
      <c r="AY289" s="20" t="s">
        <v>181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83</v>
      </c>
      <c r="BK289" s="193">
        <f>ROUND(I289*H289,2)</f>
        <v>0</v>
      </c>
      <c r="BL289" s="20" t="s">
        <v>278</v>
      </c>
      <c r="BM289" s="192" t="s">
        <v>385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214</v>
      </c>
      <c r="G290" s="200"/>
      <c r="H290" s="204">
        <v>0.60099999999999998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4" customFormat="1" ht="11.25">
      <c r="B291" s="211"/>
      <c r="C291" s="212"/>
      <c r="D291" s="201" t="s">
        <v>193</v>
      </c>
      <c r="E291" s="213" t="s">
        <v>19</v>
      </c>
      <c r="F291" s="214" t="s">
        <v>197</v>
      </c>
      <c r="G291" s="212"/>
      <c r="H291" s="215">
        <v>0.60099999999999998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193</v>
      </c>
      <c r="AU291" s="221" t="s">
        <v>83</v>
      </c>
      <c r="AV291" s="14" t="s">
        <v>189</v>
      </c>
      <c r="AW291" s="14" t="s">
        <v>32</v>
      </c>
      <c r="AX291" s="14" t="s">
        <v>77</v>
      </c>
      <c r="AY291" s="221" t="s">
        <v>181</v>
      </c>
    </row>
    <row r="292" spans="1:65" s="2" customFormat="1" ht="24.2" customHeight="1">
      <c r="A292" s="37"/>
      <c r="B292" s="38"/>
      <c r="C292" s="181" t="s">
        <v>386</v>
      </c>
      <c r="D292" s="181" t="s">
        <v>184</v>
      </c>
      <c r="E292" s="182" t="s">
        <v>387</v>
      </c>
      <c r="F292" s="183" t="s">
        <v>388</v>
      </c>
      <c r="G292" s="184" t="s">
        <v>379</v>
      </c>
      <c r="H292" s="185">
        <v>1</v>
      </c>
      <c r="I292" s="186"/>
      <c r="J292" s="187">
        <f>ROUND(I292*H292,2)</f>
        <v>0</v>
      </c>
      <c r="K292" s="183" t="s">
        <v>188</v>
      </c>
      <c r="L292" s="42"/>
      <c r="M292" s="188" t="s">
        <v>19</v>
      </c>
      <c r="N292" s="189" t="s">
        <v>42</v>
      </c>
      <c r="O292" s="67"/>
      <c r="P292" s="190">
        <f>O292*H292</f>
        <v>0</v>
      </c>
      <c r="Q292" s="190">
        <v>2.5999999999999998E-4</v>
      </c>
      <c r="R292" s="190">
        <f>Q292*H292</f>
        <v>2.5999999999999998E-4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278</v>
      </c>
      <c r="AT292" s="192" t="s">
        <v>184</v>
      </c>
      <c r="AU292" s="192" t="s">
        <v>83</v>
      </c>
      <c r="AY292" s="20" t="s">
        <v>181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83</v>
      </c>
      <c r="BK292" s="193">
        <f>ROUND(I292*H292,2)</f>
        <v>0</v>
      </c>
      <c r="BL292" s="20" t="s">
        <v>278</v>
      </c>
      <c r="BM292" s="192" t="s">
        <v>389</v>
      </c>
    </row>
    <row r="293" spans="1:65" s="2" customFormat="1" ht="11.25">
      <c r="A293" s="37"/>
      <c r="B293" s="38"/>
      <c r="C293" s="39"/>
      <c r="D293" s="194" t="s">
        <v>191</v>
      </c>
      <c r="E293" s="39"/>
      <c r="F293" s="195" t="s">
        <v>390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191</v>
      </c>
      <c r="AU293" s="20" t="s">
        <v>83</v>
      </c>
    </row>
    <row r="294" spans="1:65" s="13" customFormat="1" ht="11.25">
      <c r="B294" s="199"/>
      <c r="C294" s="200"/>
      <c r="D294" s="201" t="s">
        <v>193</v>
      </c>
      <c r="E294" s="202" t="s">
        <v>19</v>
      </c>
      <c r="F294" s="203" t="s">
        <v>77</v>
      </c>
      <c r="G294" s="200"/>
      <c r="H294" s="204">
        <v>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193</v>
      </c>
      <c r="AU294" s="210" t="s">
        <v>83</v>
      </c>
      <c r="AV294" s="13" t="s">
        <v>83</v>
      </c>
      <c r="AW294" s="13" t="s">
        <v>32</v>
      </c>
      <c r="AX294" s="13" t="s">
        <v>70</v>
      </c>
      <c r="AY294" s="210" t="s">
        <v>181</v>
      </c>
    </row>
    <row r="295" spans="1:65" s="14" customFormat="1" ht="11.25">
      <c r="B295" s="211"/>
      <c r="C295" s="212"/>
      <c r="D295" s="201" t="s">
        <v>193</v>
      </c>
      <c r="E295" s="213" t="s">
        <v>19</v>
      </c>
      <c r="F295" s="214" t="s">
        <v>197</v>
      </c>
      <c r="G295" s="212"/>
      <c r="H295" s="215">
        <v>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193</v>
      </c>
      <c r="AU295" s="221" t="s">
        <v>83</v>
      </c>
      <c r="AV295" s="14" t="s">
        <v>189</v>
      </c>
      <c r="AW295" s="14" t="s">
        <v>32</v>
      </c>
      <c r="AX295" s="14" t="s">
        <v>77</v>
      </c>
      <c r="AY295" s="221" t="s">
        <v>181</v>
      </c>
    </row>
    <row r="296" spans="1:65" s="2" customFormat="1" ht="16.5" customHeight="1">
      <c r="A296" s="37"/>
      <c r="B296" s="38"/>
      <c r="C296" s="222" t="s">
        <v>391</v>
      </c>
      <c r="D296" s="222" t="s">
        <v>237</v>
      </c>
      <c r="E296" s="223" t="s">
        <v>392</v>
      </c>
      <c r="F296" s="224" t="s">
        <v>393</v>
      </c>
      <c r="G296" s="225" t="s">
        <v>187</v>
      </c>
      <c r="H296" s="226">
        <v>1.7969999999999999</v>
      </c>
      <c r="I296" s="227"/>
      <c r="J296" s="228">
        <f>ROUND(I296*H296,2)</f>
        <v>0</v>
      </c>
      <c r="K296" s="224" t="s">
        <v>188</v>
      </c>
      <c r="L296" s="229"/>
      <c r="M296" s="230" t="s">
        <v>19</v>
      </c>
      <c r="N296" s="231" t="s">
        <v>42</v>
      </c>
      <c r="O296" s="67"/>
      <c r="P296" s="190">
        <f>O296*H296</f>
        <v>0</v>
      </c>
      <c r="Q296" s="190">
        <v>3.7039999999999997E-2</v>
      </c>
      <c r="R296" s="190">
        <f>Q296*H296</f>
        <v>6.6560879999999989E-2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356</v>
      </c>
      <c r="AT296" s="192" t="s">
        <v>237</v>
      </c>
      <c r="AU296" s="192" t="s">
        <v>83</v>
      </c>
      <c r="AY296" s="20" t="s">
        <v>181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83</v>
      </c>
      <c r="BK296" s="193">
        <f>ROUND(I296*H296,2)</f>
        <v>0</v>
      </c>
      <c r="BL296" s="20" t="s">
        <v>278</v>
      </c>
      <c r="BM296" s="192" t="s">
        <v>394</v>
      </c>
    </row>
    <row r="297" spans="1:65" s="13" customFormat="1" ht="11.25">
      <c r="B297" s="199"/>
      <c r="C297" s="200"/>
      <c r="D297" s="201" t="s">
        <v>193</v>
      </c>
      <c r="E297" s="202" t="s">
        <v>19</v>
      </c>
      <c r="F297" s="203" t="s">
        <v>213</v>
      </c>
      <c r="G297" s="200"/>
      <c r="H297" s="204">
        <v>1.7969999999999999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193</v>
      </c>
      <c r="AU297" s="210" t="s">
        <v>83</v>
      </c>
      <c r="AV297" s="13" t="s">
        <v>83</v>
      </c>
      <c r="AW297" s="13" t="s">
        <v>32</v>
      </c>
      <c r="AX297" s="13" t="s">
        <v>70</v>
      </c>
      <c r="AY297" s="210" t="s">
        <v>181</v>
      </c>
    </row>
    <row r="298" spans="1:65" s="14" customFormat="1" ht="11.25">
      <c r="B298" s="211"/>
      <c r="C298" s="212"/>
      <c r="D298" s="201" t="s">
        <v>193</v>
      </c>
      <c r="E298" s="213" t="s">
        <v>19</v>
      </c>
      <c r="F298" s="214" t="s">
        <v>197</v>
      </c>
      <c r="G298" s="212"/>
      <c r="H298" s="215">
        <v>1.7969999999999999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193</v>
      </c>
      <c r="AU298" s="221" t="s">
        <v>83</v>
      </c>
      <c r="AV298" s="14" t="s">
        <v>189</v>
      </c>
      <c r="AW298" s="14" t="s">
        <v>32</v>
      </c>
      <c r="AX298" s="14" t="s">
        <v>77</v>
      </c>
      <c r="AY298" s="221" t="s">
        <v>181</v>
      </c>
    </row>
    <row r="299" spans="1:65" s="2" customFormat="1" ht="16.5" customHeight="1">
      <c r="A299" s="37"/>
      <c r="B299" s="38"/>
      <c r="C299" s="181" t="s">
        <v>395</v>
      </c>
      <c r="D299" s="181" t="s">
        <v>184</v>
      </c>
      <c r="E299" s="182" t="s">
        <v>396</v>
      </c>
      <c r="F299" s="183" t="s">
        <v>397</v>
      </c>
      <c r="G299" s="184" t="s">
        <v>230</v>
      </c>
      <c r="H299" s="185">
        <v>5.44</v>
      </c>
      <c r="I299" s="186"/>
      <c r="J299" s="187">
        <f>ROUND(I299*H299,2)</f>
        <v>0</v>
      </c>
      <c r="K299" s="183" t="s">
        <v>188</v>
      </c>
      <c r="L299" s="42"/>
      <c r="M299" s="188" t="s">
        <v>19</v>
      </c>
      <c r="N299" s="189" t="s">
        <v>42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2E-3</v>
      </c>
      <c r="T299" s="191">
        <f>S299*H299</f>
        <v>1.0880000000000001E-2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278</v>
      </c>
      <c r="AT299" s="192" t="s">
        <v>184</v>
      </c>
      <c r="AU299" s="192" t="s">
        <v>83</v>
      </c>
      <c r="AY299" s="20" t="s">
        <v>181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83</v>
      </c>
      <c r="BK299" s="193">
        <f>ROUND(I299*H299,2)</f>
        <v>0</v>
      </c>
      <c r="BL299" s="20" t="s">
        <v>278</v>
      </c>
      <c r="BM299" s="192" t="s">
        <v>398</v>
      </c>
    </row>
    <row r="300" spans="1:65" s="2" customFormat="1" ht="11.25">
      <c r="A300" s="37"/>
      <c r="B300" s="38"/>
      <c r="C300" s="39"/>
      <c r="D300" s="194" t="s">
        <v>191</v>
      </c>
      <c r="E300" s="39"/>
      <c r="F300" s="195" t="s">
        <v>399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191</v>
      </c>
      <c r="AU300" s="20" t="s">
        <v>83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400</v>
      </c>
      <c r="G301" s="200"/>
      <c r="H301" s="204">
        <v>2.25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3" customFormat="1" ht="11.25">
      <c r="B302" s="199"/>
      <c r="C302" s="200"/>
      <c r="D302" s="201" t="s">
        <v>193</v>
      </c>
      <c r="E302" s="202" t="s">
        <v>19</v>
      </c>
      <c r="F302" s="203" t="s">
        <v>400</v>
      </c>
      <c r="G302" s="200"/>
      <c r="H302" s="204">
        <v>2.25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193</v>
      </c>
      <c r="AU302" s="210" t="s">
        <v>83</v>
      </c>
      <c r="AV302" s="13" t="s">
        <v>83</v>
      </c>
      <c r="AW302" s="13" t="s">
        <v>32</v>
      </c>
      <c r="AX302" s="13" t="s">
        <v>70</v>
      </c>
      <c r="AY302" s="210" t="s">
        <v>181</v>
      </c>
    </row>
    <row r="303" spans="1:65" s="13" customFormat="1" ht="11.25">
      <c r="B303" s="199"/>
      <c r="C303" s="200"/>
      <c r="D303" s="201" t="s">
        <v>193</v>
      </c>
      <c r="E303" s="202" t="s">
        <v>19</v>
      </c>
      <c r="F303" s="203" t="s">
        <v>401</v>
      </c>
      <c r="G303" s="200"/>
      <c r="H303" s="204">
        <v>0.94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193</v>
      </c>
      <c r="AU303" s="210" t="s">
        <v>83</v>
      </c>
      <c r="AV303" s="13" t="s">
        <v>83</v>
      </c>
      <c r="AW303" s="13" t="s">
        <v>32</v>
      </c>
      <c r="AX303" s="13" t="s">
        <v>70</v>
      </c>
      <c r="AY303" s="210" t="s">
        <v>181</v>
      </c>
    </row>
    <row r="304" spans="1:65" s="14" customFormat="1" ht="11.25">
      <c r="B304" s="211"/>
      <c r="C304" s="212"/>
      <c r="D304" s="201" t="s">
        <v>193</v>
      </c>
      <c r="E304" s="213" t="s">
        <v>19</v>
      </c>
      <c r="F304" s="214" t="s">
        <v>197</v>
      </c>
      <c r="G304" s="212"/>
      <c r="H304" s="215">
        <v>5.4399999999999995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193</v>
      </c>
      <c r="AU304" s="221" t="s">
        <v>83</v>
      </c>
      <c r="AV304" s="14" t="s">
        <v>189</v>
      </c>
      <c r="AW304" s="14" t="s">
        <v>32</v>
      </c>
      <c r="AX304" s="14" t="s">
        <v>77</v>
      </c>
      <c r="AY304" s="221" t="s">
        <v>181</v>
      </c>
    </row>
    <row r="305" spans="1:65" s="2" customFormat="1" ht="21.75" customHeight="1">
      <c r="A305" s="37"/>
      <c r="B305" s="38"/>
      <c r="C305" s="181" t="s">
        <v>403</v>
      </c>
      <c r="D305" s="181" t="s">
        <v>184</v>
      </c>
      <c r="E305" s="182" t="s">
        <v>404</v>
      </c>
      <c r="F305" s="183" t="s">
        <v>405</v>
      </c>
      <c r="G305" s="184" t="s">
        <v>230</v>
      </c>
      <c r="H305" s="185">
        <v>5.44</v>
      </c>
      <c r="I305" s="186"/>
      <c r="J305" s="187">
        <f>ROUND(I305*H305,2)</f>
        <v>0</v>
      </c>
      <c r="K305" s="183" t="s">
        <v>188</v>
      </c>
      <c r="L305" s="42"/>
      <c r="M305" s="188" t="s">
        <v>19</v>
      </c>
      <c r="N305" s="189" t="s">
        <v>42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278</v>
      </c>
      <c r="AT305" s="192" t="s">
        <v>184</v>
      </c>
      <c r="AU305" s="192" t="s">
        <v>83</v>
      </c>
      <c r="AY305" s="20" t="s">
        <v>181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83</v>
      </c>
      <c r="BK305" s="193">
        <f>ROUND(I305*H305,2)</f>
        <v>0</v>
      </c>
      <c r="BL305" s="20" t="s">
        <v>278</v>
      </c>
      <c r="BM305" s="192" t="s">
        <v>406</v>
      </c>
    </row>
    <row r="306" spans="1:65" s="2" customFormat="1" ht="11.25">
      <c r="A306" s="37"/>
      <c r="B306" s="38"/>
      <c r="C306" s="39"/>
      <c r="D306" s="194" t="s">
        <v>191</v>
      </c>
      <c r="E306" s="39"/>
      <c r="F306" s="195" t="s">
        <v>407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191</v>
      </c>
      <c r="AU306" s="20" t="s">
        <v>83</v>
      </c>
    </row>
    <row r="307" spans="1:65" s="13" customFormat="1" ht="11.25">
      <c r="B307" s="199"/>
      <c r="C307" s="200"/>
      <c r="D307" s="201" t="s">
        <v>193</v>
      </c>
      <c r="E307" s="202" t="s">
        <v>19</v>
      </c>
      <c r="F307" s="203" t="s">
        <v>400</v>
      </c>
      <c r="G307" s="200"/>
      <c r="H307" s="204">
        <v>2.25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193</v>
      </c>
      <c r="AU307" s="210" t="s">
        <v>83</v>
      </c>
      <c r="AV307" s="13" t="s">
        <v>83</v>
      </c>
      <c r="AW307" s="13" t="s">
        <v>32</v>
      </c>
      <c r="AX307" s="13" t="s">
        <v>70</v>
      </c>
      <c r="AY307" s="210" t="s">
        <v>181</v>
      </c>
    </row>
    <row r="308" spans="1:65" s="13" customFormat="1" ht="11.25">
      <c r="B308" s="199"/>
      <c r="C308" s="200"/>
      <c r="D308" s="201" t="s">
        <v>193</v>
      </c>
      <c r="E308" s="202" t="s">
        <v>19</v>
      </c>
      <c r="F308" s="203" t="s">
        <v>400</v>
      </c>
      <c r="G308" s="200"/>
      <c r="H308" s="204">
        <v>2.25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193</v>
      </c>
      <c r="AU308" s="210" t="s">
        <v>83</v>
      </c>
      <c r="AV308" s="13" t="s">
        <v>83</v>
      </c>
      <c r="AW308" s="13" t="s">
        <v>32</v>
      </c>
      <c r="AX308" s="13" t="s">
        <v>70</v>
      </c>
      <c r="AY308" s="210" t="s">
        <v>181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401</v>
      </c>
      <c r="G309" s="200"/>
      <c r="H309" s="204">
        <v>0.94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5.4399999999999995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408</v>
      </c>
      <c r="D311" s="222" t="s">
        <v>237</v>
      </c>
      <c r="E311" s="223" t="s">
        <v>409</v>
      </c>
      <c r="F311" s="224" t="s">
        <v>410</v>
      </c>
      <c r="G311" s="225" t="s">
        <v>230</v>
      </c>
      <c r="H311" s="226">
        <v>5.44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1.8E-3</v>
      </c>
      <c r="R311" s="190">
        <f>Q311*H311</f>
        <v>9.7920000000000004E-3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411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400</v>
      </c>
      <c r="G312" s="200"/>
      <c r="H312" s="204">
        <v>2.25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400</v>
      </c>
      <c r="G313" s="200"/>
      <c r="H313" s="204">
        <v>2.25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3" customFormat="1" ht="11.25">
      <c r="B314" s="199"/>
      <c r="C314" s="200"/>
      <c r="D314" s="201" t="s">
        <v>193</v>
      </c>
      <c r="E314" s="202" t="s">
        <v>19</v>
      </c>
      <c r="F314" s="203" t="s">
        <v>401</v>
      </c>
      <c r="G314" s="200"/>
      <c r="H314" s="204">
        <v>0.94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193</v>
      </c>
      <c r="AU314" s="210" t="s">
        <v>83</v>
      </c>
      <c r="AV314" s="13" t="s">
        <v>83</v>
      </c>
      <c r="AW314" s="13" t="s">
        <v>32</v>
      </c>
      <c r="AX314" s="13" t="s">
        <v>70</v>
      </c>
      <c r="AY314" s="210" t="s">
        <v>181</v>
      </c>
    </row>
    <row r="315" spans="1:65" s="14" customFormat="1" ht="11.25">
      <c r="B315" s="211"/>
      <c r="C315" s="212"/>
      <c r="D315" s="201" t="s">
        <v>193</v>
      </c>
      <c r="E315" s="213" t="s">
        <v>19</v>
      </c>
      <c r="F315" s="214" t="s">
        <v>197</v>
      </c>
      <c r="G315" s="212"/>
      <c r="H315" s="215">
        <v>5.4399999999999995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193</v>
      </c>
      <c r="AU315" s="221" t="s">
        <v>83</v>
      </c>
      <c r="AV315" s="14" t="s">
        <v>189</v>
      </c>
      <c r="AW315" s="14" t="s">
        <v>32</v>
      </c>
      <c r="AX315" s="14" t="s">
        <v>77</v>
      </c>
      <c r="AY315" s="221" t="s">
        <v>181</v>
      </c>
    </row>
    <row r="316" spans="1:65" s="2" customFormat="1" ht="24.2" customHeight="1">
      <c r="A316" s="37"/>
      <c r="B316" s="38"/>
      <c r="C316" s="181" t="s">
        <v>412</v>
      </c>
      <c r="D316" s="181" t="s">
        <v>184</v>
      </c>
      <c r="E316" s="182" t="s">
        <v>413</v>
      </c>
      <c r="F316" s="183" t="s">
        <v>414</v>
      </c>
      <c r="G316" s="184" t="s">
        <v>309</v>
      </c>
      <c r="H316" s="185">
        <v>0.33200000000000002</v>
      </c>
      <c r="I316" s="186"/>
      <c r="J316" s="187">
        <f>ROUND(I316*H316,2)</f>
        <v>0</v>
      </c>
      <c r="K316" s="183" t="s">
        <v>188</v>
      </c>
      <c r="L316" s="42"/>
      <c r="M316" s="188" t="s">
        <v>19</v>
      </c>
      <c r="N316" s="189" t="s">
        <v>42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278</v>
      </c>
      <c r="AT316" s="192" t="s">
        <v>184</v>
      </c>
      <c r="AU316" s="192" t="s">
        <v>83</v>
      </c>
      <c r="AY316" s="20" t="s">
        <v>181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83</v>
      </c>
      <c r="BK316" s="193">
        <f>ROUND(I316*H316,2)</f>
        <v>0</v>
      </c>
      <c r="BL316" s="20" t="s">
        <v>278</v>
      </c>
      <c r="BM316" s="192" t="s">
        <v>415</v>
      </c>
    </row>
    <row r="317" spans="1:65" s="2" customFormat="1" ht="11.25">
      <c r="A317" s="37"/>
      <c r="B317" s="38"/>
      <c r="C317" s="39"/>
      <c r="D317" s="194" t="s">
        <v>191</v>
      </c>
      <c r="E317" s="39"/>
      <c r="F317" s="195" t="s">
        <v>416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191</v>
      </c>
      <c r="AU317" s="20" t="s">
        <v>83</v>
      </c>
    </row>
    <row r="318" spans="1:65" s="12" customFormat="1" ht="22.9" customHeight="1">
      <c r="B318" s="165"/>
      <c r="C318" s="166"/>
      <c r="D318" s="167" t="s">
        <v>69</v>
      </c>
      <c r="E318" s="179" t="s">
        <v>417</v>
      </c>
      <c r="F318" s="179" t="s">
        <v>418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SUM(P319:P341)</f>
        <v>0</v>
      </c>
      <c r="Q318" s="173"/>
      <c r="R318" s="174">
        <f>SUM(R319:R341)</f>
        <v>9.7818000000000002E-3</v>
      </c>
      <c r="S318" s="173"/>
      <c r="T318" s="175">
        <f>SUM(T319:T341)</f>
        <v>0</v>
      </c>
      <c r="AR318" s="176" t="s">
        <v>83</v>
      </c>
      <c r="AT318" s="177" t="s">
        <v>69</v>
      </c>
      <c r="AU318" s="177" t="s">
        <v>77</v>
      </c>
      <c r="AY318" s="176" t="s">
        <v>181</v>
      </c>
      <c r="BK318" s="178">
        <f>SUM(BK319:BK341)</f>
        <v>0</v>
      </c>
    </row>
    <row r="319" spans="1:65" s="2" customFormat="1" ht="24.2" customHeight="1">
      <c r="A319" s="37"/>
      <c r="B319" s="38"/>
      <c r="C319" s="181" t="s">
        <v>419</v>
      </c>
      <c r="D319" s="181" t="s">
        <v>184</v>
      </c>
      <c r="E319" s="182" t="s">
        <v>420</v>
      </c>
      <c r="F319" s="183" t="s">
        <v>421</v>
      </c>
      <c r="G319" s="184" t="s">
        <v>230</v>
      </c>
      <c r="H319" s="185">
        <v>23.29</v>
      </c>
      <c r="I319" s="186"/>
      <c r="J319" s="187">
        <f>ROUND(I319*H319,2)</f>
        <v>0</v>
      </c>
      <c r="K319" s="183" t="s">
        <v>188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6.0000000000000002E-5</v>
      </c>
      <c r="R319" s="190">
        <f>Q319*H319</f>
        <v>1.3974E-3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278</v>
      </c>
      <c r="AT319" s="192" t="s">
        <v>184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422</v>
      </c>
    </row>
    <row r="320" spans="1:65" s="2" customFormat="1" ht="11.25">
      <c r="A320" s="37"/>
      <c r="B320" s="38"/>
      <c r="C320" s="39"/>
      <c r="D320" s="194" t="s">
        <v>191</v>
      </c>
      <c r="E320" s="39"/>
      <c r="F320" s="195" t="s">
        <v>423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191</v>
      </c>
      <c r="AU320" s="20" t="s">
        <v>83</v>
      </c>
    </row>
    <row r="321" spans="1:65" s="13" customFormat="1" ht="11.25">
      <c r="B321" s="199"/>
      <c r="C321" s="200"/>
      <c r="D321" s="201" t="s">
        <v>193</v>
      </c>
      <c r="E321" s="202" t="s">
        <v>19</v>
      </c>
      <c r="F321" s="203" t="s">
        <v>424</v>
      </c>
      <c r="G321" s="200"/>
      <c r="H321" s="204">
        <v>7.16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193</v>
      </c>
      <c r="AU321" s="210" t="s">
        <v>83</v>
      </c>
      <c r="AV321" s="13" t="s">
        <v>83</v>
      </c>
      <c r="AW321" s="13" t="s">
        <v>32</v>
      </c>
      <c r="AX321" s="13" t="s">
        <v>70</v>
      </c>
      <c r="AY321" s="210" t="s">
        <v>181</v>
      </c>
    </row>
    <row r="322" spans="1:65" s="13" customFormat="1" ht="11.25">
      <c r="B322" s="199"/>
      <c r="C322" s="200"/>
      <c r="D322" s="201" t="s">
        <v>193</v>
      </c>
      <c r="E322" s="202" t="s">
        <v>19</v>
      </c>
      <c r="F322" s="203" t="s">
        <v>424</v>
      </c>
      <c r="G322" s="200"/>
      <c r="H322" s="204">
        <v>7.16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193</v>
      </c>
      <c r="AU322" s="210" t="s">
        <v>83</v>
      </c>
      <c r="AV322" s="13" t="s">
        <v>83</v>
      </c>
      <c r="AW322" s="13" t="s">
        <v>32</v>
      </c>
      <c r="AX322" s="13" t="s">
        <v>70</v>
      </c>
      <c r="AY322" s="210" t="s">
        <v>181</v>
      </c>
    </row>
    <row r="323" spans="1:65" s="13" customFormat="1" ht="11.25">
      <c r="B323" s="199"/>
      <c r="C323" s="200"/>
      <c r="D323" s="201" t="s">
        <v>193</v>
      </c>
      <c r="E323" s="202" t="s">
        <v>19</v>
      </c>
      <c r="F323" s="203" t="s">
        <v>425</v>
      </c>
      <c r="G323" s="200"/>
      <c r="H323" s="204">
        <v>5.87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193</v>
      </c>
      <c r="AU323" s="210" t="s">
        <v>83</v>
      </c>
      <c r="AV323" s="13" t="s">
        <v>83</v>
      </c>
      <c r="AW323" s="13" t="s">
        <v>32</v>
      </c>
      <c r="AX323" s="13" t="s">
        <v>70</v>
      </c>
      <c r="AY323" s="210" t="s">
        <v>181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426</v>
      </c>
      <c r="G324" s="200"/>
      <c r="H324" s="204">
        <v>3.1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4" customFormat="1" ht="11.25">
      <c r="B325" s="211"/>
      <c r="C325" s="212"/>
      <c r="D325" s="201" t="s">
        <v>193</v>
      </c>
      <c r="E325" s="213" t="s">
        <v>19</v>
      </c>
      <c r="F325" s="214" t="s">
        <v>197</v>
      </c>
      <c r="G325" s="212"/>
      <c r="H325" s="215">
        <v>23.290000000000003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193</v>
      </c>
      <c r="AU325" s="221" t="s">
        <v>83</v>
      </c>
      <c r="AV325" s="14" t="s">
        <v>189</v>
      </c>
      <c r="AW325" s="14" t="s">
        <v>32</v>
      </c>
      <c r="AX325" s="14" t="s">
        <v>77</v>
      </c>
      <c r="AY325" s="221" t="s">
        <v>181</v>
      </c>
    </row>
    <row r="326" spans="1:65" s="2" customFormat="1" ht="24.2" customHeight="1">
      <c r="A326" s="37"/>
      <c r="B326" s="38"/>
      <c r="C326" s="181" t="s">
        <v>427</v>
      </c>
      <c r="D326" s="181" t="s">
        <v>184</v>
      </c>
      <c r="E326" s="182" t="s">
        <v>428</v>
      </c>
      <c r="F326" s="183" t="s">
        <v>429</v>
      </c>
      <c r="G326" s="184" t="s">
        <v>230</v>
      </c>
      <c r="H326" s="185">
        <v>23.29</v>
      </c>
      <c r="I326" s="186"/>
      <c r="J326" s="187">
        <f>ROUND(I326*H326,2)</f>
        <v>0</v>
      </c>
      <c r="K326" s="183" t="s">
        <v>188</v>
      </c>
      <c r="L326" s="42"/>
      <c r="M326" s="188" t="s">
        <v>19</v>
      </c>
      <c r="N326" s="189" t="s">
        <v>42</v>
      </c>
      <c r="O326" s="67"/>
      <c r="P326" s="190">
        <f>O326*H326</f>
        <v>0</v>
      </c>
      <c r="Q326" s="190">
        <v>6.9999999999999994E-5</v>
      </c>
      <c r="R326" s="190">
        <f>Q326*H326</f>
        <v>1.6302999999999999E-3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278</v>
      </c>
      <c r="AT326" s="192" t="s">
        <v>184</v>
      </c>
      <c r="AU326" s="192" t="s">
        <v>83</v>
      </c>
      <c r="AY326" s="20" t="s">
        <v>181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83</v>
      </c>
      <c r="BK326" s="193">
        <f>ROUND(I326*H326,2)</f>
        <v>0</v>
      </c>
      <c r="BL326" s="20" t="s">
        <v>278</v>
      </c>
      <c r="BM326" s="192" t="s">
        <v>430</v>
      </c>
    </row>
    <row r="327" spans="1:65" s="2" customFormat="1" ht="11.25">
      <c r="A327" s="37"/>
      <c r="B327" s="38"/>
      <c r="C327" s="39"/>
      <c r="D327" s="194" t="s">
        <v>191</v>
      </c>
      <c r="E327" s="39"/>
      <c r="F327" s="195" t="s">
        <v>431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191</v>
      </c>
      <c r="AU327" s="20" t="s">
        <v>83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424</v>
      </c>
      <c r="G328" s="200"/>
      <c r="H328" s="204">
        <v>7.16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424</v>
      </c>
      <c r="G329" s="200"/>
      <c r="H329" s="204">
        <v>7.16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3" customFormat="1" ht="11.25">
      <c r="B330" s="199"/>
      <c r="C330" s="200"/>
      <c r="D330" s="201" t="s">
        <v>193</v>
      </c>
      <c r="E330" s="202" t="s">
        <v>19</v>
      </c>
      <c r="F330" s="203" t="s">
        <v>425</v>
      </c>
      <c r="G330" s="200"/>
      <c r="H330" s="204">
        <v>5.87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193</v>
      </c>
      <c r="AU330" s="210" t="s">
        <v>83</v>
      </c>
      <c r="AV330" s="13" t="s">
        <v>83</v>
      </c>
      <c r="AW330" s="13" t="s">
        <v>32</v>
      </c>
      <c r="AX330" s="13" t="s">
        <v>70</v>
      </c>
      <c r="AY330" s="210" t="s">
        <v>181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426</v>
      </c>
      <c r="G331" s="200"/>
      <c r="H331" s="204">
        <v>3.1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4" customFormat="1" ht="11.25">
      <c r="B332" s="211"/>
      <c r="C332" s="212"/>
      <c r="D332" s="201" t="s">
        <v>193</v>
      </c>
      <c r="E332" s="213" t="s">
        <v>19</v>
      </c>
      <c r="F332" s="214" t="s">
        <v>197</v>
      </c>
      <c r="G332" s="212"/>
      <c r="H332" s="215">
        <v>23.290000000000003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193</v>
      </c>
      <c r="AU332" s="221" t="s">
        <v>83</v>
      </c>
      <c r="AV332" s="14" t="s">
        <v>189</v>
      </c>
      <c r="AW332" s="14" t="s">
        <v>32</v>
      </c>
      <c r="AX332" s="14" t="s">
        <v>77</v>
      </c>
      <c r="AY332" s="221" t="s">
        <v>181</v>
      </c>
    </row>
    <row r="333" spans="1:65" s="2" customFormat="1" ht="24.2" customHeight="1">
      <c r="A333" s="37"/>
      <c r="B333" s="38"/>
      <c r="C333" s="181" t="s">
        <v>432</v>
      </c>
      <c r="D333" s="181" t="s">
        <v>184</v>
      </c>
      <c r="E333" s="182" t="s">
        <v>433</v>
      </c>
      <c r="F333" s="183" t="s">
        <v>434</v>
      </c>
      <c r="G333" s="184" t="s">
        <v>230</v>
      </c>
      <c r="H333" s="185">
        <v>23.29</v>
      </c>
      <c r="I333" s="186"/>
      <c r="J333" s="187">
        <f>ROUND(I333*H333,2)</f>
        <v>0</v>
      </c>
      <c r="K333" s="183" t="s">
        <v>188</v>
      </c>
      <c r="L333" s="42"/>
      <c r="M333" s="188" t="s">
        <v>19</v>
      </c>
      <c r="N333" s="189" t="s">
        <v>42</v>
      </c>
      <c r="O333" s="67"/>
      <c r="P333" s="190">
        <f>O333*H333</f>
        <v>0</v>
      </c>
      <c r="Q333" s="190">
        <v>2.9E-4</v>
      </c>
      <c r="R333" s="190">
        <f>Q333*H333</f>
        <v>6.7540999999999999E-3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278</v>
      </c>
      <c r="AT333" s="192" t="s">
        <v>184</v>
      </c>
      <c r="AU333" s="192" t="s">
        <v>83</v>
      </c>
      <c r="AY333" s="20" t="s">
        <v>181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83</v>
      </c>
      <c r="BK333" s="193">
        <f>ROUND(I333*H333,2)</f>
        <v>0</v>
      </c>
      <c r="BL333" s="20" t="s">
        <v>278</v>
      </c>
      <c r="BM333" s="192" t="s">
        <v>435</v>
      </c>
    </row>
    <row r="334" spans="1:65" s="2" customFormat="1" ht="11.25">
      <c r="A334" s="37"/>
      <c r="B334" s="38"/>
      <c r="C334" s="39"/>
      <c r="D334" s="194" t="s">
        <v>191</v>
      </c>
      <c r="E334" s="39"/>
      <c r="F334" s="195" t="s">
        <v>436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191</v>
      </c>
      <c r="AU334" s="20" t="s">
        <v>83</v>
      </c>
    </row>
    <row r="335" spans="1:65" s="13" customFormat="1" ht="11.25">
      <c r="B335" s="199"/>
      <c r="C335" s="200"/>
      <c r="D335" s="201" t="s">
        <v>193</v>
      </c>
      <c r="E335" s="202" t="s">
        <v>19</v>
      </c>
      <c r="F335" s="203" t="s">
        <v>424</v>
      </c>
      <c r="G335" s="200"/>
      <c r="H335" s="204">
        <v>7.16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193</v>
      </c>
      <c r="AU335" s="210" t="s">
        <v>83</v>
      </c>
      <c r="AV335" s="13" t="s">
        <v>83</v>
      </c>
      <c r="AW335" s="13" t="s">
        <v>32</v>
      </c>
      <c r="AX335" s="13" t="s">
        <v>70</v>
      </c>
      <c r="AY335" s="210" t="s">
        <v>181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424</v>
      </c>
      <c r="G336" s="200"/>
      <c r="H336" s="204">
        <v>7.16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425</v>
      </c>
      <c r="G337" s="200"/>
      <c r="H337" s="204">
        <v>5.87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426</v>
      </c>
      <c r="G338" s="200"/>
      <c r="H338" s="204">
        <v>3.1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4" customFormat="1" ht="11.25">
      <c r="B339" s="211"/>
      <c r="C339" s="212"/>
      <c r="D339" s="201" t="s">
        <v>193</v>
      </c>
      <c r="E339" s="213" t="s">
        <v>19</v>
      </c>
      <c r="F339" s="214" t="s">
        <v>197</v>
      </c>
      <c r="G339" s="212"/>
      <c r="H339" s="215">
        <v>23.290000000000003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193</v>
      </c>
      <c r="AU339" s="221" t="s">
        <v>83</v>
      </c>
      <c r="AV339" s="14" t="s">
        <v>189</v>
      </c>
      <c r="AW339" s="14" t="s">
        <v>32</v>
      </c>
      <c r="AX339" s="14" t="s">
        <v>77</v>
      </c>
      <c r="AY339" s="221" t="s">
        <v>181</v>
      </c>
    </row>
    <row r="340" spans="1:65" s="2" customFormat="1" ht="33" customHeight="1">
      <c r="A340" s="37"/>
      <c r="B340" s="38"/>
      <c r="C340" s="181" t="s">
        <v>437</v>
      </c>
      <c r="D340" s="181" t="s">
        <v>184</v>
      </c>
      <c r="E340" s="182" t="s">
        <v>438</v>
      </c>
      <c r="F340" s="183" t="s">
        <v>439</v>
      </c>
      <c r="G340" s="184" t="s">
        <v>309</v>
      </c>
      <c r="H340" s="185">
        <v>0.01</v>
      </c>
      <c r="I340" s="186"/>
      <c r="J340" s="187">
        <f>ROUND(I340*H340,2)</f>
        <v>0</v>
      </c>
      <c r="K340" s="183" t="s">
        <v>188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278</v>
      </c>
      <c r="AT340" s="192" t="s">
        <v>184</v>
      </c>
      <c r="AU340" s="192" t="s">
        <v>83</v>
      </c>
      <c r="AY340" s="20" t="s">
        <v>181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83</v>
      </c>
      <c r="BK340" s="193">
        <f>ROUND(I340*H340,2)</f>
        <v>0</v>
      </c>
      <c r="BL340" s="20" t="s">
        <v>278</v>
      </c>
      <c r="BM340" s="192" t="s">
        <v>440</v>
      </c>
    </row>
    <row r="341" spans="1:65" s="2" customFormat="1" ht="11.25">
      <c r="A341" s="37"/>
      <c r="B341" s="38"/>
      <c r="C341" s="39"/>
      <c r="D341" s="194" t="s">
        <v>191</v>
      </c>
      <c r="E341" s="39"/>
      <c r="F341" s="195" t="s">
        <v>441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191</v>
      </c>
      <c r="AU341" s="20" t="s">
        <v>83</v>
      </c>
    </row>
    <row r="342" spans="1:65" s="12" customFormat="1" ht="22.9" customHeight="1">
      <c r="B342" s="165"/>
      <c r="C342" s="166"/>
      <c r="D342" s="167" t="s">
        <v>69</v>
      </c>
      <c r="E342" s="179" t="s">
        <v>442</v>
      </c>
      <c r="F342" s="179" t="s">
        <v>443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SUM(P343:P353)</f>
        <v>0</v>
      </c>
      <c r="Q342" s="173"/>
      <c r="R342" s="174">
        <f>SUM(R343:R353)</f>
        <v>1.3841879999999999E-2</v>
      </c>
      <c r="S342" s="173"/>
      <c r="T342" s="175">
        <f>SUM(T343:T353)</f>
        <v>0</v>
      </c>
      <c r="AR342" s="176" t="s">
        <v>83</v>
      </c>
      <c r="AT342" s="177" t="s">
        <v>69</v>
      </c>
      <c r="AU342" s="177" t="s">
        <v>77</v>
      </c>
      <c r="AY342" s="176" t="s">
        <v>181</v>
      </c>
      <c r="BK342" s="178">
        <f>SUM(BK343:BK353)</f>
        <v>0</v>
      </c>
    </row>
    <row r="343" spans="1:65" s="2" customFormat="1" ht="24.2" customHeight="1">
      <c r="A343" s="37"/>
      <c r="B343" s="38"/>
      <c r="C343" s="181" t="s">
        <v>444</v>
      </c>
      <c r="D343" s="181" t="s">
        <v>184</v>
      </c>
      <c r="E343" s="182" t="s">
        <v>445</v>
      </c>
      <c r="F343" s="183" t="s">
        <v>446</v>
      </c>
      <c r="G343" s="184" t="s">
        <v>187</v>
      </c>
      <c r="H343" s="185">
        <v>53.238</v>
      </c>
      <c r="I343" s="186"/>
      <c r="J343" s="187">
        <f>ROUND(I343*H343,2)</f>
        <v>0</v>
      </c>
      <c r="K343" s="183" t="s">
        <v>188</v>
      </c>
      <c r="L343" s="42"/>
      <c r="M343" s="188" t="s">
        <v>19</v>
      </c>
      <c r="N343" s="189" t="s">
        <v>42</v>
      </c>
      <c r="O343" s="67"/>
      <c r="P343" s="190">
        <f>O343*H343</f>
        <v>0</v>
      </c>
      <c r="Q343" s="190">
        <v>2.5999999999999998E-4</v>
      </c>
      <c r="R343" s="190">
        <f>Q343*H343</f>
        <v>1.3841879999999999E-2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278</v>
      </c>
      <c r="AT343" s="192" t="s">
        <v>184</v>
      </c>
      <c r="AU343" s="192" t="s">
        <v>83</v>
      </c>
      <c r="AY343" s="20" t="s">
        <v>181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83</v>
      </c>
      <c r="BK343" s="193">
        <f>ROUND(I343*H343,2)</f>
        <v>0</v>
      </c>
      <c r="BL343" s="20" t="s">
        <v>278</v>
      </c>
      <c r="BM343" s="192" t="s">
        <v>447</v>
      </c>
    </row>
    <row r="344" spans="1:65" s="2" customFormat="1" ht="11.25">
      <c r="A344" s="37"/>
      <c r="B344" s="38"/>
      <c r="C344" s="39"/>
      <c r="D344" s="194" t="s">
        <v>191</v>
      </c>
      <c r="E344" s="39"/>
      <c r="F344" s="195" t="s">
        <v>448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191</v>
      </c>
      <c r="AU344" s="20" t="s">
        <v>83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8</v>
      </c>
      <c r="G345" s="200"/>
      <c r="H345" s="204">
        <v>12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449</v>
      </c>
      <c r="G346" s="200"/>
      <c r="H346" s="204">
        <v>1.5209999999999999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8</v>
      </c>
      <c r="G347" s="200"/>
      <c r="H347" s="204">
        <v>12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449</v>
      </c>
      <c r="G348" s="200"/>
      <c r="H348" s="204">
        <v>1.5209999999999999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8</v>
      </c>
      <c r="G349" s="200"/>
      <c r="H349" s="204">
        <v>12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450</v>
      </c>
      <c r="G350" s="200"/>
      <c r="H350" s="204">
        <v>1.5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8</v>
      </c>
      <c r="G351" s="200"/>
      <c r="H351" s="204">
        <v>12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451</v>
      </c>
      <c r="G352" s="200"/>
      <c r="H352" s="204">
        <v>0.69599999999999995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4" customFormat="1" ht="11.25">
      <c r="B353" s="211"/>
      <c r="C353" s="212"/>
      <c r="D353" s="201" t="s">
        <v>193</v>
      </c>
      <c r="E353" s="213" t="s">
        <v>19</v>
      </c>
      <c r="F353" s="214" t="s">
        <v>197</v>
      </c>
      <c r="G353" s="212"/>
      <c r="H353" s="215">
        <v>53.238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193</v>
      </c>
      <c r="AU353" s="221" t="s">
        <v>83</v>
      </c>
      <c r="AV353" s="14" t="s">
        <v>189</v>
      </c>
      <c r="AW353" s="14" t="s">
        <v>32</v>
      </c>
      <c r="AX353" s="14" t="s">
        <v>77</v>
      </c>
      <c r="AY353" s="221" t="s">
        <v>181</v>
      </c>
    </row>
    <row r="354" spans="1:65" s="12" customFormat="1" ht="22.9" customHeight="1">
      <c r="B354" s="165"/>
      <c r="C354" s="166"/>
      <c r="D354" s="167" t="s">
        <v>69</v>
      </c>
      <c r="E354" s="179" t="s">
        <v>452</v>
      </c>
      <c r="F354" s="179" t="s">
        <v>453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SUM(P355:P368)</f>
        <v>0</v>
      </c>
      <c r="Q354" s="173"/>
      <c r="R354" s="174">
        <f>SUM(R355:R368)</f>
        <v>1.1213799999999999E-2</v>
      </c>
      <c r="S354" s="173"/>
      <c r="T354" s="175">
        <f>SUM(T355:T368)</f>
        <v>0</v>
      </c>
      <c r="AR354" s="176" t="s">
        <v>83</v>
      </c>
      <c r="AT354" s="177" t="s">
        <v>69</v>
      </c>
      <c r="AU354" s="177" t="s">
        <v>77</v>
      </c>
      <c r="AY354" s="176" t="s">
        <v>181</v>
      </c>
      <c r="BK354" s="178">
        <f>SUM(BK355:BK368)</f>
        <v>0</v>
      </c>
    </row>
    <row r="355" spans="1:65" s="2" customFormat="1" ht="16.5" customHeight="1">
      <c r="A355" s="37"/>
      <c r="B355" s="38"/>
      <c r="C355" s="181" t="s">
        <v>454</v>
      </c>
      <c r="D355" s="181" t="s">
        <v>184</v>
      </c>
      <c r="E355" s="182" t="s">
        <v>455</v>
      </c>
      <c r="F355" s="183" t="s">
        <v>456</v>
      </c>
      <c r="G355" s="184" t="s">
        <v>187</v>
      </c>
      <c r="H355" s="185">
        <v>8.6259999999999994</v>
      </c>
      <c r="I355" s="186"/>
      <c r="J355" s="187">
        <f>ROUND(I355*H355,2)</f>
        <v>0</v>
      </c>
      <c r="K355" s="183" t="s">
        <v>19</v>
      </c>
      <c r="L355" s="42"/>
      <c r="M355" s="188" t="s">
        <v>19</v>
      </c>
      <c r="N355" s="189" t="s">
        <v>42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278</v>
      </c>
      <c r="AT355" s="192" t="s">
        <v>184</v>
      </c>
      <c r="AU355" s="192" t="s">
        <v>83</v>
      </c>
      <c r="AY355" s="20" t="s">
        <v>181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83</v>
      </c>
      <c r="BK355" s="193">
        <f>ROUND(I355*H355,2)</f>
        <v>0</v>
      </c>
      <c r="BL355" s="20" t="s">
        <v>278</v>
      </c>
      <c r="BM355" s="192" t="s">
        <v>457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458</v>
      </c>
      <c r="G356" s="200"/>
      <c r="H356" s="204">
        <v>3.1139999999999999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458</v>
      </c>
      <c r="G357" s="200"/>
      <c r="H357" s="204">
        <v>3.1139999999999999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213</v>
      </c>
      <c r="G358" s="200"/>
      <c r="H358" s="204">
        <v>1.7969999999999999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214</v>
      </c>
      <c r="G359" s="200"/>
      <c r="H359" s="204">
        <v>0.60099999999999998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8.6260000000000012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16.5" customHeight="1">
      <c r="A361" s="37"/>
      <c r="B361" s="38"/>
      <c r="C361" s="222" t="s">
        <v>459</v>
      </c>
      <c r="D361" s="222" t="s">
        <v>237</v>
      </c>
      <c r="E361" s="223" t="s">
        <v>460</v>
      </c>
      <c r="F361" s="224" t="s">
        <v>461</v>
      </c>
      <c r="G361" s="225" t="s">
        <v>187</v>
      </c>
      <c r="H361" s="226">
        <v>8.6259999999999994</v>
      </c>
      <c r="I361" s="227"/>
      <c r="J361" s="228">
        <f>ROUND(I361*H361,2)</f>
        <v>0</v>
      </c>
      <c r="K361" s="224" t="s">
        <v>188</v>
      </c>
      <c r="L361" s="229"/>
      <c r="M361" s="230" t="s">
        <v>19</v>
      </c>
      <c r="N361" s="231" t="s">
        <v>42</v>
      </c>
      <c r="O361" s="67"/>
      <c r="P361" s="190">
        <f>O361*H361</f>
        <v>0</v>
      </c>
      <c r="Q361" s="190">
        <v>1.2999999999999999E-3</v>
      </c>
      <c r="R361" s="190">
        <f>Q361*H361</f>
        <v>1.1213799999999999E-2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356</v>
      </c>
      <c r="AT361" s="192" t="s">
        <v>237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462</v>
      </c>
    </row>
    <row r="362" spans="1:65" s="13" customFormat="1" ht="11.25">
      <c r="B362" s="199"/>
      <c r="C362" s="200"/>
      <c r="D362" s="201" t="s">
        <v>193</v>
      </c>
      <c r="E362" s="202" t="s">
        <v>19</v>
      </c>
      <c r="F362" s="203" t="s">
        <v>458</v>
      </c>
      <c r="G362" s="200"/>
      <c r="H362" s="204">
        <v>3.1139999999999999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193</v>
      </c>
      <c r="AU362" s="210" t="s">
        <v>83</v>
      </c>
      <c r="AV362" s="13" t="s">
        <v>83</v>
      </c>
      <c r="AW362" s="13" t="s">
        <v>32</v>
      </c>
      <c r="AX362" s="13" t="s">
        <v>70</v>
      </c>
      <c r="AY362" s="210" t="s">
        <v>181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458</v>
      </c>
      <c r="G363" s="200"/>
      <c r="H363" s="204">
        <v>3.1139999999999999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213</v>
      </c>
      <c r="G364" s="200"/>
      <c r="H364" s="204">
        <v>1.7969999999999999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214</v>
      </c>
      <c r="G365" s="200"/>
      <c r="H365" s="204">
        <v>0.60099999999999998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4" customFormat="1" ht="11.25">
      <c r="B366" s="211"/>
      <c r="C366" s="212"/>
      <c r="D366" s="201" t="s">
        <v>193</v>
      </c>
      <c r="E366" s="213" t="s">
        <v>19</v>
      </c>
      <c r="F366" s="214" t="s">
        <v>197</v>
      </c>
      <c r="G366" s="212"/>
      <c r="H366" s="215">
        <v>8.6260000000000012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193</v>
      </c>
      <c r="AU366" s="221" t="s">
        <v>83</v>
      </c>
      <c r="AV366" s="14" t="s">
        <v>189</v>
      </c>
      <c r="AW366" s="14" t="s">
        <v>32</v>
      </c>
      <c r="AX366" s="14" t="s">
        <v>77</v>
      </c>
      <c r="AY366" s="221" t="s">
        <v>181</v>
      </c>
    </row>
    <row r="367" spans="1:65" s="2" customFormat="1" ht="33" customHeight="1">
      <c r="A367" s="37"/>
      <c r="B367" s="38"/>
      <c r="C367" s="181" t="s">
        <v>463</v>
      </c>
      <c r="D367" s="181" t="s">
        <v>184</v>
      </c>
      <c r="E367" s="182" t="s">
        <v>464</v>
      </c>
      <c r="F367" s="183" t="s">
        <v>465</v>
      </c>
      <c r="G367" s="184" t="s">
        <v>309</v>
      </c>
      <c r="H367" s="185">
        <v>1.0999999999999999E-2</v>
      </c>
      <c r="I367" s="186"/>
      <c r="J367" s="187">
        <f>ROUND(I367*H367,2)</f>
        <v>0</v>
      </c>
      <c r="K367" s="183" t="s">
        <v>188</v>
      </c>
      <c r="L367" s="42"/>
      <c r="M367" s="188" t="s">
        <v>19</v>
      </c>
      <c r="N367" s="189" t="s">
        <v>42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278</v>
      </c>
      <c r="AT367" s="192" t="s">
        <v>184</v>
      </c>
      <c r="AU367" s="192" t="s">
        <v>83</v>
      </c>
      <c r="AY367" s="20" t="s">
        <v>181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83</v>
      </c>
      <c r="BK367" s="193">
        <f>ROUND(I367*H367,2)</f>
        <v>0</v>
      </c>
      <c r="BL367" s="20" t="s">
        <v>278</v>
      </c>
      <c r="BM367" s="192" t="s">
        <v>466</v>
      </c>
    </row>
    <row r="368" spans="1:65" s="2" customFormat="1" ht="11.25">
      <c r="A368" s="37"/>
      <c r="B368" s="38"/>
      <c r="C368" s="39"/>
      <c r="D368" s="194" t="s">
        <v>191</v>
      </c>
      <c r="E368" s="39"/>
      <c r="F368" s="195" t="s">
        <v>467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191</v>
      </c>
      <c r="AU368" s="20" t="s">
        <v>83</v>
      </c>
    </row>
    <row r="369" spans="1:65" s="12" customFormat="1" ht="25.9" customHeight="1">
      <c r="B369" s="165"/>
      <c r="C369" s="166"/>
      <c r="D369" s="167" t="s">
        <v>69</v>
      </c>
      <c r="E369" s="168" t="s">
        <v>468</v>
      </c>
      <c r="F369" s="168" t="s">
        <v>469</v>
      </c>
      <c r="G369" s="166"/>
      <c r="H369" s="166"/>
      <c r="I369" s="169"/>
      <c r="J369" s="170">
        <f>BK369</f>
        <v>0</v>
      </c>
      <c r="K369" s="166"/>
      <c r="L369" s="171"/>
      <c r="M369" s="172"/>
      <c r="N369" s="173"/>
      <c r="O369" s="173"/>
      <c r="P369" s="174">
        <f>SUM(P370:P377)</f>
        <v>0</v>
      </c>
      <c r="Q369" s="173"/>
      <c r="R369" s="174">
        <f>SUM(R370:R377)</f>
        <v>0</v>
      </c>
      <c r="S369" s="173"/>
      <c r="T369" s="175">
        <f>SUM(T370:T377)</f>
        <v>0</v>
      </c>
      <c r="AR369" s="176" t="s">
        <v>215</v>
      </c>
      <c r="AT369" s="177" t="s">
        <v>69</v>
      </c>
      <c r="AU369" s="177" t="s">
        <v>70</v>
      </c>
      <c r="AY369" s="176" t="s">
        <v>181</v>
      </c>
      <c r="BK369" s="178">
        <f>SUM(BK370:BK377)</f>
        <v>0</v>
      </c>
    </row>
    <row r="370" spans="1:65" s="2" customFormat="1" ht="16.5" customHeight="1">
      <c r="A370" s="37"/>
      <c r="B370" s="38"/>
      <c r="C370" s="181" t="s">
        <v>470</v>
      </c>
      <c r="D370" s="181" t="s">
        <v>184</v>
      </c>
      <c r="E370" s="182" t="s">
        <v>471</v>
      </c>
      <c r="F370" s="183" t="s">
        <v>472</v>
      </c>
      <c r="G370" s="184" t="s">
        <v>473</v>
      </c>
      <c r="H370" s="185">
        <v>1</v>
      </c>
      <c r="I370" s="186"/>
      <c r="J370" s="187">
        <f t="shared" ref="J370:J377" si="0">ROUND(I370*H370,2)</f>
        <v>0</v>
      </c>
      <c r="K370" s="183" t="s">
        <v>19</v>
      </c>
      <c r="L370" s="42"/>
      <c r="M370" s="188" t="s">
        <v>19</v>
      </c>
      <c r="N370" s="189" t="s">
        <v>42</v>
      </c>
      <c r="O370" s="67"/>
      <c r="P370" s="190">
        <f t="shared" ref="P370:P377" si="1">O370*H370</f>
        <v>0</v>
      </c>
      <c r="Q370" s="190">
        <v>0</v>
      </c>
      <c r="R370" s="190">
        <f t="shared" ref="R370:R377" si="2">Q370*H370</f>
        <v>0</v>
      </c>
      <c r="S370" s="190">
        <v>0</v>
      </c>
      <c r="T370" s="191">
        <f t="shared" ref="T370:T377" si="3"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189</v>
      </c>
      <c r="AT370" s="192" t="s">
        <v>184</v>
      </c>
      <c r="AU370" s="192" t="s">
        <v>77</v>
      </c>
      <c r="AY370" s="20" t="s">
        <v>181</v>
      </c>
      <c r="BE370" s="193">
        <f t="shared" ref="BE370:BE377" si="4">IF(N370="základní",J370,0)</f>
        <v>0</v>
      </c>
      <c r="BF370" s="193">
        <f t="shared" ref="BF370:BF377" si="5">IF(N370="snížená",J370,0)</f>
        <v>0</v>
      </c>
      <c r="BG370" s="193">
        <f t="shared" ref="BG370:BG377" si="6">IF(N370="zákl. přenesená",J370,0)</f>
        <v>0</v>
      </c>
      <c r="BH370" s="193">
        <f t="shared" ref="BH370:BH377" si="7">IF(N370="sníž. přenesená",J370,0)</f>
        <v>0</v>
      </c>
      <c r="BI370" s="193">
        <f t="shared" ref="BI370:BI377" si="8">IF(N370="nulová",J370,0)</f>
        <v>0</v>
      </c>
      <c r="BJ370" s="20" t="s">
        <v>83</v>
      </c>
      <c r="BK370" s="193">
        <f t="shared" ref="BK370:BK377" si="9">ROUND(I370*H370,2)</f>
        <v>0</v>
      </c>
      <c r="BL370" s="20" t="s">
        <v>189</v>
      </c>
      <c r="BM370" s="192" t="s">
        <v>474</v>
      </c>
    </row>
    <row r="371" spans="1:65" s="2" customFormat="1" ht="16.5" customHeight="1">
      <c r="A371" s="37"/>
      <c r="B371" s="38"/>
      <c r="C371" s="181" t="s">
        <v>475</v>
      </c>
      <c r="D371" s="181" t="s">
        <v>184</v>
      </c>
      <c r="E371" s="182" t="s">
        <v>476</v>
      </c>
      <c r="F371" s="183" t="s">
        <v>477</v>
      </c>
      <c r="G371" s="184" t="s">
        <v>473</v>
      </c>
      <c r="H371" s="185">
        <v>1</v>
      </c>
      <c r="I371" s="186"/>
      <c r="J371" s="187">
        <f t="shared" si="0"/>
        <v>0</v>
      </c>
      <c r="K371" s="183" t="s">
        <v>19</v>
      </c>
      <c r="L371" s="42"/>
      <c r="M371" s="188" t="s">
        <v>19</v>
      </c>
      <c r="N371" s="189" t="s">
        <v>42</v>
      </c>
      <c r="O371" s="67"/>
      <c r="P371" s="190">
        <f t="shared" si="1"/>
        <v>0</v>
      </c>
      <c r="Q371" s="190">
        <v>0</v>
      </c>
      <c r="R371" s="190">
        <f t="shared" si="2"/>
        <v>0</v>
      </c>
      <c r="S371" s="190">
        <v>0</v>
      </c>
      <c r="T371" s="191">
        <f t="shared" si="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189</v>
      </c>
      <c r="AT371" s="192" t="s">
        <v>184</v>
      </c>
      <c r="AU371" s="192" t="s">
        <v>77</v>
      </c>
      <c r="AY371" s="20" t="s">
        <v>181</v>
      </c>
      <c r="BE371" s="193">
        <f t="shared" si="4"/>
        <v>0</v>
      </c>
      <c r="BF371" s="193">
        <f t="shared" si="5"/>
        <v>0</v>
      </c>
      <c r="BG371" s="193">
        <f t="shared" si="6"/>
        <v>0</v>
      </c>
      <c r="BH371" s="193">
        <f t="shared" si="7"/>
        <v>0</v>
      </c>
      <c r="BI371" s="193">
        <f t="shared" si="8"/>
        <v>0</v>
      </c>
      <c r="BJ371" s="20" t="s">
        <v>83</v>
      </c>
      <c r="BK371" s="193">
        <f t="shared" si="9"/>
        <v>0</v>
      </c>
      <c r="BL371" s="20" t="s">
        <v>189</v>
      </c>
      <c r="BM371" s="192" t="s">
        <v>478</v>
      </c>
    </row>
    <row r="372" spans="1:65" s="2" customFormat="1" ht="24.2" customHeight="1">
      <c r="A372" s="37"/>
      <c r="B372" s="38"/>
      <c r="C372" s="181" t="s">
        <v>479</v>
      </c>
      <c r="D372" s="181" t="s">
        <v>184</v>
      </c>
      <c r="E372" s="182" t="s">
        <v>480</v>
      </c>
      <c r="F372" s="183" t="s">
        <v>481</v>
      </c>
      <c r="G372" s="184" t="s">
        <v>473</v>
      </c>
      <c r="H372" s="185">
        <v>1</v>
      </c>
      <c r="I372" s="186"/>
      <c r="J372" s="187">
        <f t="shared" si="0"/>
        <v>0</v>
      </c>
      <c r="K372" s="183" t="s">
        <v>19</v>
      </c>
      <c r="L372" s="42"/>
      <c r="M372" s="188" t="s">
        <v>19</v>
      </c>
      <c r="N372" s="189" t="s">
        <v>42</v>
      </c>
      <c r="O372" s="67"/>
      <c r="P372" s="190">
        <f t="shared" si="1"/>
        <v>0</v>
      </c>
      <c r="Q372" s="190">
        <v>0</v>
      </c>
      <c r="R372" s="190">
        <f t="shared" si="2"/>
        <v>0</v>
      </c>
      <c r="S372" s="190">
        <v>0</v>
      </c>
      <c r="T372" s="191">
        <f t="shared" si="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189</v>
      </c>
      <c r="AT372" s="192" t="s">
        <v>184</v>
      </c>
      <c r="AU372" s="192" t="s">
        <v>77</v>
      </c>
      <c r="AY372" s="20" t="s">
        <v>181</v>
      </c>
      <c r="BE372" s="193">
        <f t="shared" si="4"/>
        <v>0</v>
      </c>
      <c r="BF372" s="193">
        <f t="shared" si="5"/>
        <v>0</v>
      </c>
      <c r="BG372" s="193">
        <f t="shared" si="6"/>
        <v>0</v>
      </c>
      <c r="BH372" s="193">
        <f t="shared" si="7"/>
        <v>0</v>
      </c>
      <c r="BI372" s="193">
        <f t="shared" si="8"/>
        <v>0</v>
      </c>
      <c r="BJ372" s="20" t="s">
        <v>83</v>
      </c>
      <c r="BK372" s="193">
        <f t="shared" si="9"/>
        <v>0</v>
      </c>
      <c r="BL372" s="20" t="s">
        <v>189</v>
      </c>
      <c r="BM372" s="192" t="s">
        <v>482</v>
      </c>
    </row>
    <row r="373" spans="1:65" s="2" customFormat="1" ht="16.5" customHeight="1">
      <c r="A373" s="37"/>
      <c r="B373" s="38"/>
      <c r="C373" s="181" t="s">
        <v>483</v>
      </c>
      <c r="D373" s="181" t="s">
        <v>184</v>
      </c>
      <c r="E373" s="182" t="s">
        <v>484</v>
      </c>
      <c r="F373" s="183" t="s">
        <v>485</v>
      </c>
      <c r="G373" s="184" t="s">
        <v>473</v>
      </c>
      <c r="H373" s="185">
        <v>1</v>
      </c>
      <c r="I373" s="186"/>
      <c r="J373" s="187">
        <f t="shared" si="0"/>
        <v>0</v>
      </c>
      <c r="K373" s="183" t="s">
        <v>19</v>
      </c>
      <c r="L373" s="42"/>
      <c r="M373" s="188" t="s">
        <v>19</v>
      </c>
      <c r="N373" s="189" t="s">
        <v>42</v>
      </c>
      <c r="O373" s="67"/>
      <c r="P373" s="190">
        <f t="shared" si="1"/>
        <v>0</v>
      </c>
      <c r="Q373" s="190">
        <v>0</v>
      </c>
      <c r="R373" s="190">
        <f t="shared" si="2"/>
        <v>0</v>
      </c>
      <c r="S373" s="190">
        <v>0</v>
      </c>
      <c r="T373" s="191">
        <f t="shared" si="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189</v>
      </c>
      <c r="AT373" s="192" t="s">
        <v>184</v>
      </c>
      <c r="AU373" s="192" t="s">
        <v>77</v>
      </c>
      <c r="AY373" s="20" t="s">
        <v>181</v>
      </c>
      <c r="BE373" s="193">
        <f t="shared" si="4"/>
        <v>0</v>
      </c>
      <c r="BF373" s="193">
        <f t="shared" si="5"/>
        <v>0</v>
      </c>
      <c r="BG373" s="193">
        <f t="shared" si="6"/>
        <v>0</v>
      </c>
      <c r="BH373" s="193">
        <f t="shared" si="7"/>
        <v>0</v>
      </c>
      <c r="BI373" s="193">
        <f t="shared" si="8"/>
        <v>0</v>
      </c>
      <c r="BJ373" s="20" t="s">
        <v>83</v>
      </c>
      <c r="BK373" s="193">
        <f t="shared" si="9"/>
        <v>0</v>
      </c>
      <c r="BL373" s="20" t="s">
        <v>189</v>
      </c>
      <c r="BM373" s="192" t="s">
        <v>486</v>
      </c>
    </row>
    <row r="374" spans="1:65" s="2" customFormat="1" ht="16.5" customHeight="1">
      <c r="A374" s="37"/>
      <c r="B374" s="38"/>
      <c r="C374" s="181" t="s">
        <v>487</v>
      </c>
      <c r="D374" s="181" t="s">
        <v>184</v>
      </c>
      <c r="E374" s="182" t="s">
        <v>488</v>
      </c>
      <c r="F374" s="183" t="s">
        <v>489</v>
      </c>
      <c r="G374" s="184" t="s">
        <v>473</v>
      </c>
      <c r="H374" s="185">
        <v>1</v>
      </c>
      <c r="I374" s="186"/>
      <c r="J374" s="187">
        <f t="shared" si="0"/>
        <v>0</v>
      </c>
      <c r="K374" s="183" t="s">
        <v>19</v>
      </c>
      <c r="L374" s="42"/>
      <c r="M374" s="188" t="s">
        <v>19</v>
      </c>
      <c r="N374" s="189" t="s">
        <v>42</v>
      </c>
      <c r="O374" s="67"/>
      <c r="P374" s="190">
        <f t="shared" si="1"/>
        <v>0</v>
      </c>
      <c r="Q374" s="190">
        <v>0</v>
      </c>
      <c r="R374" s="190">
        <f t="shared" si="2"/>
        <v>0</v>
      </c>
      <c r="S374" s="190">
        <v>0</v>
      </c>
      <c r="T374" s="191">
        <f t="shared" si="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189</v>
      </c>
      <c r="AT374" s="192" t="s">
        <v>184</v>
      </c>
      <c r="AU374" s="192" t="s">
        <v>77</v>
      </c>
      <c r="AY374" s="20" t="s">
        <v>181</v>
      </c>
      <c r="BE374" s="193">
        <f t="shared" si="4"/>
        <v>0</v>
      </c>
      <c r="BF374" s="193">
        <f t="shared" si="5"/>
        <v>0</v>
      </c>
      <c r="BG374" s="193">
        <f t="shared" si="6"/>
        <v>0</v>
      </c>
      <c r="BH374" s="193">
        <f t="shared" si="7"/>
        <v>0</v>
      </c>
      <c r="BI374" s="193">
        <f t="shared" si="8"/>
        <v>0</v>
      </c>
      <c r="BJ374" s="20" t="s">
        <v>83</v>
      </c>
      <c r="BK374" s="193">
        <f t="shared" si="9"/>
        <v>0</v>
      </c>
      <c r="BL374" s="20" t="s">
        <v>189</v>
      </c>
      <c r="BM374" s="192" t="s">
        <v>490</v>
      </c>
    </row>
    <row r="375" spans="1:65" s="2" customFormat="1" ht="24.2" customHeight="1">
      <c r="A375" s="37"/>
      <c r="B375" s="38"/>
      <c r="C375" s="181" t="s">
        <v>491</v>
      </c>
      <c r="D375" s="181" t="s">
        <v>184</v>
      </c>
      <c r="E375" s="182" t="s">
        <v>492</v>
      </c>
      <c r="F375" s="183" t="s">
        <v>493</v>
      </c>
      <c r="G375" s="184" t="s">
        <v>473</v>
      </c>
      <c r="H375" s="185">
        <v>1</v>
      </c>
      <c r="I375" s="186"/>
      <c r="J375" s="187">
        <f t="shared" si="0"/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si="1"/>
        <v>0</v>
      </c>
      <c r="Q375" s="190">
        <v>0</v>
      </c>
      <c r="R375" s="190">
        <f t="shared" si="2"/>
        <v>0</v>
      </c>
      <c r="S375" s="190">
        <v>0</v>
      </c>
      <c r="T375" s="191">
        <f t="shared" si="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si="4"/>
        <v>0</v>
      </c>
      <c r="BF375" s="193">
        <f t="shared" si="5"/>
        <v>0</v>
      </c>
      <c r="BG375" s="193">
        <f t="shared" si="6"/>
        <v>0</v>
      </c>
      <c r="BH375" s="193">
        <f t="shared" si="7"/>
        <v>0</v>
      </c>
      <c r="BI375" s="193">
        <f t="shared" si="8"/>
        <v>0</v>
      </c>
      <c r="BJ375" s="20" t="s">
        <v>83</v>
      </c>
      <c r="BK375" s="193">
        <f t="shared" si="9"/>
        <v>0</v>
      </c>
      <c r="BL375" s="20" t="s">
        <v>189</v>
      </c>
      <c r="BM375" s="192" t="s">
        <v>494</v>
      </c>
    </row>
    <row r="376" spans="1:65" s="2" customFormat="1" ht="33" customHeight="1">
      <c r="A376" s="37"/>
      <c r="B376" s="38"/>
      <c r="C376" s="181" t="s">
        <v>495</v>
      </c>
      <c r="D376" s="181" t="s">
        <v>184</v>
      </c>
      <c r="E376" s="182" t="s">
        <v>496</v>
      </c>
      <c r="F376" s="183" t="s">
        <v>497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498</v>
      </c>
    </row>
    <row r="377" spans="1:65" s="2" customFormat="1" ht="16.5" customHeight="1">
      <c r="A377" s="37"/>
      <c r="B377" s="38"/>
      <c r="C377" s="181" t="s">
        <v>499</v>
      </c>
      <c r="D377" s="181" t="s">
        <v>184</v>
      </c>
      <c r="E377" s="182" t="s">
        <v>500</v>
      </c>
      <c r="F377" s="183" t="s">
        <v>501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253" t="s">
        <v>19</v>
      </c>
      <c r="N377" s="254" t="s">
        <v>42</v>
      </c>
      <c r="O377" s="255"/>
      <c r="P377" s="256">
        <f t="shared" si="1"/>
        <v>0</v>
      </c>
      <c r="Q377" s="256">
        <v>0</v>
      </c>
      <c r="R377" s="256">
        <f t="shared" si="2"/>
        <v>0</v>
      </c>
      <c r="S377" s="256">
        <v>0</v>
      </c>
      <c r="T377" s="257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502</v>
      </c>
    </row>
    <row r="378" spans="1:65" s="2" customFormat="1" ht="6.95" customHeight="1">
      <c r="A378" s="37"/>
      <c r="B378" s="50"/>
      <c r="C378" s="51"/>
      <c r="D378" s="51"/>
      <c r="E378" s="51"/>
      <c r="F378" s="51"/>
      <c r="G378" s="51"/>
      <c r="H378" s="51"/>
      <c r="I378" s="51"/>
      <c r="J378" s="51"/>
      <c r="K378" s="51"/>
      <c r="L378" s="42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algorithmName="SHA-512" hashValue="JnoHjYl/us2CcutFQ7T4HlE6OHjkFQ7FsKD2C6Lt59aVC51zcYYaBdRa9ylxyLqy/2pFhwm5v1T/xX5ZKYDr7Q==" saltValue="ZTQNpm5JV9VBIKz1ofc1jpVmg5o0CRMNNI1XCiKqBdqLyI6cpzuCqTf5ntE6Ni1ZqtTMvnMp85kEsergEmMWvA==" spinCount="100000" sheet="1" objects="1" scenarios="1" formatColumns="0" formatRows="0" autoFilter="0"/>
  <autoFilter ref="C96:K377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8" r:id="rId2"/>
    <hyperlink ref="F115" r:id="rId3"/>
    <hyperlink ref="F119" r:id="rId4"/>
    <hyperlink ref="F126" r:id="rId5"/>
    <hyperlink ref="F133" r:id="rId6"/>
    <hyperlink ref="F140" r:id="rId7"/>
    <hyperlink ref="F154" r:id="rId8"/>
    <hyperlink ref="F181" r:id="rId9"/>
    <hyperlink ref="F188" r:id="rId10"/>
    <hyperlink ref="F196" r:id="rId11"/>
    <hyperlink ref="F203" r:id="rId12"/>
    <hyperlink ref="F207" r:id="rId13"/>
    <hyperlink ref="F212" r:id="rId14"/>
    <hyperlink ref="F217" r:id="rId15"/>
    <hyperlink ref="F224" r:id="rId16"/>
    <hyperlink ref="F232" r:id="rId17"/>
    <hyperlink ref="F241" r:id="rId18"/>
    <hyperlink ref="F243" r:id="rId19"/>
    <hyperlink ref="F245" r:id="rId20"/>
    <hyperlink ref="F250" r:id="rId21"/>
    <hyperlink ref="F253" r:id="rId22"/>
    <hyperlink ref="F257" r:id="rId23"/>
    <hyperlink ref="F263" r:id="rId24"/>
    <hyperlink ref="F274" r:id="rId25"/>
    <hyperlink ref="F277" r:id="rId26"/>
    <hyperlink ref="F286" r:id="rId27"/>
    <hyperlink ref="F293" r:id="rId28"/>
    <hyperlink ref="F300" r:id="rId29"/>
    <hyperlink ref="F306" r:id="rId30"/>
    <hyperlink ref="F317" r:id="rId31"/>
    <hyperlink ref="F320" r:id="rId32"/>
    <hyperlink ref="F327" r:id="rId33"/>
    <hyperlink ref="F334" r:id="rId34"/>
    <hyperlink ref="F341" r:id="rId35"/>
    <hyperlink ref="F344" r:id="rId36"/>
    <hyperlink ref="F368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111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571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573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ROUND((SUM(BE97:BE410)),  2)</f>
        <v>0</v>
      </c>
      <c r="G35" s="37"/>
      <c r="H35" s="37"/>
      <c r="I35" s="127">
        <v>0.21</v>
      </c>
      <c r="J35" s="126">
        <f>ROUND(((SUM(BE97:BE410))*I35),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ROUND((SUM(BF97:BF410)),  2)</f>
        <v>0</v>
      </c>
      <c r="G36" s="37"/>
      <c r="H36" s="37"/>
      <c r="I36" s="127">
        <v>0.12</v>
      </c>
      <c r="J36" s="126">
        <f>ROUND(((SUM(BF97:BF410))*I36),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ROUND((SUM(BG97:BG410)),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ROUND((SUM(BH97:BH410)),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ROUND((SUM(BI97:BI410)),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571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022 - Bytová jednotka 2, byt 2+1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J207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J257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J269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J272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J273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J296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J344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J371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J385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J402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571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022 - Bytová jednotka 2, byt 2+1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P98+P272+P402</f>
        <v>0</v>
      </c>
      <c r="Q97" s="75"/>
      <c r="R97" s="162">
        <f>R98+R272+R402</f>
        <v>0.89937307000000011</v>
      </c>
      <c r="S97" s="75"/>
      <c r="T97" s="163">
        <f>T98+T272+T402</f>
        <v>1.0828625000000001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BK98+BK272+BK402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P99+P207+P257+P269</f>
        <v>0</v>
      </c>
      <c r="Q98" s="173"/>
      <c r="R98" s="174">
        <f>R99+R207+R257+R269</f>
        <v>0.39332796000000003</v>
      </c>
      <c r="S98" s="173"/>
      <c r="T98" s="175">
        <f>T99+T207+T257+T269</f>
        <v>1.0532524000000001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BK99+BK207+BK257+BK269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SUM(P100:P206)</f>
        <v>0</v>
      </c>
      <c r="Q99" s="173"/>
      <c r="R99" s="174">
        <f>SUM(R100:R206)</f>
        <v>0.39178356000000003</v>
      </c>
      <c r="S99" s="173"/>
      <c r="T99" s="175">
        <f>SUM(T100:T206)</f>
        <v>6.7044000000000001E-3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SUM(BK100:BK206)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9.1349999999999998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4.00113E-2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3" customFormat="1" ht="11.25">
      <c r="B106" s="199"/>
      <c r="C106" s="200"/>
      <c r="D106" s="201" t="s">
        <v>193</v>
      </c>
      <c r="E106" s="202" t="s">
        <v>19</v>
      </c>
      <c r="F106" s="203" t="s">
        <v>194</v>
      </c>
      <c r="G106" s="200"/>
      <c r="H106" s="204">
        <v>2.1480000000000001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193</v>
      </c>
      <c r="AU106" s="210" t="s">
        <v>83</v>
      </c>
      <c r="AV106" s="13" t="s">
        <v>83</v>
      </c>
      <c r="AW106" s="13" t="s">
        <v>32</v>
      </c>
      <c r="AX106" s="13" t="s">
        <v>70</v>
      </c>
      <c r="AY106" s="210" t="s">
        <v>181</v>
      </c>
    </row>
    <row r="107" spans="1:65" s="14" customFormat="1" ht="11.25">
      <c r="B107" s="211"/>
      <c r="C107" s="212"/>
      <c r="D107" s="201" t="s">
        <v>193</v>
      </c>
      <c r="E107" s="213" t="s">
        <v>19</v>
      </c>
      <c r="F107" s="214" t="s">
        <v>197</v>
      </c>
      <c r="G107" s="212"/>
      <c r="H107" s="215">
        <v>9.1349999999999998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193</v>
      </c>
      <c r="AU107" s="221" t="s">
        <v>83</v>
      </c>
      <c r="AV107" s="14" t="s">
        <v>189</v>
      </c>
      <c r="AW107" s="14" t="s">
        <v>32</v>
      </c>
      <c r="AX107" s="14" t="s">
        <v>77</v>
      </c>
      <c r="AY107" s="221" t="s">
        <v>181</v>
      </c>
    </row>
    <row r="108" spans="1:65" s="2" customFormat="1" ht="16.5" customHeight="1">
      <c r="A108" s="37"/>
      <c r="B108" s="38"/>
      <c r="C108" s="181" t="s">
        <v>83</v>
      </c>
      <c r="D108" s="181" t="s">
        <v>184</v>
      </c>
      <c r="E108" s="182" t="s">
        <v>198</v>
      </c>
      <c r="F108" s="183" t="s">
        <v>199</v>
      </c>
      <c r="G108" s="184" t="s">
        <v>187</v>
      </c>
      <c r="H108" s="185">
        <v>9.1349999999999998</v>
      </c>
      <c r="I108" s="186"/>
      <c r="J108" s="187">
        <f>ROUND(I108*H108,2)</f>
        <v>0</v>
      </c>
      <c r="K108" s="183" t="s">
        <v>188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3.3579999999999999E-2</v>
      </c>
      <c r="R108" s="190">
        <f>Q108*H108</f>
        <v>0.30675330000000001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189</v>
      </c>
      <c r="AT108" s="192" t="s">
        <v>184</v>
      </c>
      <c r="AU108" s="192" t="s">
        <v>83</v>
      </c>
      <c r="AY108" s="20" t="s">
        <v>181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83</v>
      </c>
      <c r="BK108" s="193">
        <f>ROUND(I108*H108,2)</f>
        <v>0</v>
      </c>
      <c r="BL108" s="20" t="s">
        <v>189</v>
      </c>
      <c r="BM108" s="192" t="s">
        <v>200</v>
      </c>
    </row>
    <row r="109" spans="1:65" s="2" customFormat="1" ht="11.25">
      <c r="A109" s="37"/>
      <c r="B109" s="38"/>
      <c r="C109" s="39"/>
      <c r="D109" s="194" t="s">
        <v>191</v>
      </c>
      <c r="E109" s="39"/>
      <c r="F109" s="195" t="s">
        <v>201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191</v>
      </c>
      <c r="AU109" s="20" t="s">
        <v>83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194</v>
      </c>
      <c r="G111" s="200"/>
      <c r="H111" s="204">
        <v>2.1480000000000001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195</v>
      </c>
      <c r="G112" s="200"/>
      <c r="H112" s="204">
        <v>1.7609999999999999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196</v>
      </c>
      <c r="G113" s="200"/>
      <c r="H113" s="204">
        <v>0.93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3" customFormat="1" ht="11.25">
      <c r="B114" s="199"/>
      <c r="C114" s="200"/>
      <c r="D114" s="201" t="s">
        <v>193</v>
      </c>
      <c r="E114" s="202" t="s">
        <v>19</v>
      </c>
      <c r="F114" s="203" t="s">
        <v>194</v>
      </c>
      <c r="G114" s="200"/>
      <c r="H114" s="204">
        <v>2.1480000000000001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193</v>
      </c>
      <c r="AU114" s="210" t="s">
        <v>83</v>
      </c>
      <c r="AV114" s="13" t="s">
        <v>83</v>
      </c>
      <c r="AW114" s="13" t="s">
        <v>32</v>
      </c>
      <c r="AX114" s="13" t="s">
        <v>70</v>
      </c>
      <c r="AY114" s="210" t="s">
        <v>181</v>
      </c>
    </row>
    <row r="115" spans="1:65" s="14" customFormat="1" ht="11.25">
      <c r="B115" s="211"/>
      <c r="C115" s="212"/>
      <c r="D115" s="201" t="s">
        <v>193</v>
      </c>
      <c r="E115" s="213" t="s">
        <v>19</v>
      </c>
      <c r="F115" s="214" t="s">
        <v>197</v>
      </c>
      <c r="G115" s="212"/>
      <c r="H115" s="215">
        <v>9.1349999999999998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193</v>
      </c>
      <c r="AU115" s="221" t="s">
        <v>83</v>
      </c>
      <c r="AV115" s="14" t="s">
        <v>189</v>
      </c>
      <c r="AW115" s="14" t="s">
        <v>32</v>
      </c>
      <c r="AX115" s="14" t="s">
        <v>77</v>
      </c>
      <c r="AY115" s="221" t="s">
        <v>181</v>
      </c>
    </row>
    <row r="116" spans="1:65" s="2" customFormat="1" ht="16.5" customHeight="1">
      <c r="A116" s="37"/>
      <c r="B116" s="38"/>
      <c r="C116" s="181" t="s">
        <v>202</v>
      </c>
      <c r="D116" s="181" t="s">
        <v>184</v>
      </c>
      <c r="E116" s="182" t="s">
        <v>203</v>
      </c>
      <c r="F116" s="183" t="s">
        <v>204</v>
      </c>
      <c r="G116" s="184" t="s">
        <v>187</v>
      </c>
      <c r="H116" s="185">
        <v>100</v>
      </c>
      <c r="I116" s="186"/>
      <c r="J116" s="187">
        <f>ROUND(I116*H116,2)</f>
        <v>0</v>
      </c>
      <c r="K116" s="183" t="s">
        <v>188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6.0000000000000002E-5</v>
      </c>
      <c r="R116" s="190">
        <f>Q116*H116</f>
        <v>6.0000000000000001E-3</v>
      </c>
      <c r="S116" s="190">
        <v>6.0000000000000002E-5</v>
      </c>
      <c r="T116" s="191">
        <f>S116*H116</f>
        <v>6.0000000000000001E-3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189</v>
      </c>
      <c r="AT116" s="192" t="s">
        <v>184</v>
      </c>
      <c r="AU116" s="192" t="s">
        <v>83</v>
      </c>
      <c r="AY116" s="20" t="s">
        <v>181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83</v>
      </c>
      <c r="BK116" s="193">
        <f>ROUND(I116*H116,2)</f>
        <v>0</v>
      </c>
      <c r="BL116" s="20" t="s">
        <v>189</v>
      </c>
      <c r="BM116" s="192" t="s">
        <v>205</v>
      </c>
    </row>
    <row r="117" spans="1:65" s="2" customFormat="1" ht="11.25">
      <c r="A117" s="37"/>
      <c r="B117" s="38"/>
      <c r="C117" s="39"/>
      <c r="D117" s="194" t="s">
        <v>191</v>
      </c>
      <c r="E117" s="39"/>
      <c r="F117" s="195" t="s">
        <v>206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191</v>
      </c>
      <c r="AU117" s="20" t="s">
        <v>83</v>
      </c>
    </row>
    <row r="118" spans="1:65" s="13" customFormat="1" ht="11.25">
      <c r="B118" s="199"/>
      <c r="C118" s="200"/>
      <c r="D118" s="201" t="s">
        <v>193</v>
      </c>
      <c r="E118" s="202" t="s">
        <v>19</v>
      </c>
      <c r="F118" s="203" t="s">
        <v>207</v>
      </c>
      <c r="G118" s="200"/>
      <c r="H118" s="204">
        <v>100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193</v>
      </c>
      <c r="AU118" s="210" t="s">
        <v>83</v>
      </c>
      <c r="AV118" s="13" t="s">
        <v>83</v>
      </c>
      <c r="AW118" s="13" t="s">
        <v>32</v>
      </c>
      <c r="AX118" s="13" t="s">
        <v>70</v>
      </c>
      <c r="AY118" s="210" t="s">
        <v>181</v>
      </c>
    </row>
    <row r="119" spans="1:65" s="14" customFormat="1" ht="11.25">
      <c r="B119" s="211"/>
      <c r="C119" s="212"/>
      <c r="D119" s="201" t="s">
        <v>193</v>
      </c>
      <c r="E119" s="213" t="s">
        <v>19</v>
      </c>
      <c r="F119" s="214" t="s">
        <v>197</v>
      </c>
      <c r="G119" s="212"/>
      <c r="H119" s="215">
        <v>100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193</v>
      </c>
      <c r="AU119" s="221" t="s">
        <v>83</v>
      </c>
      <c r="AV119" s="14" t="s">
        <v>189</v>
      </c>
      <c r="AW119" s="14" t="s">
        <v>32</v>
      </c>
      <c r="AX119" s="14" t="s">
        <v>77</v>
      </c>
      <c r="AY119" s="221" t="s">
        <v>181</v>
      </c>
    </row>
    <row r="120" spans="1:65" s="2" customFormat="1" ht="16.5" customHeight="1">
      <c r="A120" s="37"/>
      <c r="B120" s="38"/>
      <c r="C120" s="181" t="s">
        <v>189</v>
      </c>
      <c r="D120" s="181" t="s">
        <v>184</v>
      </c>
      <c r="E120" s="182" t="s">
        <v>208</v>
      </c>
      <c r="F120" s="183" t="s">
        <v>209</v>
      </c>
      <c r="G120" s="184" t="s">
        <v>187</v>
      </c>
      <c r="H120" s="185">
        <v>11.74</v>
      </c>
      <c r="I120" s="186"/>
      <c r="J120" s="187">
        <f>ROUND(I120*H120,2)</f>
        <v>0</v>
      </c>
      <c r="K120" s="183" t="s">
        <v>188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1.1E-4</v>
      </c>
      <c r="R120" s="190">
        <f>Q120*H120</f>
        <v>1.2914000000000001E-3</v>
      </c>
      <c r="S120" s="190">
        <v>6.0000000000000002E-5</v>
      </c>
      <c r="T120" s="191">
        <f>S120*H120</f>
        <v>7.0439999999999999E-4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189</v>
      </c>
      <c r="AT120" s="192" t="s">
        <v>184</v>
      </c>
      <c r="AU120" s="192" t="s">
        <v>83</v>
      </c>
      <c r="AY120" s="20" t="s">
        <v>181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83</v>
      </c>
      <c r="BK120" s="193">
        <f>ROUND(I120*H120,2)</f>
        <v>0</v>
      </c>
      <c r="BL120" s="20" t="s">
        <v>189</v>
      </c>
      <c r="BM120" s="192" t="s">
        <v>210</v>
      </c>
    </row>
    <row r="121" spans="1:65" s="2" customFormat="1" ht="11.25">
      <c r="A121" s="37"/>
      <c r="B121" s="38"/>
      <c r="C121" s="39"/>
      <c r="D121" s="194" t="s">
        <v>191</v>
      </c>
      <c r="E121" s="39"/>
      <c r="F121" s="195" t="s">
        <v>211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191</v>
      </c>
      <c r="AU121" s="20" t="s">
        <v>83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212</v>
      </c>
      <c r="G122" s="200"/>
      <c r="H122" s="204">
        <v>3.1139999999999999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212</v>
      </c>
      <c r="G123" s="200"/>
      <c r="H123" s="204">
        <v>3.1139999999999999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213</v>
      </c>
      <c r="G124" s="200"/>
      <c r="H124" s="204">
        <v>1.7969999999999999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214</v>
      </c>
      <c r="G125" s="200"/>
      <c r="H125" s="204">
        <v>0.60099999999999998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3" customFormat="1" ht="11.25">
      <c r="B126" s="199"/>
      <c r="C126" s="200"/>
      <c r="D126" s="201" t="s">
        <v>193</v>
      </c>
      <c r="E126" s="202" t="s">
        <v>19</v>
      </c>
      <c r="F126" s="203" t="s">
        <v>212</v>
      </c>
      <c r="G126" s="200"/>
      <c r="H126" s="204">
        <v>3.1139999999999999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193</v>
      </c>
      <c r="AU126" s="210" t="s">
        <v>83</v>
      </c>
      <c r="AV126" s="13" t="s">
        <v>83</v>
      </c>
      <c r="AW126" s="13" t="s">
        <v>32</v>
      </c>
      <c r="AX126" s="13" t="s">
        <v>70</v>
      </c>
      <c r="AY126" s="210" t="s">
        <v>181</v>
      </c>
    </row>
    <row r="127" spans="1:65" s="14" customFormat="1" ht="11.25">
      <c r="B127" s="211"/>
      <c r="C127" s="212"/>
      <c r="D127" s="201" t="s">
        <v>193</v>
      </c>
      <c r="E127" s="213" t="s">
        <v>19</v>
      </c>
      <c r="F127" s="214" t="s">
        <v>197</v>
      </c>
      <c r="G127" s="212"/>
      <c r="H127" s="215">
        <v>11.740000000000002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193</v>
      </c>
      <c r="AU127" s="221" t="s">
        <v>83</v>
      </c>
      <c r="AV127" s="14" t="s">
        <v>189</v>
      </c>
      <c r="AW127" s="14" t="s">
        <v>32</v>
      </c>
      <c r="AX127" s="14" t="s">
        <v>77</v>
      </c>
      <c r="AY127" s="221" t="s">
        <v>181</v>
      </c>
    </row>
    <row r="128" spans="1:65" s="2" customFormat="1" ht="16.5" customHeight="1">
      <c r="A128" s="37"/>
      <c r="B128" s="38"/>
      <c r="C128" s="181" t="s">
        <v>215</v>
      </c>
      <c r="D128" s="181" t="s">
        <v>184</v>
      </c>
      <c r="E128" s="182" t="s">
        <v>216</v>
      </c>
      <c r="F128" s="183" t="s">
        <v>217</v>
      </c>
      <c r="G128" s="184" t="s">
        <v>187</v>
      </c>
      <c r="H128" s="185">
        <v>3.3809999999999998</v>
      </c>
      <c r="I128" s="186"/>
      <c r="J128" s="187">
        <f>ROUND(I128*H128,2)</f>
        <v>0</v>
      </c>
      <c r="K128" s="183" t="s">
        <v>188</v>
      </c>
      <c r="L128" s="42"/>
      <c r="M128" s="188" t="s">
        <v>19</v>
      </c>
      <c r="N128" s="189" t="s">
        <v>42</v>
      </c>
      <c r="O128" s="67"/>
      <c r="P128" s="190">
        <f>O128*H128</f>
        <v>0</v>
      </c>
      <c r="Q128" s="190">
        <v>2.5999999999999998E-4</v>
      </c>
      <c r="R128" s="190">
        <f>Q128*H128</f>
        <v>8.7905999999999987E-4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189</v>
      </c>
      <c r="AT128" s="192" t="s">
        <v>184</v>
      </c>
      <c r="AU128" s="192" t="s">
        <v>83</v>
      </c>
      <c r="AY128" s="20" t="s">
        <v>181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83</v>
      </c>
      <c r="BK128" s="193">
        <f>ROUND(I128*H128,2)</f>
        <v>0</v>
      </c>
      <c r="BL128" s="20" t="s">
        <v>189</v>
      </c>
      <c r="BM128" s="192" t="s">
        <v>218</v>
      </c>
    </row>
    <row r="129" spans="1:65" s="2" customFormat="1" ht="11.25">
      <c r="A129" s="37"/>
      <c r="B129" s="38"/>
      <c r="C129" s="39"/>
      <c r="D129" s="194" t="s">
        <v>191</v>
      </c>
      <c r="E129" s="39"/>
      <c r="F129" s="195" t="s">
        <v>219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191</v>
      </c>
      <c r="AU129" s="20" t="s">
        <v>83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220</v>
      </c>
      <c r="G130" s="200"/>
      <c r="H130" s="204">
        <v>0.76100000000000001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220</v>
      </c>
      <c r="G131" s="200"/>
      <c r="H131" s="204">
        <v>0.76100000000000001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221</v>
      </c>
      <c r="G132" s="200"/>
      <c r="H132" s="204">
        <v>0.75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222</v>
      </c>
      <c r="G133" s="200"/>
      <c r="H133" s="204">
        <v>0.34799999999999998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4" customFormat="1" ht="11.25">
      <c r="B135" s="211"/>
      <c r="C135" s="212"/>
      <c r="D135" s="201" t="s">
        <v>193</v>
      </c>
      <c r="E135" s="213" t="s">
        <v>19</v>
      </c>
      <c r="F135" s="214" t="s">
        <v>197</v>
      </c>
      <c r="G135" s="212"/>
      <c r="H135" s="215">
        <v>3.3810000000000002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193</v>
      </c>
      <c r="AU135" s="221" t="s">
        <v>83</v>
      </c>
      <c r="AV135" s="14" t="s">
        <v>189</v>
      </c>
      <c r="AW135" s="14" t="s">
        <v>32</v>
      </c>
      <c r="AX135" s="14" t="s">
        <v>77</v>
      </c>
      <c r="AY135" s="221" t="s">
        <v>181</v>
      </c>
    </row>
    <row r="136" spans="1:65" s="2" customFormat="1" ht="21.75" customHeight="1">
      <c r="A136" s="37"/>
      <c r="B136" s="38"/>
      <c r="C136" s="181" t="s">
        <v>182</v>
      </c>
      <c r="D136" s="181" t="s">
        <v>184</v>
      </c>
      <c r="E136" s="182" t="s">
        <v>223</v>
      </c>
      <c r="F136" s="183" t="s">
        <v>224</v>
      </c>
      <c r="G136" s="184" t="s">
        <v>187</v>
      </c>
      <c r="H136" s="185">
        <v>3.3809999999999998</v>
      </c>
      <c r="I136" s="186"/>
      <c r="J136" s="187">
        <f>ROUND(I136*H136,2)</f>
        <v>0</v>
      </c>
      <c r="K136" s="183" t="s">
        <v>188</v>
      </c>
      <c r="L136" s="42"/>
      <c r="M136" s="188" t="s">
        <v>19</v>
      </c>
      <c r="N136" s="189" t="s">
        <v>42</v>
      </c>
      <c r="O136" s="67"/>
      <c r="P136" s="190">
        <f>O136*H136</f>
        <v>0</v>
      </c>
      <c r="Q136" s="190">
        <v>4.3800000000000002E-3</v>
      </c>
      <c r="R136" s="190">
        <f>Q136*H136</f>
        <v>1.4808780000000001E-2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189</v>
      </c>
      <c r="AT136" s="192" t="s">
        <v>184</v>
      </c>
      <c r="AU136" s="192" t="s">
        <v>83</v>
      </c>
      <c r="AY136" s="20" t="s">
        <v>181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83</v>
      </c>
      <c r="BK136" s="193">
        <f>ROUND(I136*H136,2)</f>
        <v>0</v>
      </c>
      <c r="BL136" s="20" t="s">
        <v>189</v>
      </c>
      <c r="BM136" s="192" t="s">
        <v>225</v>
      </c>
    </row>
    <row r="137" spans="1:65" s="2" customFormat="1" ht="11.25">
      <c r="A137" s="37"/>
      <c r="B137" s="38"/>
      <c r="C137" s="39"/>
      <c r="D137" s="194" t="s">
        <v>191</v>
      </c>
      <c r="E137" s="39"/>
      <c r="F137" s="195" t="s">
        <v>226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191</v>
      </c>
      <c r="AU137" s="20" t="s">
        <v>83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220</v>
      </c>
      <c r="G138" s="200"/>
      <c r="H138" s="204">
        <v>0.76100000000000001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220</v>
      </c>
      <c r="G139" s="200"/>
      <c r="H139" s="204">
        <v>0.76100000000000001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221</v>
      </c>
      <c r="G140" s="200"/>
      <c r="H140" s="204">
        <v>0.75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222</v>
      </c>
      <c r="G141" s="200"/>
      <c r="H141" s="204">
        <v>0.34799999999999998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220</v>
      </c>
      <c r="G142" s="200"/>
      <c r="H142" s="204">
        <v>0.76100000000000001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4" customFormat="1" ht="11.25">
      <c r="B143" s="211"/>
      <c r="C143" s="212"/>
      <c r="D143" s="201" t="s">
        <v>193</v>
      </c>
      <c r="E143" s="213" t="s">
        <v>19</v>
      </c>
      <c r="F143" s="214" t="s">
        <v>197</v>
      </c>
      <c r="G143" s="212"/>
      <c r="H143" s="215">
        <v>3.3810000000000002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193</v>
      </c>
      <c r="AU143" s="221" t="s">
        <v>83</v>
      </c>
      <c r="AV143" s="14" t="s">
        <v>189</v>
      </c>
      <c r="AW143" s="14" t="s">
        <v>32</v>
      </c>
      <c r="AX143" s="14" t="s">
        <v>77</v>
      </c>
      <c r="AY143" s="221" t="s">
        <v>181</v>
      </c>
    </row>
    <row r="144" spans="1:65" s="2" customFormat="1" ht="24.2" customHeight="1">
      <c r="A144" s="37"/>
      <c r="B144" s="38"/>
      <c r="C144" s="181" t="s">
        <v>227</v>
      </c>
      <c r="D144" s="181" t="s">
        <v>184</v>
      </c>
      <c r="E144" s="182" t="s">
        <v>228</v>
      </c>
      <c r="F144" s="183" t="s">
        <v>229</v>
      </c>
      <c r="G144" s="184" t="s">
        <v>230</v>
      </c>
      <c r="H144" s="185">
        <v>22.53</v>
      </c>
      <c r="I144" s="186"/>
      <c r="J144" s="187">
        <f>ROUND(I144*H144,2)</f>
        <v>0</v>
      </c>
      <c r="K144" s="183" t="s">
        <v>188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189</v>
      </c>
      <c r="AT144" s="192" t="s">
        <v>184</v>
      </c>
      <c r="AU144" s="192" t="s">
        <v>83</v>
      </c>
      <c r="AY144" s="20" t="s">
        <v>181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83</v>
      </c>
      <c r="BK144" s="193">
        <f>ROUND(I144*H144,2)</f>
        <v>0</v>
      </c>
      <c r="BL144" s="20" t="s">
        <v>189</v>
      </c>
      <c r="BM144" s="192" t="s">
        <v>231</v>
      </c>
    </row>
    <row r="145" spans="1:65" s="2" customFormat="1" ht="11.25">
      <c r="A145" s="37"/>
      <c r="B145" s="38"/>
      <c r="C145" s="39"/>
      <c r="D145" s="194" t="s">
        <v>191</v>
      </c>
      <c r="E145" s="39"/>
      <c r="F145" s="195" t="s">
        <v>232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191</v>
      </c>
      <c r="AU145" s="20" t="s">
        <v>83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233</v>
      </c>
      <c r="G146" s="200"/>
      <c r="H146" s="204">
        <v>5.07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234</v>
      </c>
      <c r="G148" s="200"/>
      <c r="H148" s="204">
        <v>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235</v>
      </c>
      <c r="G149" s="200"/>
      <c r="H149" s="204">
        <v>2.3199999999999998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233</v>
      </c>
      <c r="G150" s="200"/>
      <c r="H150" s="204">
        <v>5.07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22.53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2" customFormat="1" ht="16.5" customHeight="1">
      <c r="A152" s="37"/>
      <c r="B152" s="38"/>
      <c r="C152" s="222" t="s">
        <v>236</v>
      </c>
      <c r="D152" s="222" t="s">
        <v>237</v>
      </c>
      <c r="E152" s="223" t="s">
        <v>238</v>
      </c>
      <c r="F152" s="224" t="s">
        <v>239</v>
      </c>
      <c r="G152" s="225" t="s">
        <v>230</v>
      </c>
      <c r="H152" s="226">
        <v>23.657</v>
      </c>
      <c r="I152" s="227"/>
      <c r="J152" s="228">
        <f>ROUND(I152*H152,2)</f>
        <v>0</v>
      </c>
      <c r="K152" s="224" t="s">
        <v>188</v>
      </c>
      <c r="L152" s="229"/>
      <c r="M152" s="230" t="s">
        <v>19</v>
      </c>
      <c r="N152" s="231" t="s">
        <v>42</v>
      </c>
      <c r="O152" s="67"/>
      <c r="P152" s="190">
        <f>O152*H152</f>
        <v>0</v>
      </c>
      <c r="Q152" s="190">
        <v>1E-4</v>
      </c>
      <c r="R152" s="190">
        <f>Q152*H152</f>
        <v>2.3657000000000001E-3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236</v>
      </c>
      <c r="AT152" s="192" t="s">
        <v>237</v>
      </c>
      <c r="AU152" s="192" t="s">
        <v>83</v>
      </c>
      <c r="AY152" s="20" t="s">
        <v>181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83</v>
      </c>
      <c r="BK152" s="193">
        <f>ROUND(I152*H152,2)</f>
        <v>0</v>
      </c>
      <c r="BL152" s="20" t="s">
        <v>189</v>
      </c>
      <c r="BM152" s="192" t="s">
        <v>240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233</v>
      </c>
      <c r="G153" s="200"/>
      <c r="H153" s="204">
        <v>5.07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233</v>
      </c>
      <c r="G154" s="200"/>
      <c r="H154" s="204">
        <v>5.07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234</v>
      </c>
      <c r="G155" s="200"/>
      <c r="H155" s="204">
        <v>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235</v>
      </c>
      <c r="G156" s="200"/>
      <c r="H156" s="204">
        <v>2.3199999999999998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233</v>
      </c>
      <c r="G157" s="200"/>
      <c r="H157" s="204">
        <v>5.07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4" customFormat="1" ht="11.25">
      <c r="B158" s="211"/>
      <c r="C158" s="212"/>
      <c r="D158" s="201" t="s">
        <v>193</v>
      </c>
      <c r="E158" s="213" t="s">
        <v>19</v>
      </c>
      <c r="F158" s="214" t="s">
        <v>197</v>
      </c>
      <c r="G158" s="212"/>
      <c r="H158" s="215">
        <v>22.53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193</v>
      </c>
      <c r="AU158" s="221" t="s">
        <v>83</v>
      </c>
      <c r="AV158" s="14" t="s">
        <v>189</v>
      </c>
      <c r="AW158" s="14" t="s">
        <v>32</v>
      </c>
      <c r="AX158" s="14" t="s">
        <v>77</v>
      </c>
      <c r="AY158" s="221" t="s">
        <v>181</v>
      </c>
    </row>
    <row r="159" spans="1:65" s="13" customFormat="1" ht="11.25">
      <c r="B159" s="199"/>
      <c r="C159" s="200"/>
      <c r="D159" s="201" t="s">
        <v>193</v>
      </c>
      <c r="E159" s="200"/>
      <c r="F159" s="203" t="s">
        <v>241</v>
      </c>
      <c r="G159" s="200"/>
      <c r="H159" s="204">
        <v>23.657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193</v>
      </c>
      <c r="AU159" s="210" t="s">
        <v>83</v>
      </c>
      <c r="AV159" s="13" t="s">
        <v>83</v>
      </c>
      <c r="AW159" s="13" t="s">
        <v>4</v>
      </c>
      <c r="AX159" s="13" t="s">
        <v>77</v>
      </c>
      <c r="AY159" s="210" t="s">
        <v>181</v>
      </c>
    </row>
    <row r="160" spans="1:65" s="2" customFormat="1" ht="33" customHeight="1">
      <c r="A160" s="37"/>
      <c r="B160" s="38"/>
      <c r="C160" s="181" t="s">
        <v>242</v>
      </c>
      <c r="D160" s="181" t="s">
        <v>184</v>
      </c>
      <c r="E160" s="182" t="s">
        <v>243</v>
      </c>
      <c r="F160" s="183" t="s">
        <v>244</v>
      </c>
      <c r="G160" s="184" t="s">
        <v>230</v>
      </c>
      <c r="H160" s="185">
        <v>45.06</v>
      </c>
      <c r="I160" s="186"/>
      <c r="J160" s="187">
        <f>ROUND(I160*H160,2)</f>
        <v>0</v>
      </c>
      <c r="K160" s="183" t="s">
        <v>188</v>
      </c>
      <c r="L160" s="42"/>
      <c r="M160" s="188" t="s">
        <v>19</v>
      </c>
      <c r="N160" s="189" t="s">
        <v>42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189</v>
      </c>
      <c r="AT160" s="192" t="s">
        <v>184</v>
      </c>
      <c r="AU160" s="192" t="s">
        <v>83</v>
      </c>
      <c r="AY160" s="20" t="s">
        <v>181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83</v>
      </c>
      <c r="BK160" s="193">
        <f>ROUND(I160*H160,2)</f>
        <v>0</v>
      </c>
      <c r="BL160" s="20" t="s">
        <v>189</v>
      </c>
      <c r="BM160" s="192" t="s">
        <v>245</v>
      </c>
    </row>
    <row r="161" spans="1:65" s="2" customFormat="1" ht="11.25">
      <c r="A161" s="37"/>
      <c r="B161" s="38"/>
      <c r="C161" s="39"/>
      <c r="D161" s="194" t="s">
        <v>191</v>
      </c>
      <c r="E161" s="39"/>
      <c r="F161" s="195" t="s">
        <v>246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191</v>
      </c>
      <c r="AU161" s="20" t="s">
        <v>83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233</v>
      </c>
      <c r="G162" s="200"/>
      <c r="H162" s="204">
        <v>5.07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233</v>
      </c>
      <c r="G163" s="200"/>
      <c r="H163" s="204">
        <v>5.07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234</v>
      </c>
      <c r="G164" s="200"/>
      <c r="H164" s="204">
        <v>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235</v>
      </c>
      <c r="G165" s="200"/>
      <c r="H165" s="204">
        <v>2.3199999999999998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3" customFormat="1" ht="11.25">
      <c r="B166" s="199"/>
      <c r="C166" s="200"/>
      <c r="D166" s="201" t="s">
        <v>193</v>
      </c>
      <c r="E166" s="202" t="s">
        <v>19</v>
      </c>
      <c r="F166" s="203" t="s">
        <v>233</v>
      </c>
      <c r="G166" s="200"/>
      <c r="H166" s="204">
        <v>5.07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193</v>
      </c>
      <c r="AU166" s="210" t="s">
        <v>83</v>
      </c>
      <c r="AV166" s="13" t="s">
        <v>83</v>
      </c>
      <c r="AW166" s="13" t="s">
        <v>32</v>
      </c>
      <c r="AX166" s="13" t="s">
        <v>70</v>
      </c>
      <c r="AY166" s="210" t="s">
        <v>181</v>
      </c>
    </row>
    <row r="167" spans="1:65" s="15" customFormat="1" ht="11.25">
      <c r="B167" s="232"/>
      <c r="C167" s="233"/>
      <c r="D167" s="201" t="s">
        <v>193</v>
      </c>
      <c r="E167" s="234" t="s">
        <v>19</v>
      </c>
      <c r="F167" s="235" t="s">
        <v>247</v>
      </c>
      <c r="G167" s="233"/>
      <c r="H167" s="236">
        <v>22.53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193</v>
      </c>
      <c r="AU167" s="242" t="s">
        <v>83</v>
      </c>
      <c r="AV167" s="15" t="s">
        <v>202</v>
      </c>
      <c r="AW167" s="15" t="s">
        <v>32</v>
      </c>
      <c r="AX167" s="15" t="s">
        <v>70</v>
      </c>
      <c r="AY167" s="242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233</v>
      </c>
      <c r="G169" s="200"/>
      <c r="H169" s="204">
        <v>5.07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234</v>
      </c>
      <c r="G170" s="200"/>
      <c r="H170" s="204">
        <v>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235</v>
      </c>
      <c r="G171" s="200"/>
      <c r="H171" s="204">
        <v>2.3199999999999998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3" customFormat="1" ht="11.25">
      <c r="B172" s="199"/>
      <c r="C172" s="200"/>
      <c r="D172" s="201" t="s">
        <v>193</v>
      </c>
      <c r="E172" s="202" t="s">
        <v>19</v>
      </c>
      <c r="F172" s="203" t="s">
        <v>233</v>
      </c>
      <c r="G172" s="200"/>
      <c r="H172" s="204">
        <v>5.07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32</v>
      </c>
      <c r="AX172" s="13" t="s">
        <v>70</v>
      </c>
      <c r="AY172" s="210" t="s">
        <v>181</v>
      </c>
    </row>
    <row r="173" spans="1:65" s="15" customFormat="1" ht="11.25">
      <c r="B173" s="232"/>
      <c r="C173" s="233"/>
      <c r="D173" s="201" t="s">
        <v>193</v>
      </c>
      <c r="E173" s="234" t="s">
        <v>19</v>
      </c>
      <c r="F173" s="235" t="s">
        <v>247</v>
      </c>
      <c r="G173" s="233"/>
      <c r="H173" s="236">
        <v>22.53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193</v>
      </c>
      <c r="AU173" s="242" t="s">
        <v>83</v>
      </c>
      <c r="AV173" s="15" t="s">
        <v>202</v>
      </c>
      <c r="AW173" s="15" t="s">
        <v>32</v>
      </c>
      <c r="AX173" s="15" t="s">
        <v>70</v>
      </c>
      <c r="AY173" s="242" t="s">
        <v>181</v>
      </c>
    </row>
    <row r="174" spans="1:65" s="14" customFormat="1" ht="11.25">
      <c r="B174" s="211"/>
      <c r="C174" s="212"/>
      <c r="D174" s="201" t="s">
        <v>193</v>
      </c>
      <c r="E174" s="213" t="s">
        <v>19</v>
      </c>
      <c r="F174" s="214" t="s">
        <v>197</v>
      </c>
      <c r="G174" s="212"/>
      <c r="H174" s="215">
        <v>45.06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193</v>
      </c>
      <c r="AU174" s="221" t="s">
        <v>83</v>
      </c>
      <c r="AV174" s="14" t="s">
        <v>189</v>
      </c>
      <c r="AW174" s="14" t="s">
        <v>32</v>
      </c>
      <c r="AX174" s="14" t="s">
        <v>77</v>
      </c>
      <c r="AY174" s="221" t="s">
        <v>181</v>
      </c>
    </row>
    <row r="175" spans="1:65" s="2" customFormat="1" ht="16.5" customHeight="1">
      <c r="A175" s="37"/>
      <c r="B175" s="38"/>
      <c r="C175" s="222" t="s">
        <v>248</v>
      </c>
      <c r="D175" s="222" t="s">
        <v>237</v>
      </c>
      <c r="E175" s="223" t="s">
        <v>249</v>
      </c>
      <c r="F175" s="224" t="s">
        <v>250</v>
      </c>
      <c r="G175" s="225" t="s">
        <v>230</v>
      </c>
      <c r="H175" s="226">
        <v>23.657</v>
      </c>
      <c r="I175" s="227"/>
      <c r="J175" s="228">
        <f>ROUND(I175*H175,2)</f>
        <v>0</v>
      </c>
      <c r="K175" s="224" t="s">
        <v>188</v>
      </c>
      <c r="L175" s="229"/>
      <c r="M175" s="230" t="s">
        <v>19</v>
      </c>
      <c r="N175" s="231" t="s">
        <v>42</v>
      </c>
      <c r="O175" s="67"/>
      <c r="P175" s="190">
        <f>O175*H175</f>
        <v>0</v>
      </c>
      <c r="Q175" s="190">
        <v>4.0000000000000003E-5</v>
      </c>
      <c r="R175" s="190">
        <f>Q175*H175</f>
        <v>9.4628000000000008E-4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236</v>
      </c>
      <c r="AT175" s="192" t="s">
        <v>237</v>
      </c>
      <c r="AU175" s="192" t="s">
        <v>83</v>
      </c>
      <c r="AY175" s="20" t="s">
        <v>181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83</v>
      </c>
      <c r="BK175" s="193">
        <f>ROUND(I175*H175,2)</f>
        <v>0</v>
      </c>
      <c r="BL175" s="20" t="s">
        <v>189</v>
      </c>
      <c r="BM175" s="192" t="s">
        <v>251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233</v>
      </c>
      <c r="G176" s="200"/>
      <c r="H176" s="204">
        <v>5.07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233</v>
      </c>
      <c r="G177" s="200"/>
      <c r="H177" s="204">
        <v>5.07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234</v>
      </c>
      <c r="G178" s="200"/>
      <c r="H178" s="204">
        <v>5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235</v>
      </c>
      <c r="G179" s="200"/>
      <c r="H179" s="204">
        <v>2.3199999999999998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3" customFormat="1" ht="11.25">
      <c r="B180" s="199"/>
      <c r="C180" s="200"/>
      <c r="D180" s="201" t="s">
        <v>193</v>
      </c>
      <c r="E180" s="202" t="s">
        <v>19</v>
      </c>
      <c r="F180" s="203" t="s">
        <v>233</v>
      </c>
      <c r="G180" s="200"/>
      <c r="H180" s="204">
        <v>5.07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193</v>
      </c>
      <c r="AU180" s="210" t="s">
        <v>83</v>
      </c>
      <c r="AV180" s="13" t="s">
        <v>83</v>
      </c>
      <c r="AW180" s="13" t="s">
        <v>32</v>
      </c>
      <c r="AX180" s="13" t="s">
        <v>70</v>
      </c>
      <c r="AY180" s="210" t="s">
        <v>181</v>
      </c>
    </row>
    <row r="181" spans="1:65" s="14" customFormat="1" ht="11.25">
      <c r="B181" s="211"/>
      <c r="C181" s="212"/>
      <c r="D181" s="201" t="s">
        <v>193</v>
      </c>
      <c r="E181" s="213" t="s">
        <v>19</v>
      </c>
      <c r="F181" s="214" t="s">
        <v>197</v>
      </c>
      <c r="G181" s="212"/>
      <c r="H181" s="215">
        <v>22.53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193</v>
      </c>
      <c r="AU181" s="221" t="s">
        <v>83</v>
      </c>
      <c r="AV181" s="14" t="s">
        <v>189</v>
      </c>
      <c r="AW181" s="14" t="s">
        <v>32</v>
      </c>
      <c r="AX181" s="14" t="s">
        <v>77</v>
      </c>
      <c r="AY181" s="221" t="s">
        <v>181</v>
      </c>
    </row>
    <row r="182" spans="1:65" s="13" customFormat="1" ht="11.25">
      <c r="B182" s="199"/>
      <c r="C182" s="200"/>
      <c r="D182" s="201" t="s">
        <v>193</v>
      </c>
      <c r="E182" s="200"/>
      <c r="F182" s="203" t="s">
        <v>241</v>
      </c>
      <c r="G182" s="200"/>
      <c r="H182" s="204">
        <v>23.657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4</v>
      </c>
      <c r="AX182" s="13" t="s">
        <v>77</v>
      </c>
      <c r="AY182" s="210" t="s">
        <v>181</v>
      </c>
    </row>
    <row r="183" spans="1:65" s="2" customFormat="1" ht="16.5" customHeight="1">
      <c r="A183" s="37"/>
      <c r="B183" s="38"/>
      <c r="C183" s="222" t="s">
        <v>252</v>
      </c>
      <c r="D183" s="222" t="s">
        <v>237</v>
      </c>
      <c r="E183" s="223" t="s">
        <v>253</v>
      </c>
      <c r="F183" s="224" t="s">
        <v>254</v>
      </c>
      <c r="G183" s="225" t="s">
        <v>230</v>
      </c>
      <c r="H183" s="226">
        <v>23.657</v>
      </c>
      <c r="I183" s="227"/>
      <c r="J183" s="228">
        <f>ROUND(I183*H183,2)</f>
        <v>0</v>
      </c>
      <c r="K183" s="224" t="s">
        <v>188</v>
      </c>
      <c r="L183" s="229"/>
      <c r="M183" s="230" t="s">
        <v>19</v>
      </c>
      <c r="N183" s="231" t="s">
        <v>42</v>
      </c>
      <c r="O183" s="67"/>
      <c r="P183" s="190">
        <f>O183*H183</f>
        <v>0</v>
      </c>
      <c r="Q183" s="190">
        <v>2.9999999999999997E-4</v>
      </c>
      <c r="R183" s="190">
        <f>Q183*H183</f>
        <v>7.0970999999999994E-3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236</v>
      </c>
      <c r="AT183" s="192" t="s">
        <v>237</v>
      </c>
      <c r="AU183" s="192" t="s">
        <v>83</v>
      </c>
      <c r="AY183" s="20" t="s">
        <v>181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83</v>
      </c>
      <c r="BK183" s="193">
        <f>ROUND(I183*H183,2)</f>
        <v>0</v>
      </c>
      <c r="BL183" s="20" t="s">
        <v>189</v>
      </c>
      <c r="BM183" s="192" t="s">
        <v>255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233</v>
      </c>
      <c r="G184" s="200"/>
      <c r="H184" s="204">
        <v>5.07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233</v>
      </c>
      <c r="G185" s="200"/>
      <c r="H185" s="204">
        <v>5.07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234</v>
      </c>
      <c r="G186" s="200"/>
      <c r="H186" s="204">
        <v>5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235</v>
      </c>
      <c r="G187" s="200"/>
      <c r="H187" s="204">
        <v>2.3199999999999998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3" customFormat="1" ht="11.25">
      <c r="B188" s="199"/>
      <c r="C188" s="200"/>
      <c r="D188" s="201" t="s">
        <v>193</v>
      </c>
      <c r="E188" s="202" t="s">
        <v>19</v>
      </c>
      <c r="F188" s="203" t="s">
        <v>233</v>
      </c>
      <c r="G188" s="200"/>
      <c r="H188" s="204">
        <v>5.07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193</v>
      </c>
      <c r="AU188" s="210" t="s">
        <v>83</v>
      </c>
      <c r="AV188" s="13" t="s">
        <v>83</v>
      </c>
      <c r="AW188" s="13" t="s">
        <v>32</v>
      </c>
      <c r="AX188" s="13" t="s">
        <v>70</v>
      </c>
      <c r="AY188" s="210" t="s">
        <v>181</v>
      </c>
    </row>
    <row r="189" spans="1:65" s="14" customFormat="1" ht="11.25">
      <c r="B189" s="211"/>
      <c r="C189" s="212"/>
      <c r="D189" s="201" t="s">
        <v>193</v>
      </c>
      <c r="E189" s="213" t="s">
        <v>19</v>
      </c>
      <c r="F189" s="214" t="s">
        <v>197</v>
      </c>
      <c r="G189" s="212"/>
      <c r="H189" s="215">
        <v>22.53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193</v>
      </c>
      <c r="AU189" s="221" t="s">
        <v>83</v>
      </c>
      <c r="AV189" s="14" t="s">
        <v>189</v>
      </c>
      <c r="AW189" s="14" t="s">
        <v>32</v>
      </c>
      <c r="AX189" s="14" t="s">
        <v>77</v>
      </c>
      <c r="AY189" s="221" t="s">
        <v>181</v>
      </c>
    </row>
    <row r="190" spans="1:65" s="13" customFormat="1" ht="11.25">
      <c r="B190" s="199"/>
      <c r="C190" s="200"/>
      <c r="D190" s="201" t="s">
        <v>193</v>
      </c>
      <c r="E190" s="200"/>
      <c r="F190" s="203" t="s">
        <v>241</v>
      </c>
      <c r="G190" s="200"/>
      <c r="H190" s="204">
        <v>23.657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4</v>
      </c>
      <c r="AX190" s="13" t="s">
        <v>77</v>
      </c>
      <c r="AY190" s="210" t="s">
        <v>181</v>
      </c>
    </row>
    <row r="191" spans="1:65" s="2" customFormat="1" ht="16.5" customHeight="1">
      <c r="A191" s="37"/>
      <c r="B191" s="38"/>
      <c r="C191" s="181" t="s">
        <v>8</v>
      </c>
      <c r="D191" s="181" t="s">
        <v>184</v>
      </c>
      <c r="E191" s="182" t="s">
        <v>256</v>
      </c>
      <c r="F191" s="183" t="s">
        <v>257</v>
      </c>
      <c r="G191" s="184" t="s">
        <v>187</v>
      </c>
      <c r="H191" s="185">
        <v>3.3809999999999998</v>
      </c>
      <c r="I191" s="186"/>
      <c r="J191" s="187">
        <f>ROUND(I191*H191,2)</f>
        <v>0</v>
      </c>
      <c r="K191" s="183" t="s">
        <v>188</v>
      </c>
      <c r="L191" s="42"/>
      <c r="M191" s="188" t="s">
        <v>19</v>
      </c>
      <c r="N191" s="189" t="s">
        <v>42</v>
      </c>
      <c r="O191" s="67"/>
      <c r="P191" s="190">
        <f>O191*H191</f>
        <v>0</v>
      </c>
      <c r="Q191" s="190">
        <v>1.3999999999999999E-4</v>
      </c>
      <c r="R191" s="190">
        <f>Q191*H191</f>
        <v>4.7333999999999994E-4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189</v>
      </c>
      <c r="AT191" s="192" t="s">
        <v>184</v>
      </c>
      <c r="AU191" s="192" t="s">
        <v>83</v>
      </c>
      <c r="AY191" s="20" t="s">
        <v>181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83</v>
      </c>
      <c r="BK191" s="193">
        <f>ROUND(I191*H191,2)</f>
        <v>0</v>
      </c>
      <c r="BL191" s="20" t="s">
        <v>189</v>
      </c>
      <c r="BM191" s="192" t="s">
        <v>258</v>
      </c>
    </row>
    <row r="192" spans="1:65" s="2" customFormat="1" ht="11.25">
      <c r="A192" s="37"/>
      <c r="B192" s="38"/>
      <c r="C192" s="39"/>
      <c r="D192" s="194" t="s">
        <v>191</v>
      </c>
      <c r="E192" s="39"/>
      <c r="F192" s="195" t="s">
        <v>259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191</v>
      </c>
      <c r="AU192" s="20" t="s">
        <v>83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220</v>
      </c>
      <c r="G193" s="200"/>
      <c r="H193" s="204">
        <v>0.76100000000000001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220</v>
      </c>
      <c r="G194" s="200"/>
      <c r="H194" s="204">
        <v>0.76100000000000001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221</v>
      </c>
      <c r="G195" s="200"/>
      <c r="H195" s="204">
        <v>0.75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222</v>
      </c>
      <c r="G196" s="200"/>
      <c r="H196" s="204">
        <v>0.34799999999999998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220</v>
      </c>
      <c r="G197" s="200"/>
      <c r="H197" s="204">
        <v>0.76100000000000001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4" customFormat="1" ht="11.25">
      <c r="B198" s="211"/>
      <c r="C198" s="212"/>
      <c r="D198" s="201" t="s">
        <v>193</v>
      </c>
      <c r="E198" s="213" t="s">
        <v>19</v>
      </c>
      <c r="F198" s="214" t="s">
        <v>197</v>
      </c>
      <c r="G198" s="212"/>
      <c r="H198" s="215">
        <v>3.3810000000000002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193</v>
      </c>
      <c r="AU198" s="221" t="s">
        <v>83</v>
      </c>
      <c r="AV198" s="14" t="s">
        <v>189</v>
      </c>
      <c r="AW198" s="14" t="s">
        <v>32</v>
      </c>
      <c r="AX198" s="14" t="s">
        <v>77</v>
      </c>
      <c r="AY198" s="221" t="s">
        <v>181</v>
      </c>
    </row>
    <row r="199" spans="1:65" s="2" customFormat="1" ht="24.2" customHeight="1">
      <c r="A199" s="37"/>
      <c r="B199" s="38"/>
      <c r="C199" s="181" t="s">
        <v>260</v>
      </c>
      <c r="D199" s="181" t="s">
        <v>184</v>
      </c>
      <c r="E199" s="182" t="s">
        <v>261</v>
      </c>
      <c r="F199" s="183" t="s">
        <v>262</v>
      </c>
      <c r="G199" s="184" t="s">
        <v>187</v>
      </c>
      <c r="H199" s="185">
        <v>3.3809999999999998</v>
      </c>
      <c r="I199" s="186"/>
      <c r="J199" s="187">
        <f>ROUND(I199*H199,2)</f>
        <v>0</v>
      </c>
      <c r="K199" s="183" t="s">
        <v>188</v>
      </c>
      <c r="L199" s="42"/>
      <c r="M199" s="188" t="s">
        <v>19</v>
      </c>
      <c r="N199" s="189" t="s">
        <v>42</v>
      </c>
      <c r="O199" s="67"/>
      <c r="P199" s="190">
        <f>O199*H199</f>
        <v>0</v>
      </c>
      <c r="Q199" s="190">
        <v>3.3E-3</v>
      </c>
      <c r="R199" s="190">
        <f>Q199*H199</f>
        <v>1.1157299999999998E-2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189</v>
      </c>
      <c r="AT199" s="192" t="s">
        <v>184</v>
      </c>
      <c r="AU199" s="192" t="s">
        <v>83</v>
      </c>
      <c r="AY199" s="20" t="s">
        <v>181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83</v>
      </c>
      <c r="BK199" s="193">
        <f>ROUND(I199*H199,2)</f>
        <v>0</v>
      </c>
      <c r="BL199" s="20" t="s">
        <v>189</v>
      </c>
      <c r="BM199" s="192" t="s">
        <v>263</v>
      </c>
    </row>
    <row r="200" spans="1:65" s="2" customFormat="1" ht="11.25">
      <c r="A200" s="37"/>
      <c r="B200" s="38"/>
      <c r="C200" s="39"/>
      <c r="D200" s="194" t="s">
        <v>191</v>
      </c>
      <c r="E200" s="39"/>
      <c r="F200" s="195" t="s">
        <v>264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191</v>
      </c>
      <c r="AU200" s="20" t="s">
        <v>83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220</v>
      </c>
      <c r="G201" s="200"/>
      <c r="H201" s="204">
        <v>0.76100000000000001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220</v>
      </c>
      <c r="G202" s="200"/>
      <c r="H202" s="204">
        <v>0.76100000000000001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221</v>
      </c>
      <c r="G203" s="200"/>
      <c r="H203" s="204">
        <v>0.75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222</v>
      </c>
      <c r="G204" s="200"/>
      <c r="H204" s="204">
        <v>0.34799999999999998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3" customFormat="1" ht="11.25">
      <c r="B205" s="199"/>
      <c r="C205" s="200"/>
      <c r="D205" s="201" t="s">
        <v>193</v>
      </c>
      <c r="E205" s="202" t="s">
        <v>19</v>
      </c>
      <c r="F205" s="203" t="s">
        <v>220</v>
      </c>
      <c r="G205" s="200"/>
      <c r="H205" s="204">
        <v>0.76100000000000001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193</v>
      </c>
      <c r="AU205" s="210" t="s">
        <v>83</v>
      </c>
      <c r="AV205" s="13" t="s">
        <v>83</v>
      </c>
      <c r="AW205" s="13" t="s">
        <v>32</v>
      </c>
      <c r="AX205" s="13" t="s">
        <v>70</v>
      </c>
      <c r="AY205" s="210" t="s">
        <v>181</v>
      </c>
    </row>
    <row r="206" spans="1:65" s="14" customFormat="1" ht="11.25">
      <c r="B206" s="211"/>
      <c r="C206" s="212"/>
      <c r="D206" s="201" t="s">
        <v>193</v>
      </c>
      <c r="E206" s="213" t="s">
        <v>19</v>
      </c>
      <c r="F206" s="214" t="s">
        <v>197</v>
      </c>
      <c r="G206" s="212"/>
      <c r="H206" s="215">
        <v>3.3810000000000002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193</v>
      </c>
      <c r="AU206" s="221" t="s">
        <v>83</v>
      </c>
      <c r="AV206" s="14" t="s">
        <v>189</v>
      </c>
      <c r="AW206" s="14" t="s">
        <v>32</v>
      </c>
      <c r="AX206" s="14" t="s">
        <v>77</v>
      </c>
      <c r="AY206" s="221" t="s">
        <v>181</v>
      </c>
    </row>
    <row r="207" spans="1:65" s="12" customFormat="1" ht="22.9" customHeight="1">
      <c r="B207" s="165"/>
      <c r="C207" s="166"/>
      <c r="D207" s="167" t="s">
        <v>69</v>
      </c>
      <c r="E207" s="179" t="s">
        <v>242</v>
      </c>
      <c r="F207" s="179" t="s">
        <v>265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SUM(P208:P256)</f>
        <v>0</v>
      </c>
      <c r="Q207" s="173"/>
      <c r="R207" s="174">
        <f>SUM(R208:R256)</f>
        <v>1.5444E-3</v>
      </c>
      <c r="S207" s="173"/>
      <c r="T207" s="175">
        <f>SUM(T208:T256)</f>
        <v>1.046548</v>
      </c>
      <c r="AR207" s="176" t="s">
        <v>77</v>
      </c>
      <c r="AT207" s="177" t="s">
        <v>69</v>
      </c>
      <c r="AU207" s="177" t="s">
        <v>77</v>
      </c>
      <c r="AY207" s="176" t="s">
        <v>181</v>
      </c>
      <c r="BK207" s="178">
        <f>SUM(BK208:BK256)</f>
        <v>0</v>
      </c>
    </row>
    <row r="208" spans="1:65" s="2" customFormat="1" ht="24.2" customHeight="1">
      <c r="A208" s="37"/>
      <c r="B208" s="38"/>
      <c r="C208" s="181" t="s">
        <v>266</v>
      </c>
      <c r="D208" s="181" t="s">
        <v>184</v>
      </c>
      <c r="E208" s="182" t="s">
        <v>267</v>
      </c>
      <c r="F208" s="183" t="s">
        <v>268</v>
      </c>
      <c r="G208" s="184" t="s">
        <v>187</v>
      </c>
      <c r="H208" s="185">
        <v>11.88</v>
      </c>
      <c r="I208" s="186"/>
      <c r="J208" s="187">
        <f>ROUND(I208*H208,2)</f>
        <v>0</v>
      </c>
      <c r="K208" s="183" t="s">
        <v>188</v>
      </c>
      <c r="L208" s="42"/>
      <c r="M208" s="188" t="s">
        <v>19</v>
      </c>
      <c r="N208" s="189" t="s">
        <v>42</v>
      </c>
      <c r="O208" s="67"/>
      <c r="P208" s="190">
        <f>O208*H208</f>
        <v>0</v>
      </c>
      <c r="Q208" s="190">
        <v>1.2999999999999999E-4</v>
      </c>
      <c r="R208" s="190">
        <f>Q208*H208</f>
        <v>1.5444E-3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189</v>
      </c>
      <c r="AT208" s="192" t="s">
        <v>184</v>
      </c>
      <c r="AU208" s="192" t="s">
        <v>83</v>
      </c>
      <c r="AY208" s="20" t="s">
        <v>181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83</v>
      </c>
      <c r="BK208" s="193">
        <f>ROUND(I208*H208,2)</f>
        <v>0</v>
      </c>
      <c r="BL208" s="20" t="s">
        <v>189</v>
      </c>
      <c r="BM208" s="192" t="s">
        <v>269</v>
      </c>
    </row>
    <row r="209" spans="1:65" s="2" customFormat="1" ht="11.25">
      <c r="A209" s="37"/>
      <c r="B209" s="38"/>
      <c r="C209" s="39"/>
      <c r="D209" s="194" t="s">
        <v>191</v>
      </c>
      <c r="E209" s="39"/>
      <c r="F209" s="195" t="s">
        <v>270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191</v>
      </c>
      <c r="AU209" s="20" t="s">
        <v>83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271</v>
      </c>
      <c r="G211" s="200"/>
      <c r="H211" s="204">
        <v>3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272</v>
      </c>
      <c r="G212" s="200"/>
      <c r="H212" s="204">
        <v>1.44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272</v>
      </c>
      <c r="G213" s="200"/>
      <c r="H213" s="204">
        <v>1.44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271</v>
      </c>
      <c r="G214" s="200"/>
      <c r="H214" s="204">
        <v>3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11.879999999999999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1.75" customHeight="1">
      <c r="A216" s="37"/>
      <c r="B216" s="38"/>
      <c r="C216" s="181" t="s">
        <v>273</v>
      </c>
      <c r="D216" s="181" t="s">
        <v>184</v>
      </c>
      <c r="E216" s="182" t="s">
        <v>274</v>
      </c>
      <c r="F216" s="183" t="s">
        <v>275</v>
      </c>
      <c r="G216" s="184" t="s">
        <v>187</v>
      </c>
      <c r="H216" s="185">
        <v>0.60099999999999998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7.2999999999999995E-2</v>
      </c>
      <c r="T216" s="191">
        <f>S216*H216</f>
        <v>4.3872999999999995E-2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276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277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214</v>
      </c>
      <c r="G218" s="200"/>
      <c r="H218" s="204">
        <v>0.60099999999999998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0.60099999999999998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279</v>
      </c>
      <c r="F220" s="183" t="s">
        <v>280</v>
      </c>
      <c r="G220" s="184" t="s">
        <v>187</v>
      </c>
      <c r="H220" s="185">
        <v>1.7969999999999999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5.8999999999999997E-2</v>
      </c>
      <c r="T220" s="191">
        <f>S220*H220</f>
        <v>0.10602299999999999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281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282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6" customFormat="1" ht="11.25">
      <c r="B222" s="243"/>
      <c r="C222" s="244"/>
      <c r="D222" s="201" t="s">
        <v>193</v>
      </c>
      <c r="E222" s="245" t="s">
        <v>19</v>
      </c>
      <c r="F222" s="246" t="s">
        <v>283</v>
      </c>
      <c r="G222" s="244"/>
      <c r="H222" s="245" t="s">
        <v>19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193</v>
      </c>
      <c r="AU222" s="252" t="s">
        <v>83</v>
      </c>
      <c r="AV222" s="16" t="s">
        <v>77</v>
      </c>
      <c r="AW222" s="16" t="s">
        <v>32</v>
      </c>
      <c r="AX222" s="16" t="s">
        <v>70</v>
      </c>
      <c r="AY222" s="252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213</v>
      </c>
      <c r="G223" s="200"/>
      <c r="H223" s="204">
        <v>1.7969999999999999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4" customFormat="1" ht="11.25">
      <c r="B224" s="211"/>
      <c r="C224" s="212"/>
      <c r="D224" s="201" t="s">
        <v>193</v>
      </c>
      <c r="E224" s="213" t="s">
        <v>19</v>
      </c>
      <c r="F224" s="214" t="s">
        <v>197</v>
      </c>
      <c r="G224" s="212"/>
      <c r="H224" s="215">
        <v>1.7969999999999999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193</v>
      </c>
      <c r="AU224" s="221" t="s">
        <v>83</v>
      </c>
      <c r="AV224" s="14" t="s">
        <v>189</v>
      </c>
      <c r="AW224" s="14" t="s">
        <v>32</v>
      </c>
      <c r="AX224" s="14" t="s">
        <v>77</v>
      </c>
      <c r="AY224" s="221" t="s">
        <v>181</v>
      </c>
    </row>
    <row r="225" spans="1:65" s="2" customFormat="1" ht="21.75" customHeight="1">
      <c r="A225" s="37"/>
      <c r="B225" s="38"/>
      <c r="C225" s="181" t="s">
        <v>284</v>
      </c>
      <c r="D225" s="181" t="s">
        <v>184</v>
      </c>
      <c r="E225" s="182" t="s">
        <v>285</v>
      </c>
      <c r="F225" s="183" t="s">
        <v>286</v>
      </c>
      <c r="G225" s="184" t="s">
        <v>187</v>
      </c>
      <c r="H225" s="185">
        <v>9.3420000000000005</v>
      </c>
      <c r="I225" s="186"/>
      <c r="J225" s="187">
        <f>ROUND(I225*H225,2)</f>
        <v>0</v>
      </c>
      <c r="K225" s="183" t="s">
        <v>188</v>
      </c>
      <c r="L225" s="42"/>
      <c r="M225" s="188" t="s">
        <v>19</v>
      </c>
      <c r="N225" s="189" t="s">
        <v>42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5.0999999999999997E-2</v>
      </c>
      <c r="T225" s="191">
        <f>S225*H225</f>
        <v>0.47644199999999998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189</v>
      </c>
      <c r="AT225" s="192" t="s">
        <v>184</v>
      </c>
      <c r="AU225" s="192" t="s">
        <v>83</v>
      </c>
      <c r="AY225" s="20" t="s">
        <v>181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83</v>
      </c>
      <c r="BK225" s="193">
        <f>ROUND(I225*H225,2)</f>
        <v>0</v>
      </c>
      <c r="BL225" s="20" t="s">
        <v>189</v>
      </c>
      <c r="BM225" s="192" t="s">
        <v>287</v>
      </c>
    </row>
    <row r="226" spans="1:65" s="2" customFormat="1" ht="11.25">
      <c r="A226" s="37"/>
      <c r="B226" s="38"/>
      <c r="C226" s="39"/>
      <c r="D226" s="194" t="s">
        <v>191</v>
      </c>
      <c r="E226" s="39"/>
      <c r="F226" s="195" t="s">
        <v>288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191</v>
      </c>
      <c r="AU226" s="20" t="s">
        <v>83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212</v>
      </c>
      <c r="G227" s="200"/>
      <c r="H227" s="204">
        <v>3.1139999999999999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212</v>
      </c>
      <c r="G228" s="200"/>
      <c r="H228" s="204">
        <v>3.1139999999999999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212</v>
      </c>
      <c r="G229" s="200"/>
      <c r="H229" s="204">
        <v>3.1139999999999999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9.3419999999999987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24.2" customHeight="1">
      <c r="A231" s="37"/>
      <c r="B231" s="38"/>
      <c r="C231" s="181" t="s">
        <v>289</v>
      </c>
      <c r="D231" s="181" t="s">
        <v>184</v>
      </c>
      <c r="E231" s="182" t="s">
        <v>290</v>
      </c>
      <c r="F231" s="183" t="s">
        <v>291</v>
      </c>
      <c r="G231" s="184" t="s">
        <v>187</v>
      </c>
      <c r="H231" s="185">
        <v>9.1349999999999998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4.5999999999999999E-2</v>
      </c>
      <c r="T231" s="191">
        <f>S231*H231</f>
        <v>0.42020999999999997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292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293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194</v>
      </c>
      <c r="G233" s="200"/>
      <c r="H233" s="204">
        <v>2.1480000000000001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194</v>
      </c>
      <c r="G234" s="200"/>
      <c r="H234" s="204">
        <v>2.1480000000000001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195</v>
      </c>
      <c r="G235" s="200"/>
      <c r="H235" s="204">
        <v>1.7609999999999999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196</v>
      </c>
      <c r="G236" s="200"/>
      <c r="H236" s="204">
        <v>0.93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194</v>
      </c>
      <c r="G237" s="200"/>
      <c r="H237" s="204">
        <v>2.1480000000000001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9.1349999999999998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2" customFormat="1" ht="16.5" customHeight="1">
      <c r="A239" s="37"/>
      <c r="B239" s="38"/>
      <c r="C239" s="181" t="s">
        <v>294</v>
      </c>
      <c r="D239" s="181" t="s">
        <v>184</v>
      </c>
      <c r="E239" s="182" t="s">
        <v>295</v>
      </c>
      <c r="F239" s="183" t="s">
        <v>296</v>
      </c>
      <c r="G239" s="184" t="s">
        <v>187</v>
      </c>
      <c r="H239" s="185">
        <v>3.3809999999999998</v>
      </c>
      <c r="I239" s="186"/>
      <c r="J239" s="187">
        <f>ROUND(I239*H239,2)</f>
        <v>0</v>
      </c>
      <c r="K239" s="183" t="s">
        <v>188</v>
      </c>
      <c r="L239" s="42"/>
      <c r="M239" s="188" t="s">
        <v>19</v>
      </c>
      <c r="N239" s="189" t="s">
        <v>42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189</v>
      </c>
      <c r="AT239" s="192" t="s">
        <v>184</v>
      </c>
      <c r="AU239" s="192" t="s">
        <v>83</v>
      </c>
      <c r="AY239" s="20" t="s">
        <v>181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83</v>
      </c>
      <c r="BK239" s="193">
        <f>ROUND(I239*H239,2)</f>
        <v>0</v>
      </c>
      <c r="BL239" s="20" t="s">
        <v>189</v>
      </c>
      <c r="BM239" s="192" t="s">
        <v>297</v>
      </c>
    </row>
    <row r="240" spans="1:65" s="2" customFormat="1" ht="11.25">
      <c r="A240" s="37"/>
      <c r="B240" s="38"/>
      <c r="C240" s="39"/>
      <c r="D240" s="194" t="s">
        <v>191</v>
      </c>
      <c r="E240" s="39"/>
      <c r="F240" s="195" t="s">
        <v>298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191</v>
      </c>
      <c r="AU240" s="20" t="s">
        <v>83</v>
      </c>
    </row>
    <row r="241" spans="1:65" s="16" customFormat="1" ht="11.25">
      <c r="B241" s="243"/>
      <c r="C241" s="244"/>
      <c r="D241" s="201" t="s">
        <v>193</v>
      </c>
      <c r="E241" s="245" t="s">
        <v>19</v>
      </c>
      <c r="F241" s="246" t="s">
        <v>299</v>
      </c>
      <c r="G241" s="244"/>
      <c r="H241" s="245" t="s">
        <v>19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193</v>
      </c>
      <c r="AU241" s="252" t="s">
        <v>83</v>
      </c>
      <c r="AV241" s="16" t="s">
        <v>77</v>
      </c>
      <c r="AW241" s="16" t="s">
        <v>32</v>
      </c>
      <c r="AX241" s="16" t="s">
        <v>70</v>
      </c>
      <c r="AY241" s="252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220</v>
      </c>
      <c r="G242" s="200"/>
      <c r="H242" s="204">
        <v>0.76100000000000001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3" customFormat="1" ht="11.25">
      <c r="B243" s="199"/>
      <c r="C243" s="200"/>
      <c r="D243" s="201" t="s">
        <v>193</v>
      </c>
      <c r="E243" s="202" t="s">
        <v>19</v>
      </c>
      <c r="F243" s="203" t="s">
        <v>220</v>
      </c>
      <c r="G243" s="200"/>
      <c r="H243" s="204">
        <v>0.76100000000000001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193</v>
      </c>
      <c r="AU243" s="210" t="s">
        <v>83</v>
      </c>
      <c r="AV243" s="13" t="s">
        <v>83</v>
      </c>
      <c r="AW243" s="13" t="s">
        <v>32</v>
      </c>
      <c r="AX243" s="13" t="s">
        <v>70</v>
      </c>
      <c r="AY243" s="210" t="s">
        <v>181</v>
      </c>
    </row>
    <row r="244" spans="1:65" s="13" customFormat="1" ht="11.25">
      <c r="B244" s="199"/>
      <c r="C244" s="200"/>
      <c r="D244" s="201" t="s">
        <v>193</v>
      </c>
      <c r="E244" s="202" t="s">
        <v>19</v>
      </c>
      <c r="F244" s="203" t="s">
        <v>221</v>
      </c>
      <c r="G244" s="200"/>
      <c r="H244" s="204">
        <v>0.75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193</v>
      </c>
      <c r="AU244" s="210" t="s">
        <v>83</v>
      </c>
      <c r="AV244" s="13" t="s">
        <v>83</v>
      </c>
      <c r="AW244" s="13" t="s">
        <v>32</v>
      </c>
      <c r="AX244" s="13" t="s">
        <v>70</v>
      </c>
      <c r="AY244" s="210" t="s">
        <v>181</v>
      </c>
    </row>
    <row r="245" spans="1:65" s="13" customFormat="1" ht="11.25">
      <c r="B245" s="199"/>
      <c r="C245" s="200"/>
      <c r="D245" s="201" t="s">
        <v>193</v>
      </c>
      <c r="E245" s="202" t="s">
        <v>19</v>
      </c>
      <c r="F245" s="203" t="s">
        <v>222</v>
      </c>
      <c r="G245" s="200"/>
      <c r="H245" s="204">
        <v>0.34799999999999998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193</v>
      </c>
      <c r="AU245" s="210" t="s">
        <v>83</v>
      </c>
      <c r="AV245" s="13" t="s">
        <v>83</v>
      </c>
      <c r="AW245" s="13" t="s">
        <v>32</v>
      </c>
      <c r="AX245" s="13" t="s">
        <v>70</v>
      </c>
      <c r="AY245" s="210" t="s">
        <v>181</v>
      </c>
    </row>
    <row r="246" spans="1:65" s="13" customFormat="1" ht="11.25">
      <c r="B246" s="199"/>
      <c r="C246" s="200"/>
      <c r="D246" s="201" t="s">
        <v>193</v>
      </c>
      <c r="E246" s="202" t="s">
        <v>19</v>
      </c>
      <c r="F246" s="203" t="s">
        <v>220</v>
      </c>
      <c r="G246" s="200"/>
      <c r="H246" s="204">
        <v>0.76100000000000001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193</v>
      </c>
      <c r="AU246" s="210" t="s">
        <v>83</v>
      </c>
      <c r="AV246" s="13" t="s">
        <v>83</v>
      </c>
      <c r="AW246" s="13" t="s">
        <v>32</v>
      </c>
      <c r="AX246" s="13" t="s">
        <v>70</v>
      </c>
      <c r="AY246" s="210" t="s">
        <v>181</v>
      </c>
    </row>
    <row r="247" spans="1:65" s="14" customFormat="1" ht="11.25">
      <c r="B247" s="211"/>
      <c r="C247" s="212"/>
      <c r="D247" s="201" t="s">
        <v>193</v>
      </c>
      <c r="E247" s="213" t="s">
        <v>19</v>
      </c>
      <c r="F247" s="214" t="s">
        <v>197</v>
      </c>
      <c r="G247" s="212"/>
      <c r="H247" s="215">
        <v>3.3810000000000002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193</v>
      </c>
      <c r="AU247" s="221" t="s">
        <v>83</v>
      </c>
      <c r="AV247" s="14" t="s">
        <v>189</v>
      </c>
      <c r="AW247" s="14" t="s">
        <v>32</v>
      </c>
      <c r="AX247" s="14" t="s">
        <v>77</v>
      </c>
      <c r="AY247" s="221" t="s">
        <v>181</v>
      </c>
    </row>
    <row r="248" spans="1:65" s="2" customFormat="1" ht="16.5" customHeight="1">
      <c r="A248" s="37"/>
      <c r="B248" s="38"/>
      <c r="C248" s="181" t="s">
        <v>300</v>
      </c>
      <c r="D248" s="181" t="s">
        <v>184</v>
      </c>
      <c r="E248" s="182" t="s">
        <v>301</v>
      </c>
      <c r="F248" s="183" t="s">
        <v>302</v>
      </c>
      <c r="G248" s="184" t="s">
        <v>187</v>
      </c>
      <c r="H248" s="185">
        <v>3.3809999999999998</v>
      </c>
      <c r="I248" s="186"/>
      <c r="J248" s="187">
        <f>ROUND(I248*H248,2)</f>
        <v>0</v>
      </c>
      <c r="K248" s="183" t="s">
        <v>188</v>
      </c>
      <c r="L248" s="42"/>
      <c r="M248" s="188" t="s">
        <v>19</v>
      </c>
      <c r="N248" s="189" t="s">
        <v>42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189</v>
      </c>
      <c r="AT248" s="192" t="s">
        <v>184</v>
      </c>
      <c r="AU248" s="192" t="s">
        <v>83</v>
      </c>
      <c r="AY248" s="20" t="s">
        <v>181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83</v>
      </c>
      <c r="BK248" s="193">
        <f>ROUND(I248*H248,2)</f>
        <v>0</v>
      </c>
      <c r="BL248" s="20" t="s">
        <v>189</v>
      </c>
      <c r="BM248" s="192" t="s">
        <v>303</v>
      </c>
    </row>
    <row r="249" spans="1:65" s="2" customFormat="1" ht="11.25">
      <c r="A249" s="37"/>
      <c r="B249" s="38"/>
      <c r="C249" s="39"/>
      <c r="D249" s="194" t="s">
        <v>191</v>
      </c>
      <c r="E249" s="39"/>
      <c r="F249" s="195" t="s">
        <v>304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191</v>
      </c>
      <c r="AU249" s="20" t="s">
        <v>83</v>
      </c>
    </row>
    <row r="250" spans="1:65" s="16" customFormat="1" ht="11.25">
      <c r="B250" s="243"/>
      <c r="C250" s="244"/>
      <c r="D250" s="201" t="s">
        <v>193</v>
      </c>
      <c r="E250" s="245" t="s">
        <v>19</v>
      </c>
      <c r="F250" s="246" t="s">
        <v>299</v>
      </c>
      <c r="G250" s="244"/>
      <c r="H250" s="245" t="s">
        <v>19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193</v>
      </c>
      <c r="AU250" s="252" t="s">
        <v>83</v>
      </c>
      <c r="AV250" s="16" t="s">
        <v>77</v>
      </c>
      <c r="AW250" s="16" t="s">
        <v>32</v>
      </c>
      <c r="AX250" s="16" t="s">
        <v>70</v>
      </c>
      <c r="AY250" s="252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220</v>
      </c>
      <c r="G251" s="200"/>
      <c r="H251" s="204">
        <v>0.76100000000000001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3" customFormat="1" ht="11.25">
      <c r="B252" s="199"/>
      <c r="C252" s="200"/>
      <c r="D252" s="201" t="s">
        <v>193</v>
      </c>
      <c r="E252" s="202" t="s">
        <v>19</v>
      </c>
      <c r="F252" s="203" t="s">
        <v>220</v>
      </c>
      <c r="G252" s="200"/>
      <c r="H252" s="204">
        <v>0.76100000000000001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193</v>
      </c>
      <c r="AU252" s="210" t="s">
        <v>83</v>
      </c>
      <c r="AV252" s="13" t="s">
        <v>83</v>
      </c>
      <c r="AW252" s="13" t="s">
        <v>32</v>
      </c>
      <c r="AX252" s="13" t="s">
        <v>70</v>
      </c>
      <c r="AY252" s="210" t="s">
        <v>181</v>
      </c>
    </row>
    <row r="253" spans="1:65" s="13" customFormat="1" ht="11.25">
      <c r="B253" s="199"/>
      <c r="C253" s="200"/>
      <c r="D253" s="201" t="s">
        <v>193</v>
      </c>
      <c r="E253" s="202" t="s">
        <v>19</v>
      </c>
      <c r="F253" s="203" t="s">
        <v>221</v>
      </c>
      <c r="G253" s="200"/>
      <c r="H253" s="204">
        <v>0.75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193</v>
      </c>
      <c r="AU253" s="210" t="s">
        <v>83</v>
      </c>
      <c r="AV253" s="13" t="s">
        <v>83</v>
      </c>
      <c r="AW253" s="13" t="s">
        <v>32</v>
      </c>
      <c r="AX253" s="13" t="s">
        <v>70</v>
      </c>
      <c r="AY253" s="210" t="s">
        <v>181</v>
      </c>
    </row>
    <row r="254" spans="1:65" s="13" customFormat="1" ht="11.25">
      <c r="B254" s="199"/>
      <c r="C254" s="200"/>
      <c r="D254" s="201" t="s">
        <v>193</v>
      </c>
      <c r="E254" s="202" t="s">
        <v>19</v>
      </c>
      <c r="F254" s="203" t="s">
        <v>222</v>
      </c>
      <c r="G254" s="200"/>
      <c r="H254" s="204">
        <v>0.34799999999999998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193</v>
      </c>
      <c r="AU254" s="210" t="s">
        <v>83</v>
      </c>
      <c r="AV254" s="13" t="s">
        <v>83</v>
      </c>
      <c r="AW254" s="13" t="s">
        <v>32</v>
      </c>
      <c r="AX254" s="13" t="s">
        <v>70</v>
      </c>
      <c r="AY254" s="210" t="s">
        <v>181</v>
      </c>
    </row>
    <row r="255" spans="1:65" s="13" customFormat="1" ht="11.25">
      <c r="B255" s="199"/>
      <c r="C255" s="200"/>
      <c r="D255" s="201" t="s">
        <v>193</v>
      </c>
      <c r="E255" s="202" t="s">
        <v>19</v>
      </c>
      <c r="F255" s="203" t="s">
        <v>220</v>
      </c>
      <c r="G255" s="200"/>
      <c r="H255" s="204">
        <v>0.76100000000000001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193</v>
      </c>
      <c r="AU255" s="210" t="s">
        <v>83</v>
      </c>
      <c r="AV255" s="13" t="s">
        <v>83</v>
      </c>
      <c r="AW255" s="13" t="s">
        <v>32</v>
      </c>
      <c r="AX255" s="13" t="s">
        <v>70</v>
      </c>
      <c r="AY255" s="210" t="s">
        <v>181</v>
      </c>
    </row>
    <row r="256" spans="1:65" s="14" customFormat="1" ht="11.25">
      <c r="B256" s="211"/>
      <c r="C256" s="212"/>
      <c r="D256" s="201" t="s">
        <v>193</v>
      </c>
      <c r="E256" s="213" t="s">
        <v>19</v>
      </c>
      <c r="F256" s="214" t="s">
        <v>197</v>
      </c>
      <c r="G256" s="212"/>
      <c r="H256" s="215">
        <v>3.3810000000000002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193</v>
      </c>
      <c r="AU256" s="221" t="s">
        <v>83</v>
      </c>
      <c r="AV256" s="14" t="s">
        <v>189</v>
      </c>
      <c r="AW256" s="14" t="s">
        <v>32</v>
      </c>
      <c r="AX256" s="14" t="s">
        <v>77</v>
      </c>
      <c r="AY256" s="221" t="s">
        <v>181</v>
      </c>
    </row>
    <row r="257" spans="1:65" s="12" customFormat="1" ht="22.9" customHeight="1">
      <c r="B257" s="165"/>
      <c r="C257" s="166"/>
      <c r="D257" s="167" t="s">
        <v>69</v>
      </c>
      <c r="E257" s="179" t="s">
        <v>305</v>
      </c>
      <c r="F257" s="179" t="s">
        <v>306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SUM(P258:P268)</f>
        <v>0</v>
      </c>
      <c r="Q257" s="173"/>
      <c r="R257" s="174">
        <f>SUM(R258:R268)</f>
        <v>0</v>
      </c>
      <c r="S257" s="173"/>
      <c r="T257" s="175">
        <f>SUM(T258:T268)</f>
        <v>0</v>
      </c>
      <c r="AR257" s="176" t="s">
        <v>77</v>
      </c>
      <c r="AT257" s="177" t="s">
        <v>69</v>
      </c>
      <c r="AU257" s="177" t="s">
        <v>77</v>
      </c>
      <c r="AY257" s="176" t="s">
        <v>181</v>
      </c>
      <c r="BK257" s="178">
        <f>SUM(BK258:BK268)</f>
        <v>0</v>
      </c>
    </row>
    <row r="258" spans="1:65" s="2" customFormat="1" ht="24.2" customHeight="1">
      <c r="A258" s="37"/>
      <c r="B258" s="38"/>
      <c r="C258" s="181" t="s">
        <v>7</v>
      </c>
      <c r="D258" s="181" t="s">
        <v>184</v>
      </c>
      <c r="E258" s="182" t="s">
        <v>307</v>
      </c>
      <c r="F258" s="183" t="s">
        <v>308</v>
      </c>
      <c r="G258" s="184" t="s">
        <v>309</v>
      </c>
      <c r="H258" s="185">
        <v>1.083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310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311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2" customFormat="1" ht="21.75" customHeight="1">
      <c r="A260" s="37"/>
      <c r="B260" s="38"/>
      <c r="C260" s="181" t="s">
        <v>312</v>
      </c>
      <c r="D260" s="181" t="s">
        <v>184</v>
      </c>
      <c r="E260" s="182" t="s">
        <v>313</v>
      </c>
      <c r="F260" s="183" t="s">
        <v>314</v>
      </c>
      <c r="G260" s="184" t="s">
        <v>309</v>
      </c>
      <c r="H260" s="185">
        <v>1.083</v>
      </c>
      <c r="I260" s="186"/>
      <c r="J260" s="187">
        <f>ROUND(I260*H260,2)</f>
        <v>0</v>
      </c>
      <c r="K260" s="183" t="s">
        <v>188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189</v>
      </c>
      <c r="AT260" s="192" t="s">
        <v>184</v>
      </c>
      <c r="AU260" s="192" t="s">
        <v>83</v>
      </c>
      <c r="AY260" s="20" t="s">
        <v>181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83</v>
      </c>
      <c r="BK260" s="193">
        <f>ROUND(I260*H260,2)</f>
        <v>0</v>
      </c>
      <c r="BL260" s="20" t="s">
        <v>189</v>
      </c>
      <c r="BM260" s="192" t="s">
        <v>315</v>
      </c>
    </row>
    <row r="261" spans="1:65" s="2" customFormat="1" ht="11.25">
      <c r="A261" s="37"/>
      <c r="B261" s="38"/>
      <c r="C261" s="39"/>
      <c r="D261" s="194" t="s">
        <v>191</v>
      </c>
      <c r="E261" s="39"/>
      <c r="F261" s="195" t="s">
        <v>316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191</v>
      </c>
      <c r="AU261" s="20" t="s">
        <v>83</v>
      </c>
    </row>
    <row r="262" spans="1:65" s="2" customFormat="1" ht="24.2" customHeight="1">
      <c r="A262" s="37"/>
      <c r="B262" s="38"/>
      <c r="C262" s="181" t="s">
        <v>317</v>
      </c>
      <c r="D262" s="181" t="s">
        <v>184</v>
      </c>
      <c r="E262" s="182" t="s">
        <v>318</v>
      </c>
      <c r="F262" s="183" t="s">
        <v>319</v>
      </c>
      <c r="G262" s="184" t="s">
        <v>309</v>
      </c>
      <c r="H262" s="185">
        <v>9.7469999999999999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189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189</v>
      </c>
      <c r="BM262" s="192" t="s">
        <v>320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321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6" customFormat="1" ht="11.25">
      <c r="B264" s="243"/>
      <c r="C264" s="244"/>
      <c r="D264" s="201" t="s">
        <v>193</v>
      </c>
      <c r="E264" s="245" t="s">
        <v>19</v>
      </c>
      <c r="F264" s="246" t="s">
        <v>322</v>
      </c>
      <c r="G264" s="244"/>
      <c r="H264" s="245" t="s">
        <v>19</v>
      </c>
      <c r="I264" s="247"/>
      <c r="J264" s="244"/>
      <c r="K264" s="244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193</v>
      </c>
      <c r="AU264" s="252" t="s">
        <v>83</v>
      </c>
      <c r="AV264" s="16" t="s">
        <v>77</v>
      </c>
      <c r="AW264" s="16" t="s">
        <v>32</v>
      </c>
      <c r="AX264" s="16" t="s">
        <v>70</v>
      </c>
      <c r="AY264" s="252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323</v>
      </c>
      <c r="G265" s="200"/>
      <c r="H265" s="204">
        <v>9.7469999999999999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4" customFormat="1" ht="11.25">
      <c r="B266" s="211"/>
      <c r="C266" s="212"/>
      <c r="D266" s="201" t="s">
        <v>193</v>
      </c>
      <c r="E266" s="213" t="s">
        <v>19</v>
      </c>
      <c r="F266" s="214" t="s">
        <v>197</v>
      </c>
      <c r="G266" s="212"/>
      <c r="H266" s="215">
        <v>9.7469999999999999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193</v>
      </c>
      <c r="AU266" s="221" t="s">
        <v>83</v>
      </c>
      <c r="AV266" s="14" t="s">
        <v>189</v>
      </c>
      <c r="AW266" s="14" t="s">
        <v>32</v>
      </c>
      <c r="AX266" s="14" t="s">
        <v>77</v>
      </c>
      <c r="AY266" s="221" t="s">
        <v>181</v>
      </c>
    </row>
    <row r="267" spans="1:65" s="2" customFormat="1" ht="24.2" customHeight="1">
      <c r="A267" s="37"/>
      <c r="B267" s="38"/>
      <c r="C267" s="181" t="s">
        <v>324</v>
      </c>
      <c r="D267" s="181" t="s">
        <v>184</v>
      </c>
      <c r="E267" s="182" t="s">
        <v>325</v>
      </c>
      <c r="F267" s="183" t="s">
        <v>326</v>
      </c>
      <c r="G267" s="184" t="s">
        <v>309</v>
      </c>
      <c r="H267" s="185">
        <v>1.083</v>
      </c>
      <c r="I267" s="186"/>
      <c r="J267" s="187">
        <f>ROUND(I267*H267,2)</f>
        <v>0</v>
      </c>
      <c r="K267" s="183" t="s">
        <v>188</v>
      </c>
      <c r="L267" s="42"/>
      <c r="M267" s="188" t="s">
        <v>19</v>
      </c>
      <c r="N267" s="189" t="s">
        <v>42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189</v>
      </c>
      <c r="AT267" s="192" t="s">
        <v>184</v>
      </c>
      <c r="AU267" s="192" t="s">
        <v>83</v>
      </c>
      <c r="AY267" s="20" t="s">
        <v>181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83</v>
      </c>
      <c r="BK267" s="193">
        <f>ROUND(I267*H267,2)</f>
        <v>0</v>
      </c>
      <c r="BL267" s="20" t="s">
        <v>189</v>
      </c>
      <c r="BM267" s="192" t="s">
        <v>327</v>
      </c>
    </row>
    <row r="268" spans="1:65" s="2" customFormat="1" ht="11.25">
      <c r="A268" s="37"/>
      <c r="B268" s="38"/>
      <c r="C268" s="39"/>
      <c r="D268" s="194" t="s">
        <v>191</v>
      </c>
      <c r="E268" s="39"/>
      <c r="F268" s="195" t="s">
        <v>328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191</v>
      </c>
      <c r="AU268" s="20" t="s">
        <v>83</v>
      </c>
    </row>
    <row r="269" spans="1:65" s="12" customFormat="1" ht="22.9" customHeight="1">
      <c r="B269" s="165"/>
      <c r="C269" s="166"/>
      <c r="D269" s="167" t="s">
        <v>69</v>
      </c>
      <c r="E269" s="179" t="s">
        <v>329</v>
      </c>
      <c r="F269" s="179" t="s">
        <v>330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SUM(P270:P271)</f>
        <v>0</v>
      </c>
      <c r="Q269" s="173"/>
      <c r="R269" s="174">
        <f>SUM(R270:R271)</f>
        <v>0</v>
      </c>
      <c r="S269" s="173"/>
      <c r="T269" s="175">
        <f>SUM(T270:T271)</f>
        <v>0</v>
      </c>
      <c r="AR269" s="176" t="s">
        <v>77</v>
      </c>
      <c r="AT269" s="177" t="s">
        <v>69</v>
      </c>
      <c r="AU269" s="177" t="s">
        <v>77</v>
      </c>
      <c r="AY269" s="176" t="s">
        <v>181</v>
      </c>
      <c r="BK269" s="178">
        <f>SUM(BK270:BK271)</f>
        <v>0</v>
      </c>
    </row>
    <row r="270" spans="1:65" s="2" customFormat="1" ht="33" customHeight="1">
      <c r="A270" s="37"/>
      <c r="B270" s="38"/>
      <c r="C270" s="181" t="s">
        <v>331</v>
      </c>
      <c r="D270" s="181" t="s">
        <v>184</v>
      </c>
      <c r="E270" s="182" t="s">
        <v>332</v>
      </c>
      <c r="F270" s="183" t="s">
        <v>333</v>
      </c>
      <c r="G270" s="184" t="s">
        <v>309</v>
      </c>
      <c r="H270" s="185">
        <v>0.39300000000000002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189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189</v>
      </c>
      <c r="BM270" s="192" t="s">
        <v>334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335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2" customFormat="1" ht="25.9" customHeight="1">
      <c r="B272" s="165"/>
      <c r="C272" s="166"/>
      <c r="D272" s="167" t="s">
        <v>69</v>
      </c>
      <c r="E272" s="168" t="s">
        <v>336</v>
      </c>
      <c r="F272" s="168" t="s">
        <v>337</v>
      </c>
      <c r="G272" s="166"/>
      <c r="H272" s="166"/>
      <c r="I272" s="169"/>
      <c r="J272" s="170">
        <f>BK272</f>
        <v>0</v>
      </c>
      <c r="K272" s="166"/>
      <c r="L272" s="171"/>
      <c r="M272" s="172"/>
      <c r="N272" s="173"/>
      <c r="O272" s="173"/>
      <c r="P272" s="174">
        <f>P273+P296+P344+P371+P385</f>
        <v>0</v>
      </c>
      <c r="Q272" s="173"/>
      <c r="R272" s="174">
        <f>R273+R296+R344+R371+R385</f>
        <v>0.50604511000000008</v>
      </c>
      <c r="S272" s="173"/>
      <c r="T272" s="175">
        <f>T273+T296+T344+T371+T385</f>
        <v>2.96101E-2</v>
      </c>
      <c r="AR272" s="176" t="s">
        <v>83</v>
      </c>
      <c r="AT272" s="177" t="s">
        <v>69</v>
      </c>
      <c r="AU272" s="177" t="s">
        <v>70</v>
      </c>
      <c r="AY272" s="176" t="s">
        <v>181</v>
      </c>
      <c r="BK272" s="178">
        <f>BK273+BK296+BK344+BK371+BK385</f>
        <v>0</v>
      </c>
    </row>
    <row r="273" spans="1:65" s="12" customFormat="1" ht="22.9" customHeight="1">
      <c r="B273" s="165"/>
      <c r="C273" s="166"/>
      <c r="D273" s="167" t="s">
        <v>69</v>
      </c>
      <c r="E273" s="179" t="s">
        <v>338</v>
      </c>
      <c r="F273" s="179" t="s">
        <v>339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SUM(P274:P295)</f>
        <v>0</v>
      </c>
      <c r="Q273" s="173"/>
      <c r="R273" s="174">
        <f>SUM(R274:R295)</f>
        <v>8.3562500000000026E-3</v>
      </c>
      <c r="S273" s="173"/>
      <c r="T273" s="175">
        <f>SUM(T274:T295)</f>
        <v>1.3410099999999999E-2</v>
      </c>
      <c r="AR273" s="176" t="s">
        <v>83</v>
      </c>
      <c r="AT273" s="177" t="s">
        <v>69</v>
      </c>
      <c r="AU273" s="177" t="s">
        <v>77</v>
      </c>
      <c r="AY273" s="176" t="s">
        <v>181</v>
      </c>
      <c r="BK273" s="178">
        <f>SUM(BK274:BK295)</f>
        <v>0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341</v>
      </c>
      <c r="F274" s="183" t="s">
        <v>342</v>
      </c>
      <c r="G274" s="184" t="s">
        <v>230</v>
      </c>
      <c r="H274" s="185">
        <v>8.0299999999999994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1.67E-3</v>
      </c>
      <c r="T274" s="191">
        <f>S274*H274</f>
        <v>1.3410099999999999E-2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343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344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345</v>
      </c>
      <c r="G276" s="200"/>
      <c r="H276" s="204">
        <v>2.54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3" customFormat="1" ht="11.25">
      <c r="B277" s="199"/>
      <c r="C277" s="200"/>
      <c r="D277" s="201" t="s">
        <v>193</v>
      </c>
      <c r="E277" s="202" t="s">
        <v>19</v>
      </c>
      <c r="F277" s="203" t="s">
        <v>346</v>
      </c>
      <c r="G277" s="200"/>
      <c r="H277" s="204">
        <v>2.13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193</v>
      </c>
      <c r="AU277" s="210" t="s">
        <v>83</v>
      </c>
      <c r="AV277" s="13" t="s">
        <v>83</v>
      </c>
      <c r="AW277" s="13" t="s">
        <v>32</v>
      </c>
      <c r="AX277" s="13" t="s">
        <v>70</v>
      </c>
      <c r="AY277" s="210" t="s">
        <v>181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347</v>
      </c>
      <c r="G278" s="200"/>
      <c r="H278" s="204">
        <v>0.82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345</v>
      </c>
      <c r="G279" s="200"/>
      <c r="H279" s="204">
        <v>2.54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8.0300000000000011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181" t="s">
        <v>348</v>
      </c>
      <c r="D281" s="181" t="s">
        <v>184</v>
      </c>
      <c r="E281" s="182" t="s">
        <v>349</v>
      </c>
      <c r="F281" s="183" t="s">
        <v>350</v>
      </c>
      <c r="G281" s="184" t="s">
        <v>230</v>
      </c>
      <c r="H281" s="185">
        <v>8.0299999999999994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4.0000000000000003E-5</v>
      </c>
      <c r="R281" s="190">
        <f>Q281*H281</f>
        <v>3.212E-4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351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352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345</v>
      </c>
      <c r="G283" s="200"/>
      <c r="H283" s="204">
        <v>2.54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3" customFormat="1" ht="11.25">
      <c r="B284" s="199"/>
      <c r="C284" s="200"/>
      <c r="D284" s="201" t="s">
        <v>193</v>
      </c>
      <c r="E284" s="202" t="s">
        <v>19</v>
      </c>
      <c r="F284" s="203" t="s">
        <v>346</v>
      </c>
      <c r="G284" s="200"/>
      <c r="H284" s="204">
        <v>2.13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193</v>
      </c>
      <c r="AU284" s="210" t="s">
        <v>83</v>
      </c>
      <c r="AV284" s="13" t="s">
        <v>83</v>
      </c>
      <c r="AW284" s="13" t="s">
        <v>32</v>
      </c>
      <c r="AX284" s="13" t="s">
        <v>70</v>
      </c>
      <c r="AY284" s="210" t="s">
        <v>181</v>
      </c>
    </row>
    <row r="285" spans="1:65" s="13" customFormat="1" ht="11.25">
      <c r="B285" s="199"/>
      <c r="C285" s="200"/>
      <c r="D285" s="201" t="s">
        <v>193</v>
      </c>
      <c r="E285" s="202" t="s">
        <v>19</v>
      </c>
      <c r="F285" s="203" t="s">
        <v>347</v>
      </c>
      <c r="G285" s="200"/>
      <c r="H285" s="204">
        <v>0.82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193</v>
      </c>
      <c r="AU285" s="210" t="s">
        <v>83</v>
      </c>
      <c r="AV285" s="13" t="s">
        <v>83</v>
      </c>
      <c r="AW285" s="13" t="s">
        <v>32</v>
      </c>
      <c r="AX285" s="13" t="s">
        <v>70</v>
      </c>
      <c r="AY285" s="210" t="s">
        <v>181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345</v>
      </c>
      <c r="G286" s="200"/>
      <c r="H286" s="204">
        <v>2.54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8.0300000000000011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353</v>
      </c>
      <c r="D288" s="222" t="s">
        <v>237</v>
      </c>
      <c r="E288" s="223" t="s">
        <v>354</v>
      </c>
      <c r="F288" s="224" t="s">
        <v>355</v>
      </c>
      <c r="G288" s="225" t="s">
        <v>187</v>
      </c>
      <c r="H288" s="226">
        <v>2.0550000000000002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3.9100000000000003E-3</v>
      </c>
      <c r="R288" s="190">
        <f>Q288*H288</f>
        <v>8.0350500000000019E-3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357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358</v>
      </c>
      <c r="G289" s="200"/>
      <c r="H289" s="204">
        <v>0.76200000000000001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359</v>
      </c>
      <c r="G290" s="200"/>
      <c r="H290" s="204">
        <v>0.38300000000000001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3" customFormat="1" ht="11.25">
      <c r="B291" s="199"/>
      <c r="C291" s="200"/>
      <c r="D291" s="201" t="s">
        <v>193</v>
      </c>
      <c r="E291" s="202" t="s">
        <v>19</v>
      </c>
      <c r="F291" s="203" t="s">
        <v>360</v>
      </c>
      <c r="G291" s="200"/>
      <c r="H291" s="204">
        <v>0.14799999999999999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193</v>
      </c>
      <c r="AU291" s="210" t="s">
        <v>83</v>
      </c>
      <c r="AV291" s="13" t="s">
        <v>83</v>
      </c>
      <c r="AW291" s="13" t="s">
        <v>32</v>
      </c>
      <c r="AX291" s="13" t="s">
        <v>70</v>
      </c>
      <c r="AY291" s="210" t="s">
        <v>181</v>
      </c>
    </row>
    <row r="292" spans="1:65" s="13" customFormat="1" ht="11.25">
      <c r="B292" s="199"/>
      <c r="C292" s="200"/>
      <c r="D292" s="201" t="s">
        <v>193</v>
      </c>
      <c r="E292" s="202" t="s">
        <v>19</v>
      </c>
      <c r="F292" s="203" t="s">
        <v>358</v>
      </c>
      <c r="G292" s="200"/>
      <c r="H292" s="204">
        <v>0.76200000000000001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193</v>
      </c>
      <c r="AU292" s="210" t="s">
        <v>83</v>
      </c>
      <c r="AV292" s="13" t="s">
        <v>83</v>
      </c>
      <c r="AW292" s="13" t="s">
        <v>32</v>
      </c>
      <c r="AX292" s="13" t="s">
        <v>70</v>
      </c>
      <c r="AY292" s="210" t="s">
        <v>181</v>
      </c>
    </row>
    <row r="293" spans="1:65" s="14" customFormat="1" ht="11.25">
      <c r="B293" s="211"/>
      <c r="C293" s="212"/>
      <c r="D293" s="201" t="s">
        <v>193</v>
      </c>
      <c r="E293" s="213" t="s">
        <v>19</v>
      </c>
      <c r="F293" s="214" t="s">
        <v>197</v>
      </c>
      <c r="G293" s="212"/>
      <c r="H293" s="215">
        <v>2.0549999999999997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193</v>
      </c>
      <c r="AU293" s="221" t="s">
        <v>83</v>
      </c>
      <c r="AV293" s="14" t="s">
        <v>189</v>
      </c>
      <c r="AW293" s="14" t="s">
        <v>32</v>
      </c>
      <c r="AX293" s="14" t="s">
        <v>77</v>
      </c>
      <c r="AY293" s="221" t="s">
        <v>181</v>
      </c>
    </row>
    <row r="294" spans="1:65" s="2" customFormat="1" ht="24.2" customHeight="1">
      <c r="A294" s="37"/>
      <c r="B294" s="38"/>
      <c r="C294" s="181" t="s">
        <v>361</v>
      </c>
      <c r="D294" s="181" t="s">
        <v>184</v>
      </c>
      <c r="E294" s="182" t="s">
        <v>362</v>
      </c>
      <c r="F294" s="183" t="s">
        <v>363</v>
      </c>
      <c r="G294" s="184" t="s">
        <v>309</v>
      </c>
      <c r="H294" s="185">
        <v>8.0000000000000002E-3</v>
      </c>
      <c r="I294" s="186"/>
      <c r="J294" s="187">
        <f>ROUND(I294*H294,2)</f>
        <v>0</v>
      </c>
      <c r="K294" s="183" t="s">
        <v>188</v>
      </c>
      <c r="L294" s="42"/>
      <c r="M294" s="188" t="s">
        <v>19</v>
      </c>
      <c r="N294" s="189" t="s">
        <v>42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278</v>
      </c>
      <c r="AT294" s="192" t="s">
        <v>184</v>
      </c>
      <c r="AU294" s="192" t="s">
        <v>83</v>
      </c>
      <c r="AY294" s="20" t="s">
        <v>181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83</v>
      </c>
      <c r="BK294" s="193">
        <f>ROUND(I294*H294,2)</f>
        <v>0</v>
      </c>
      <c r="BL294" s="20" t="s">
        <v>278</v>
      </c>
      <c r="BM294" s="192" t="s">
        <v>364</v>
      </c>
    </row>
    <row r="295" spans="1:65" s="2" customFormat="1" ht="11.25">
      <c r="A295" s="37"/>
      <c r="B295" s="38"/>
      <c r="C295" s="39"/>
      <c r="D295" s="194" t="s">
        <v>191</v>
      </c>
      <c r="E295" s="39"/>
      <c r="F295" s="195" t="s">
        <v>365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191</v>
      </c>
      <c r="AU295" s="20" t="s">
        <v>83</v>
      </c>
    </row>
    <row r="296" spans="1:65" s="12" customFormat="1" ht="22.9" customHeight="1">
      <c r="B296" s="165"/>
      <c r="C296" s="166"/>
      <c r="D296" s="167" t="s">
        <v>69</v>
      </c>
      <c r="E296" s="179" t="s">
        <v>366</v>
      </c>
      <c r="F296" s="179" t="s">
        <v>367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SUM(P297:P343)</f>
        <v>0</v>
      </c>
      <c r="Q296" s="173"/>
      <c r="R296" s="174">
        <f>SUM(R297:R343)</f>
        <v>0.45228052000000002</v>
      </c>
      <c r="S296" s="173"/>
      <c r="T296" s="175">
        <f>SUM(T297:T343)</f>
        <v>1.6199999999999999E-2</v>
      </c>
      <c r="AR296" s="176" t="s">
        <v>83</v>
      </c>
      <c r="AT296" s="177" t="s">
        <v>69</v>
      </c>
      <c r="AU296" s="177" t="s">
        <v>77</v>
      </c>
      <c r="AY296" s="176" t="s">
        <v>181</v>
      </c>
      <c r="BK296" s="178">
        <f>SUM(BK297:BK343)</f>
        <v>0</v>
      </c>
    </row>
    <row r="297" spans="1:65" s="2" customFormat="1" ht="21.75" customHeight="1">
      <c r="A297" s="37"/>
      <c r="B297" s="38"/>
      <c r="C297" s="181" t="s">
        <v>368</v>
      </c>
      <c r="D297" s="181" t="s">
        <v>184</v>
      </c>
      <c r="E297" s="182" t="s">
        <v>369</v>
      </c>
      <c r="F297" s="183" t="s">
        <v>370</v>
      </c>
      <c r="G297" s="184" t="s">
        <v>187</v>
      </c>
      <c r="H297" s="185">
        <v>9.3420000000000005</v>
      </c>
      <c r="I297" s="186"/>
      <c r="J297" s="187">
        <f>ROUND(I297*H297,2)</f>
        <v>0</v>
      </c>
      <c r="K297" s="183" t="s">
        <v>188</v>
      </c>
      <c r="L297" s="42"/>
      <c r="M297" s="188" t="s">
        <v>19</v>
      </c>
      <c r="N297" s="189" t="s">
        <v>42</v>
      </c>
      <c r="O297" s="67"/>
      <c r="P297" s="190">
        <f>O297*H297</f>
        <v>0</v>
      </c>
      <c r="Q297" s="190">
        <v>2.7E-4</v>
      </c>
      <c r="R297" s="190">
        <f>Q297*H297</f>
        <v>2.5223400000000001E-3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278</v>
      </c>
      <c r="AT297" s="192" t="s">
        <v>184</v>
      </c>
      <c r="AU297" s="192" t="s">
        <v>83</v>
      </c>
      <c r="AY297" s="20" t="s">
        <v>181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83</v>
      </c>
      <c r="BK297" s="193">
        <f>ROUND(I297*H297,2)</f>
        <v>0</v>
      </c>
      <c r="BL297" s="20" t="s">
        <v>278</v>
      </c>
      <c r="BM297" s="192" t="s">
        <v>371</v>
      </c>
    </row>
    <row r="298" spans="1:65" s="2" customFormat="1" ht="11.25">
      <c r="A298" s="37"/>
      <c r="B298" s="38"/>
      <c r="C298" s="39"/>
      <c r="D298" s="194" t="s">
        <v>191</v>
      </c>
      <c r="E298" s="39"/>
      <c r="F298" s="195" t="s">
        <v>372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191</v>
      </c>
      <c r="AU298" s="20" t="s">
        <v>83</v>
      </c>
    </row>
    <row r="299" spans="1:65" s="13" customFormat="1" ht="11.25">
      <c r="B299" s="199"/>
      <c r="C299" s="200"/>
      <c r="D299" s="201" t="s">
        <v>193</v>
      </c>
      <c r="E299" s="202" t="s">
        <v>19</v>
      </c>
      <c r="F299" s="203" t="s">
        <v>212</v>
      </c>
      <c r="G299" s="200"/>
      <c r="H299" s="204">
        <v>3.1139999999999999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193</v>
      </c>
      <c r="AU299" s="210" t="s">
        <v>83</v>
      </c>
      <c r="AV299" s="13" t="s">
        <v>83</v>
      </c>
      <c r="AW299" s="13" t="s">
        <v>32</v>
      </c>
      <c r="AX299" s="13" t="s">
        <v>70</v>
      </c>
      <c r="AY299" s="210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212</v>
      </c>
      <c r="G300" s="200"/>
      <c r="H300" s="204">
        <v>3.1139999999999999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212</v>
      </c>
      <c r="G301" s="200"/>
      <c r="H301" s="204">
        <v>3.1139999999999999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4" customFormat="1" ht="11.25">
      <c r="B302" s="211"/>
      <c r="C302" s="212"/>
      <c r="D302" s="201" t="s">
        <v>193</v>
      </c>
      <c r="E302" s="213" t="s">
        <v>19</v>
      </c>
      <c r="F302" s="214" t="s">
        <v>197</v>
      </c>
      <c r="G302" s="212"/>
      <c r="H302" s="215">
        <v>9.3419999999999987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193</v>
      </c>
      <c r="AU302" s="221" t="s">
        <v>83</v>
      </c>
      <c r="AV302" s="14" t="s">
        <v>189</v>
      </c>
      <c r="AW302" s="14" t="s">
        <v>32</v>
      </c>
      <c r="AX302" s="14" t="s">
        <v>77</v>
      </c>
      <c r="AY302" s="221" t="s">
        <v>181</v>
      </c>
    </row>
    <row r="303" spans="1:65" s="2" customFormat="1" ht="16.5" customHeight="1">
      <c r="A303" s="37"/>
      <c r="B303" s="38"/>
      <c r="C303" s="222" t="s">
        <v>373</v>
      </c>
      <c r="D303" s="222" t="s">
        <v>237</v>
      </c>
      <c r="E303" s="223" t="s">
        <v>374</v>
      </c>
      <c r="F303" s="224" t="s">
        <v>375</v>
      </c>
      <c r="G303" s="225" t="s">
        <v>187</v>
      </c>
      <c r="H303" s="226">
        <v>9.3420000000000005</v>
      </c>
      <c r="I303" s="227"/>
      <c r="J303" s="228">
        <f>ROUND(I303*H303,2)</f>
        <v>0</v>
      </c>
      <c r="K303" s="224" t="s">
        <v>188</v>
      </c>
      <c r="L303" s="229"/>
      <c r="M303" s="230" t="s">
        <v>19</v>
      </c>
      <c r="N303" s="231" t="s">
        <v>42</v>
      </c>
      <c r="O303" s="67"/>
      <c r="P303" s="190">
        <f>O303*H303</f>
        <v>0</v>
      </c>
      <c r="Q303" s="190">
        <v>3.6810000000000002E-2</v>
      </c>
      <c r="R303" s="190">
        <f>Q303*H303</f>
        <v>0.34387902000000004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356</v>
      </c>
      <c r="AT303" s="192" t="s">
        <v>237</v>
      </c>
      <c r="AU303" s="192" t="s">
        <v>83</v>
      </c>
      <c r="AY303" s="20" t="s">
        <v>181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83</v>
      </c>
      <c r="BK303" s="193">
        <f>ROUND(I303*H303,2)</f>
        <v>0</v>
      </c>
      <c r="BL303" s="20" t="s">
        <v>278</v>
      </c>
      <c r="BM303" s="192" t="s">
        <v>376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212</v>
      </c>
      <c r="G304" s="200"/>
      <c r="H304" s="204">
        <v>3.1139999999999999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212</v>
      </c>
      <c r="G305" s="200"/>
      <c r="H305" s="204">
        <v>3.1139999999999999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3" customFormat="1" ht="11.25">
      <c r="B306" s="199"/>
      <c r="C306" s="200"/>
      <c r="D306" s="201" t="s">
        <v>193</v>
      </c>
      <c r="E306" s="202" t="s">
        <v>19</v>
      </c>
      <c r="F306" s="203" t="s">
        <v>212</v>
      </c>
      <c r="G306" s="200"/>
      <c r="H306" s="204">
        <v>3.1139999999999999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193</v>
      </c>
      <c r="AU306" s="210" t="s">
        <v>83</v>
      </c>
      <c r="AV306" s="13" t="s">
        <v>83</v>
      </c>
      <c r="AW306" s="13" t="s">
        <v>32</v>
      </c>
      <c r="AX306" s="13" t="s">
        <v>70</v>
      </c>
      <c r="AY306" s="210" t="s">
        <v>181</v>
      </c>
    </row>
    <row r="307" spans="1:65" s="14" customFormat="1" ht="11.25">
      <c r="B307" s="211"/>
      <c r="C307" s="212"/>
      <c r="D307" s="201" t="s">
        <v>193</v>
      </c>
      <c r="E307" s="213" t="s">
        <v>19</v>
      </c>
      <c r="F307" s="214" t="s">
        <v>197</v>
      </c>
      <c r="G307" s="212"/>
      <c r="H307" s="215">
        <v>9.3419999999999987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193</v>
      </c>
      <c r="AU307" s="221" t="s">
        <v>83</v>
      </c>
      <c r="AV307" s="14" t="s">
        <v>189</v>
      </c>
      <c r="AW307" s="14" t="s">
        <v>32</v>
      </c>
      <c r="AX307" s="14" t="s">
        <v>77</v>
      </c>
      <c r="AY307" s="221" t="s">
        <v>181</v>
      </c>
    </row>
    <row r="308" spans="1:65" s="2" customFormat="1" ht="16.5" customHeight="1">
      <c r="A308" s="37"/>
      <c r="B308" s="38"/>
      <c r="C308" s="181" t="s">
        <v>356</v>
      </c>
      <c r="D308" s="181" t="s">
        <v>184</v>
      </c>
      <c r="E308" s="182" t="s">
        <v>377</v>
      </c>
      <c r="F308" s="183" t="s">
        <v>378</v>
      </c>
      <c r="G308" s="184" t="s">
        <v>379</v>
      </c>
      <c r="H308" s="185">
        <v>1</v>
      </c>
      <c r="I308" s="186"/>
      <c r="J308" s="187">
        <f>ROUND(I308*H308,2)</f>
        <v>0</v>
      </c>
      <c r="K308" s="183" t="s">
        <v>188</v>
      </c>
      <c r="L308" s="42"/>
      <c r="M308" s="188" t="s">
        <v>19</v>
      </c>
      <c r="N308" s="189" t="s">
        <v>42</v>
      </c>
      <c r="O308" s="67"/>
      <c r="P308" s="190">
        <f>O308*H308</f>
        <v>0</v>
      </c>
      <c r="Q308" s="190">
        <v>2.7E-4</v>
      </c>
      <c r="R308" s="190">
        <f>Q308*H308</f>
        <v>2.7E-4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278</v>
      </c>
      <c r="AT308" s="192" t="s">
        <v>184</v>
      </c>
      <c r="AU308" s="192" t="s">
        <v>83</v>
      </c>
      <c r="AY308" s="20" t="s">
        <v>181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83</v>
      </c>
      <c r="BK308" s="193">
        <f>ROUND(I308*H308,2)</f>
        <v>0</v>
      </c>
      <c r="BL308" s="20" t="s">
        <v>278</v>
      </c>
      <c r="BM308" s="192" t="s">
        <v>380</v>
      </c>
    </row>
    <row r="309" spans="1:65" s="2" customFormat="1" ht="11.25">
      <c r="A309" s="37"/>
      <c r="B309" s="38"/>
      <c r="C309" s="39"/>
      <c r="D309" s="194" t="s">
        <v>191</v>
      </c>
      <c r="E309" s="39"/>
      <c r="F309" s="195" t="s">
        <v>381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191</v>
      </c>
      <c r="AU309" s="20" t="s">
        <v>83</v>
      </c>
    </row>
    <row r="310" spans="1:65" s="13" customFormat="1" ht="11.25">
      <c r="B310" s="199"/>
      <c r="C310" s="200"/>
      <c r="D310" s="201" t="s">
        <v>193</v>
      </c>
      <c r="E310" s="202" t="s">
        <v>19</v>
      </c>
      <c r="F310" s="203" t="s">
        <v>77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193</v>
      </c>
      <c r="AU310" s="210" t="s">
        <v>83</v>
      </c>
      <c r="AV310" s="13" t="s">
        <v>83</v>
      </c>
      <c r="AW310" s="13" t="s">
        <v>32</v>
      </c>
      <c r="AX310" s="13" t="s">
        <v>70</v>
      </c>
      <c r="AY310" s="210" t="s">
        <v>181</v>
      </c>
    </row>
    <row r="311" spans="1:65" s="14" customFormat="1" ht="11.25">
      <c r="B311" s="211"/>
      <c r="C311" s="212"/>
      <c r="D311" s="201" t="s">
        <v>193</v>
      </c>
      <c r="E311" s="213" t="s">
        <v>19</v>
      </c>
      <c r="F311" s="214" t="s">
        <v>197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193</v>
      </c>
      <c r="AU311" s="221" t="s">
        <v>83</v>
      </c>
      <c r="AV311" s="14" t="s">
        <v>189</v>
      </c>
      <c r="AW311" s="14" t="s">
        <v>32</v>
      </c>
      <c r="AX311" s="14" t="s">
        <v>77</v>
      </c>
      <c r="AY311" s="221" t="s">
        <v>181</v>
      </c>
    </row>
    <row r="312" spans="1:65" s="2" customFormat="1" ht="16.5" customHeight="1">
      <c r="A312" s="37"/>
      <c r="B312" s="38"/>
      <c r="C312" s="222" t="s">
        <v>382</v>
      </c>
      <c r="D312" s="222" t="s">
        <v>237</v>
      </c>
      <c r="E312" s="223" t="s">
        <v>383</v>
      </c>
      <c r="F312" s="224" t="s">
        <v>384</v>
      </c>
      <c r="G312" s="225" t="s">
        <v>187</v>
      </c>
      <c r="H312" s="226">
        <v>0.60099999999999998</v>
      </c>
      <c r="I312" s="227"/>
      <c r="J312" s="228">
        <f>ROUND(I312*H312,2)</f>
        <v>0</v>
      </c>
      <c r="K312" s="224" t="s">
        <v>188</v>
      </c>
      <c r="L312" s="229"/>
      <c r="M312" s="230" t="s">
        <v>19</v>
      </c>
      <c r="N312" s="231" t="s">
        <v>42</v>
      </c>
      <c r="O312" s="67"/>
      <c r="P312" s="190">
        <f>O312*H312</f>
        <v>0</v>
      </c>
      <c r="Q312" s="190">
        <v>4.0280000000000003E-2</v>
      </c>
      <c r="R312" s="190">
        <f>Q312*H312</f>
        <v>2.4208280000000002E-2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356</v>
      </c>
      <c r="AT312" s="192" t="s">
        <v>237</v>
      </c>
      <c r="AU312" s="192" t="s">
        <v>83</v>
      </c>
      <c r="AY312" s="20" t="s">
        <v>181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83</v>
      </c>
      <c r="BK312" s="193">
        <f>ROUND(I312*H312,2)</f>
        <v>0</v>
      </c>
      <c r="BL312" s="20" t="s">
        <v>278</v>
      </c>
      <c r="BM312" s="192" t="s">
        <v>385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214</v>
      </c>
      <c r="G313" s="200"/>
      <c r="H313" s="204">
        <v>0.60099999999999998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4" customFormat="1" ht="11.25">
      <c r="B314" s="211"/>
      <c r="C314" s="212"/>
      <c r="D314" s="201" t="s">
        <v>193</v>
      </c>
      <c r="E314" s="213" t="s">
        <v>19</v>
      </c>
      <c r="F314" s="214" t="s">
        <v>197</v>
      </c>
      <c r="G314" s="212"/>
      <c r="H314" s="215">
        <v>0.60099999999999998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193</v>
      </c>
      <c r="AU314" s="221" t="s">
        <v>83</v>
      </c>
      <c r="AV314" s="14" t="s">
        <v>189</v>
      </c>
      <c r="AW314" s="14" t="s">
        <v>32</v>
      </c>
      <c r="AX314" s="14" t="s">
        <v>77</v>
      </c>
      <c r="AY314" s="221" t="s">
        <v>181</v>
      </c>
    </row>
    <row r="315" spans="1:65" s="2" customFormat="1" ht="24.2" customHeight="1">
      <c r="A315" s="37"/>
      <c r="B315" s="38"/>
      <c r="C315" s="181" t="s">
        <v>386</v>
      </c>
      <c r="D315" s="181" t="s">
        <v>184</v>
      </c>
      <c r="E315" s="182" t="s">
        <v>387</v>
      </c>
      <c r="F315" s="183" t="s">
        <v>388</v>
      </c>
      <c r="G315" s="184" t="s">
        <v>379</v>
      </c>
      <c r="H315" s="185">
        <v>1</v>
      </c>
      <c r="I315" s="186"/>
      <c r="J315" s="187">
        <f>ROUND(I315*H315,2)</f>
        <v>0</v>
      </c>
      <c r="K315" s="183" t="s">
        <v>188</v>
      </c>
      <c r="L315" s="42"/>
      <c r="M315" s="188" t="s">
        <v>19</v>
      </c>
      <c r="N315" s="189" t="s">
        <v>42</v>
      </c>
      <c r="O315" s="67"/>
      <c r="P315" s="190">
        <f>O315*H315</f>
        <v>0</v>
      </c>
      <c r="Q315" s="190">
        <v>2.5999999999999998E-4</v>
      </c>
      <c r="R315" s="190">
        <f>Q315*H315</f>
        <v>2.5999999999999998E-4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278</v>
      </c>
      <c r="AT315" s="192" t="s">
        <v>184</v>
      </c>
      <c r="AU315" s="192" t="s">
        <v>83</v>
      </c>
      <c r="AY315" s="20" t="s">
        <v>181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83</v>
      </c>
      <c r="BK315" s="193">
        <f>ROUND(I315*H315,2)</f>
        <v>0</v>
      </c>
      <c r="BL315" s="20" t="s">
        <v>278</v>
      </c>
      <c r="BM315" s="192" t="s">
        <v>389</v>
      </c>
    </row>
    <row r="316" spans="1:65" s="2" customFormat="1" ht="11.25">
      <c r="A316" s="37"/>
      <c r="B316" s="38"/>
      <c r="C316" s="39"/>
      <c r="D316" s="194" t="s">
        <v>191</v>
      </c>
      <c r="E316" s="39"/>
      <c r="F316" s="195" t="s">
        <v>390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191</v>
      </c>
      <c r="AU316" s="20" t="s">
        <v>83</v>
      </c>
    </row>
    <row r="317" spans="1:65" s="13" customFormat="1" ht="11.25">
      <c r="B317" s="199"/>
      <c r="C317" s="200"/>
      <c r="D317" s="201" t="s">
        <v>193</v>
      </c>
      <c r="E317" s="202" t="s">
        <v>19</v>
      </c>
      <c r="F317" s="203" t="s">
        <v>77</v>
      </c>
      <c r="G317" s="200"/>
      <c r="H317" s="204">
        <v>1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193</v>
      </c>
      <c r="AU317" s="210" t="s">
        <v>83</v>
      </c>
      <c r="AV317" s="13" t="s">
        <v>83</v>
      </c>
      <c r="AW317" s="13" t="s">
        <v>32</v>
      </c>
      <c r="AX317" s="13" t="s">
        <v>70</v>
      </c>
      <c r="AY317" s="210" t="s">
        <v>181</v>
      </c>
    </row>
    <row r="318" spans="1:65" s="14" customFormat="1" ht="11.25">
      <c r="B318" s="211"/>
      <c r="C318" s="212"/>
      <c r="D318" s="201" t="s">
        <v>193</v>
      </c>
      <c r="E318" s="213" t="s">
        <v>19</v>
      </c>
      <c r="F318" s="214" t="s">
        <v>197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193</v>
      </c>
      <c r="AU318" s="221" t="s">
        <v>83</v>
      </c>
      <c r="AV318" s="14" t="s">
        <v>189</v>
      </c>
      <c r="AW318" s="14" t="s">
        <v>32</v>
      </c>
      <c r="AX318" s="14" t="s">
        <v>77</v>
      </c>
      <c r="AY318" s="221" t="s">
        <v>181</v>
      </c>
    </row>
    <row r="319" spans="1:65" s="2" customFormat="1" ht="16.5" customHeight="1">
      <c r="A319" s="37"/>
      <c r="B319" s="38"/>
      <c r="C319" s="222" t="s">
        <v>391</v>
      </c>
      <c r="D319" s="222" t="s">
        <v>237</v>
      </c>
      <c r="E319" s="223" t="s">
        <v>392</v>
      </c>
      <c r="F319" s="224" t="s">
        <v>393</v>
      </c>
      <c r="G319" s="225" t="s">
        <v>187</v>
      </c>
      <c r="H319" s="226">
        <v>1.7969999999999999</v>
      </c>
      <c r="I319" s="227"/>
      <c r="J319" s="228">
        <f>ROUND(I319*H319,2)</f>
        <v>0</v>
      </c>
      <c r="K319" s="224" t="s">
        <v>188</v>
      </c>
      <c r="L319" s="229"/>
      <c r="M319" s="230" t="s">
        <v>19</v>
      </c>
      <c r="N319" s="231" t="s">
        <v>42</v>
      </c>
      <c r="O319" s="67"/>
      <c r="P319" s="190">
        <f>O319*H319</f>
        <v>0</v>
      </c>
      <c r="Q319" s="190">
        <v>3.7039999999999997E-2</v>
      </c>
      <c r="R319" s="190">
        <f>Q319*H319</f>
        <v>6.6560879999999989E-2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356</v>
      </c>
      <c r="AT319" s="192" t="s">
        <v>237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394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213</v>
      </c>
      <c r="G320" s="200"/>
      <c r="H320" s="204">
        <v>1.7969999999999999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1.7969999999999999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16.5" customHeight="1">
      <c r="A322" s="37"/>
      <c r="B322" s="38"/>
      <c r="C322" s="181" t="s">
        <v>395</v>
      </c>
      <c r="D322" s="181" t="s">
        <v>184</v>
      </c>
      <c r="E322" s="182" t="s">
        <v>396</v>
      </c>
      <c r="F322" s="183" t="s">
        <v>397</v>
      </c>
      <c r="G322" s="184" t="s">
        <v>230</v>
      </c>
      <c r="H322" s="185">
        <v>8.1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2E-3</v>
      </c>
      <c r="T322" s="191">
        <f>S322*H322</f>
        <v>1.6199999999999999E-2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398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399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400</v>
      </c>
      <c r="G324" s="200"/>
      <c r="H324" s="204">
        <v>2.25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400</v>
      </c>
      <c r="G325" s="200"/>
      <c r="H325" s="204">
        <v>2.25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3" customFormat="1" ht="11.25">
      <c r="B326" s="199"/>
      <c r="C326" s="200"/>
      <c r="D326" s="201" t="s">
        <v>193</v>
      </c>
      <c r="E326" s="202" t="s">
        <v>19</v>
      </c>
      <c r="F326" s="203" t="s">
        <v>401</v>
      </c>
      <c r="G326" s="200"/>
      <c r="H326" s="204">
        <v>0.94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193</v>
      </c>
      <c r="AU326" s="210" t="s">
        <v>83</v>
      </c>
      <c r="AV326" s="13" t="s">
        <v>83</v>
      </c>
      <c r="AW326" s="13" t="s">
        <v>32</v>
      </c>
      <c r="AX326" s="13" t="s">
        <v>70</v>
      </c>
      <c r="AY326" s="210" t="s">
        <v>181</v>
      </c>
    </row>
    <row r="327" spans="1:65" s="13" customFormat="1" ht="11.25">
      <c r="B327" s="199"/>
      <c r="C327" s="200"/>
      <c r="D327" s="201" t="s">
        <v>193</v>
      </c>
      <c r="E327" s="202" t="s">
        <v>19</v>
      </c>
      <c r="F327" s="203" t="s">
        <v>402</v>
      </c>
      <c r="G327" s="200"/>
      <c r="H327" s="204">
        <v>2.66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193</v>
      </c>
      <c r="AU327" s="210" t="s">
        <v>83</v>
      </c>
      <c r="AV327" s="13" t="s">
        <v>83</v>
      </c>
      <c r="AW327" s="13" t="s">
        <v>32</v>
      </c>
      <c r="AX327" s="13" t="s">
        <v>70</v>
      </c>
      <c r="AY327" s="210" t="s">
        <v>181</v>
      </c>
    </row>
    <row r="328" spans="1:65" s="14" customFormat="1" ht="11.25">
      <c r="B328" s="211"/>
      <c r="C328" s="212"/>
      <c r="D328" s="201" t="s">
        <v>193</v>
      </c>
      <c r="E328" s="213" t="s">
        <v>19</v>
      </c>
      <c r="F328" s="214" t="s">
        <v>197</v>
      </c>
      <c r="G328" s="212"/>
      <c r="H328" s="215">
        <v>8.1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193</v>
      </c>
      <c r="AU328" s="221" t="s">
        <v>83</v>
      </c>
      <c r="AV328" s="14" t="s">
        <v>189</v>
      </c>
      <c r="AW328" s="14" t="s">
        <v>32</v>
      </c>
      <c r="AX328" s="14" t="s">
        <v>77</v>
      </c>
      <c r="AY328" s="221" t="s">
        <v>181</v>
      </c>
    </row>
    <row r="329" spans="1:65" s="2" customFormat="1" ht="21.75" customHeight="1">
      <c r="A329" s="37"/>
      <c r="B329" s="38"/>
      <c r="C329" s="181" t="s">
        <v>403</v>
      </c>
      <c r="D329" s="181" t="s">
        <v>184</v>
      </c>
      <c r="E329" s="182" t="s">
        <v>404</v>
      </c>
      <c r="F329" s="183" t="s">
        <v>405</v>
      </c>
      <c r="G329" s="184" t="s">
        <v>230</v>
      </c>
      <c r="H329" s="185">
        <v>8.1</v>
      </c>
      <c r="I329" s="186"/>
      <c r="J329" s="187">
        <f>ROUND(I329*H329,2)</f>
        <v>0</v>
      </c>
      <c r="K329" s="183" t="s">
        <v>188</v>
      </c>
      <c r="L329" s="42"/>
      <c r="M329" s="188" t="s">
        <v>19</v>
      </c>
      <c r="N329" s="189" t="s">
        <v>42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278</v>
      </c>
      <c r="AT329" s="192" t="s">
        <v>184</v>
      </c>
      <c r="AU329" s="192" t="s">
        <v>83</v>
      </c>
      <c r="AY329" s="20" t="s">
        <v>181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83</v>
      </c>
      <c r="BK329" s="193">
        <f>ROUND(I329*H329,2)</f>
        <v>0</v>
      </c>
      <c r="BL329" s="20" t="s">
        <v>278</v>
      </c>
      <c r="BM329" s="192" t="s">
        <v>406</v>
      </c>
    </row>
    <row r="330" spans="1:65" s="2" customFormat="1" ht="11.25">
      <c r="A330" s="37"/>
      <c r="B330" s="38"/>
      <c r="C330" s="39"/>
      <c r="D330" s="194" t="s">
        <v>191</v>
      </c>
      <c r="E330" s="39"/>
      <c r="F330" s="195" t="s">
        <v>407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191</v>
      </c>
      <c r="AU330" s="20" t="s">
        <v>83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400</v>
      </c>
      <c r="G331" s="200"/>
      <c r="H331" s="204">
        <v>2.25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3" customFormat="1" ht="11.25">
      <c r="B332" s="199"/>
      <c r="C332" s="200"/>
      <c r="D332" s="201" t="s">
        <v>193</v>
      </c>
      <c r="E332" s="202" t="s">
        <v>19</v>
      </c>
      <c r="F332" s="203" t="s">
        <v>400</v>
      </c>
      <c r="G332" s="200"/>
      <c r="H332" s="204">
        <v>2.25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193</v>
      </c>
      <c r="AU332" s="210" t="s">
        <v>83</v>
      </c>
      <c r="AV332" s="13" t="s">
        <v>83</v>
      </c>
      <c r="AW332" s="13" t="s">
        <v>32</v>
      </c>
      <c r="AX332" s="13" t="s">
        <v>70</v>
      </c>
      <c r="AY332" s="210" t="s">
        <v>181</v>
      </c>
    </row>
    <row r="333" spans="1:65" s="13" customFormat="1" ht="11.25">
      <c r="B333" s="199"/>
      <c r="C333" s="200"/>
      <c r="D333" s="201" t="s">
        <v>193</v>
      </c>
      <c r="E333" s="202" t="s">
        <v>19</v>
      </c>
      <c r="F333" s="203" t="s">
        <v>401</v>
      </c>
      <c r="G333" s="200"/>
      <c r="H333" s="204">
        <v>0.94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193</v>
      </c>
      <c r="AU333" s="210" t="s">
        <v>83</v>
      </c>
      <c r="AV333" s="13" t="s">
        <v>83</v>
      </c>
      <c r="AW333" s="13" t="s">
        <v>32</v>
      </c>
      <c r="AX333" s="13" t="s">
        <v>70</v>
      </c>
      <c r="AY333" s="210" t="s">
        <v>181</v>
      </c>
    </row>
    <row r="334" spans="1:65" s="13" customFormat="1" ht="11.25">
      <c r="B334" s="199"/>
      <c r="C334" s="200"/>
      <c r="D334" s="201" t="s">
        <v>193</v>
      </c>
      <c r="E334" s="202" t="s">
        <v>19</v>
      </c>
      <c r="F334" s="203" t="s">
        <v>402</v>
      </c>
      <c r="G334" s="200"/>
      <c r="H334" s="204">
        <v>2.66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193</v>
      </c>
      <c r="AU334" s="210" t="s">
        <v>83</v>
      </c>
      <c r="AV334" s="13" t="s">
        <v>83</v>
      </c>
      <c r="AW334" s="13" t="s">
        <v>32</v>
      </c>
      <c r="AX334" s="13" t="s">
        <v>70</v>
      </c>
      <c r="AY334" s="210" t="s">
        <v>181</v>
      </c>
    </row>
    <row r="335" spans="1:65" s="14" customFormat="1" ht="11.25">
      <c r="B335" s="211"/>
      <c r="C335" s="212"/>
      <c r="D335" s="201" t="s">
        <v>193</v>
      </c>
      <c r="E335" s="213" t="s">
        <v>19</v>
      </c>
      <c r="F335" s="214" t="s">
        <v>197</v>
      </c>
      <c r="G335" s="212"/>
      <c r="H335" s="215">
        <v>8.1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193</v>
      </c>
      <c r="AU335" s="221" t="s">
        <v>83</v>
      </c>
      <c r="AV335" s="14" t="s">
        <v>189</v>
      </c>
      <c r="AW335" s="14" t="s">
        <v>32</v>
      </c>
      <c r="AX335" s="14" t="s">
        <v>77</v>
      </c>
      <c r="AY335" s="221" t="s">
        <v>181</v>
      </c>
    </row>
    <row r="336" spans="1:65" s="2" customFormat="1" ht="16.5" customHeight="1">
      <c r="A336" s="37"/>
      <c r="B336" s="38"/>
      <c r="C336" s="222" t="s">
        <v>408</v>
      </c>
      <c r="D336" s="222" t="s">
        <v>237</v>
      </c>
      <c r="E336" s="223" t="s">
        <v>409</v>
      </c>
      <c r="F336" s="224" t="s">
        <v>410</v>
      </c>
      <c r="G336" s="225" t="s">
        <v>230</v>
      </c>
      <c r="H336" s="226">
        <v>8.1</v>
      </c>
      <c r="I336" s="227"/>
      <c r="J336" s="228">
        <f>ROUND(I336*H336,2)</f>
        <v>0</v>
      </c>
      <c r="K336" s="224" t="s">
        <v>188</v>
      </c>
      <c r="L336" s="229"/>
      <c r="M336" s="230" t="s">
        <v>19</v>
      </c>
      <c r="N336" s="231" t="s">
        <v>42</v>
      </c>
      <c r="O336" s="67"/>
      <c r="P336" s="190">
        <f>O336*H336</f>
        <v>0</v>
      </c>
      <c r="Q336" s="190">
        <v>1.8E-3</v>
      </c>
      <c r="R336" s="190">
        <f>Q336*H336</f>
        <v>1.4579999999999999E-2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356</v>
      </c>
      <c r="AT336" s="192" t="s">
        <v>237</v>
      </c>
      <c r="AU336" s="192" t="s">
        <v>83</v>
      </c>
      <c r="AY336" s="20" t="s">
        <v>181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83</v>
      </c>
      <c r="BK336" s="193">
        <f>ROUND(I336*H336,2)</f>
        <v>0</v>
      </c>
      <c r="BL336" s="20" t="s">
        <v>278</v>
      </c>
      <c r="BM336" s="192" t="s">
        <v>411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400</v>
      </c>
      <c r="G337" s="200"/>
      <c r="H337" s="204">
        <v>2.25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400</v>
      </c>
      <c r="G338" s="200"/>
      <c r="H338" s="204">
        <v>2.25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401</v>
      </c>
      <c r="G339" s="200"/>
      <c r="H339" s="204">
        <v>0.94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402</v>
      </c>
      <c r="G340" s="200"/>
      <c r="H340" s="204">
        <v>2.66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8.1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412</v>
      </c>
      <c r="D342" s="181" t="s">
        <v>184</v>
      </c>
      <c r="E342" s="182" t="s">
        <v>413</v>
      </c>
      <c r="F342" s="183" t="s">
        <v>414</v>
      </c>
      <c r="G342" s="184" t="s">
        <v>309</v>
      </c>
      <c r="H342" s="185">
        <v>0.45200000000000001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415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416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2" customFormat="1" ht="22.9" customHeight="1">
      <c r="B344" s="165"/>
      <c r="C344" s="166"/>
      <c r="D344" s="167" t="s">
        <v>69</v>
      </c>
      <c r="E344" s="179" t="s">
        <v>417</v>
      </c>
      <c r="F344" s="179" t="s">
        <v>418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SUM(P345:P370)</f>
        <v>0</v>
      </c>
      <c r="Q344" s="173"/>
      <c r="R344" s="174">
        <f>SUM(R345:R370)</f>
        <v>1.2789E-2</v>
      </c>
      <c r="S344" s="173"/>
      <c r="T344" s="175">
        <f>SUM(T345:T370)</f>
        <v>0</v>
      </c>
      <c r="AR344" s="176" t="s">
        <v>83</v>
      </c>
      <c r="AT344" s="177" t="s">
        <v>69</v>
      </c>
      <c r="AU344" s="177" t="s">
        <v>77</v>
      </c>
      <c r="AY344" s="176" t="s">
        <v>181</v>
      </c>
      <c r="BK344" s="178">
        <f>SUM(BK345:BK370)</f>
        <v>0</v>
      </c>
    </row>
    <row r="345" spans="1:65" s="2" customFormat="1" ht="24.2" customHeight="1">
      <c r="A345" s="37"/>
      <c r="B345" s="38"/>
      <c r="C345" s="181" t="s">
        <v>419</v>
      </c>
      <c r="D345" s="181" t="s">
        <v>184</v>
      </c>
      <c r="E345" s="182" t="s">
        <v>420</v>
      </c>
      <c r="F345" s="183" t="s">
        <v>421</v>
      </c>
      <c r="G345" s="184" t="s">
        <v>230</v>
      </c>
      <c r="H345" s="185">
        <v>30.45</v>
      </c>
      <c r="I345" s="186"/>
      <c r="J345" s="187">
        <f>ROUND(I345*H345,2)</f>
        <v>0</v>
      </c>
      <c r="K345" s="183" t="s">
        <v>188</v>
      </c>
      <c r="L345" s="42"/>
      <c r="M345" s="188" t="s">
        <v>19</v>
      </c>
      <c r="N345" s="189" t="s">
        <v>42</v>
      </c>
      <c r="O345" s="67"/>
      <c r="P345" s="190">
        <f>O345*H345</f>
        <v>0</v>
      </c>
      <c r="Q345" s="190">
        <v>6.0000000000000002E-5</v>
      </c>
      <c r="R345" s="190">
        <f>Q345*H345</f>
        <v>1.8270000000000001E-3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278</v>
      </c>
      <c r="AT345" s="192" t="s">
        <v>184</v>
      </c>
      <c r="AU345" s="192" t="s">
        <v>83</v>
      </c>
      <c r="AY345" s="20" t="s">
        <v>181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83</v>
      </c>
      <c r="BK345" s="193">
        <f>ROUND(I345*H345,2)</f>
        <v>0</v>
      </c>
      <c r="BL345" s="20" t="s">
        <v>278</v>
      </c>
      <c r="BM345" s="192" t="s">
        <v>422</v>
      </c>
    </row>
    <row r="346" spans="1:65" s="2" customFormat="1" ht="11.25">
      <c r="A346" s="37"/>
      <c r="B346" s="38"/>
      <c r="C346" s="39"/>
      <c r="D346" s="194" t="s">
        <v>191</v>
      </c>
      <c r="E346" s="39"/>
      <c r="F346" s="195" t="s">
        <v>423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191</v>
      </c>
      <c r="AU346" s="20" t="s">
        <v>83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424</v>
      </c>
      <c r="G347" s="200"/>
      <c r="H347" s="204">
        <v>7.16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424</v>
      </c>
      <c r="G348" s="200"/>
      <c r="H348" s="204">
        <v>7.16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425</v>
      </c>
      <c r="G349" s="200"/>
      <c r="H349" s="204">
        <v>5.87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426</v>
      </c>
      <c r="G350" s="200"/>
      <c r="H350" s="204">
        <v>3.1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424</v>
      </c>
      <c r="G351" s="200"/>
      <c r="H351" s="204">
        <v>7.16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4" customFormat="1" ht="11.25">
      <c r="B352" s="211"/>
      <c r="C352" s="212"/>
      <c r="D352" s="201" t="s">
        <v>193</v>
      </c>
      <c r="E352" s="213" t="s">
        <v>19</v>
      </c>
      <c r="F352" s="214" t="s">
        <v>197</v>
      </c>
      <c r="G352" s="212"/>
      <c r="H352" s="215">
        <v>30.450000000000003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193</v>
      </c>
      <c r="AU352" s="221" t="s">
        <v>83</v>
      </c>
      <c r="AV352" s="14" t="s">
        <v>189</v>
      </c>
      <c r="AW352" s="14" t="s">
        <v>32</v>
      </c>
      <c r="AX352" s="14" t="s">
        <v>77</v>
      </c>
      <c r="AY352" s="221" t="s">
        <v>181</v>
      </c>
    </row>
    <row r="353" spans="1:65" s="2" customFormat="1" ht="24.2" customHeight="1">
      <c r="A353" s="37"/>
      <c r="B353" s="38"/>
      <c r="C353" s="181" t="s">
        <v>427</v>
      </c>
      <c r="D353" s="181" t="s">
        <v>184</v>
      </c>
      <c r="E353" s="182" t="s">
        <v>428</v>
      </c>
      <c r="F353" s="183" t="s">
        <v>429</v>
      </c>
      <c r="G353" s="184" t="s">
        <v>230</v>
      </c>
      <c r="H353" s="185">
        <v>30.45</v>
      </c>
      <c r="I353" s="186"/>
      <c r="J353" s="187">
        <f>ROUND(I353*H353,2)</f>
        <v>0</v>
      </c>
      <c r="K353" s="183" t="s">
        <v>188</v>
      </c>
      <c r="L353" s="42"/>
      <c r="M353" s="188" t="s">
        <v>19</v>
      </c>
      <c r="N353" s="189" t="s">
        <v>42</v>
      </c>
      <c r="O353" s="67"/>
      <c r="P353" s="190">
        <f>O353*H353</f>
        <v>0</v>
      </c>
      <c r="Q353" s="190">
        <v>6.9999999999999994E-5</v>
      </c>
      <c r="R353" s="190">
        <f>Q353*H353</f>
        <v>2.1314999999999997E-3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278</v>
      </c>
      <c r="AT353" s="192" t="s">
        <v>184</v>
      </c>
      <c r="AU353" s="192" t="s">
        <v>83</v>
      </c>
      <c r="AY353" s="20" t="s">
        <v>181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83</v>
      </c>
      <c r="BK353" s="193">
        <f>ROUND(I353*H353,2)</f>
        <v>0</v>
      </c>
      <c r="BL353" s="20" t="s">
        <v>278</v>
      </c>
      <c r="BM353" s="192" t="s">
        <v>430</v>
      </c>
    </row>
    <row r="354" spans="1:65" s="2" customFormat="1" ht="11.25">
      <c r="A354" s="37"/>
      <c r="B354" s="38"/>
      <c r="C354" s="39"/>
      <c r="D354" s="194" t="s">
        <v>191</v>
      </c>
      <c r="E354" s="39"/>
      <c r="F354" s="195" t="s">
        <v>431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191</v>
      </c>
      <c r="AU354" s="20" t="s">
        <v>83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424</v>
      </c>
      <c r="G355" s="200"/>
      <c r="H355" s="204">
        <v>7.16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424</v>
      </c>
      <c r="G356" s="200"/>
      <c r="H356" s="204">
        <v>7.16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425</v>
      </c>
      <c r="G357" s="200"/>
      <c r="H357" s="204">
        <v>5.87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426</v>
      </c>
      <c r="G358" s="200"/>
      <c r="H358" s="204">
        <v>3.1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424</v>
      </c>
      <c r="G359" s="200"/>
      <c r="H359" s="204">
        <v>7.16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30.450000000000003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24.2" customHeight="1">
      <c r="A361" s="37"/>
      <c r="B361" s="38"/>
      <c r="C361" s="181" t="s">
        <v>432</v>
      </c>
      <c r="D361" s="181" t="s">
        <v>184</v>
      </c>
      <c r="E361" s="182" t="s">
        <v>433</v>
      </c>
      <c r="F361" s="183" t="s">
        <v>434</v>
      </c>
      <c r="G361" s="184" t="s">
        <v>230</v>
      </c>
      <c r="H361" s="185">
        <v>30.45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2.9E-4</v>
      </c>
      <c r="R361" s="190">
        <f>Q361*H361</f>
        <v>8.8304999999999998E-3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435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436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424</v>
      </c>
      <c r="G363" s="200"/>
      <c r="H363" s="204">
        <v>7.16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424</v>
      </c>
      <c r="G364" s="200"/>
      <c r="H364" s="204">
        <v>7.16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425</v>
      </c>
      <c r="G365" s="200"/>
      <c r="H365" s="204">
        <v>5.87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426</v>
      </c>
      <c r="G366" s="200"/>
      <c r="H366" s="204">
        <v>3.1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424</v>
      </c>
      <c r="G367" s="200"/>
      <c r="H367" s="204">
        <v>7.16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4" customFormat="1" ht="11.25">
      <c r="B368" s="211"/>
      <c r="C368" s="212"/>
      <c r="D368" s="201" t="s">
        <v>193</v>
      </c>
      <c r="E368" s="213" t="s">
        <v>19</v>
      </c>
      <c r="F368" s="214" t="s">
        <v>197</v>
      </c>
      <c r="G368" s="212"/>
      <c r="H368" s="215">
        <v>30.450000000000003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193</v>
      </c>
      <c r="AU368" s="221" t="s">
        <v>83</v>
      </c>
      <c r="AV368" s="14" t="s">
        <v>189</v>
      </c>
      <c r="AW368" s="14" t="s">
        <v>32</v>
      </c>
      <c r="AX368" s="14" t="s">
        <v>77</v>
      </c>
      <c r="AY368" s="221" t="s">
        <v>181</v>
      </c>
    </row>
    <row r="369" spans="1:65" s="2" customFormat="1" ht="33" customHeight="1">
      <c r="A369" s="37"/>
      <c r="B369" s="38"/>
      <c r="C369" s="181" t="s">
        <v>437</v>
      </c>
      <c r="D369" s="181" t="s">
        <v>184</v>
      </c>
      <c r="E369" s="182" t="s">
        <v>438</v>
      </c>
      <c r="F369" s="183" t="s">
        <v>439</v>
      </c>
      <c r="G369" s="184" t="s">
        <v>309</v>
      </c>
      <c r="H369" s="185">
        <v>1.2999999999999999E-2</v>
      </c>
      <c r="I369" s="186"/>
      <c r="J369" s="187">
        <f>ROUND(I369*H369,2)</f>
        <v>0</v>
      </c>
      <c r="K369" s="183" t="s">
        <v>188</v>
      </c>
      <c r="L369" s="42"/>
      <c r="M369" s="188" t="s">
        <v>19</v>
      </c>
      <c r="N369" s="189" t="s">
        <v>42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278</v>
      </c>
      <c r="AT369" s="192" t="s">
        <v>184</v>
      </c>
      <c r="AU369" s="192" t="s">
        <v>83</v>
      </c>
      <c r="AY369" s="20" t="s">
        <v>181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83</v>
      </c>
      <c r="BK369" s="193">
        <f>ROUND(I369*H369,2)</f>
        <v>0</v>
      </c>
      <c r="BL369" s="20" t="s">
        <v>278</v>
      </c>
      <c r="BM369" s="192" t="s">
        <v>440</v>
      </c>
    </row>
    <row r="370" spans="1:65" s="2" customFormat="1" ht="11.25">
      <c r="A370" s="37"/>
      <c r="B370" s="38"/>
      <c r="C370" s="39"/>
      <c r="D370" s="194" t="s">
        <v>191</v>
      </c>
      <c r="E370" s="39"/>
      <c r="F370" s="195" t="s">
        <v>441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191</v>
      </c>
      <c r="AU370" s="20" t="s">
        <v>83</v>
      </c>
    </row>
    <row r="371" spans="1:65" s="12" customFormat="1" ht="22.9" customHeight="1">
      <c r="B371" s="165"/>
      <c r="C371" s="166"/>
      <c r="D371" s="167" t="s">
        <v>69</v>
      </c>
      <c r="E371" s="179" t="s">
        <v>442</v>
      </c>
      <c r="F371" s="179" t="s">
        <v>443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SUM(P372:P384)</f>
        <v>0</v>
      </c>
      <c r="Q371" s="173"/>
      <c r="R371" s="174">
        <f>SUM(R372:R384)</f>
        <v>1.7357339999999999E-2</v>
      </c>
      <c r="S371" s="173"/>
      <c r="T371" s="175">
        <f>SUM(T372:T384)</f>
        <v>0</v>
      </c>
      <c r="AR371" s="176" t="s">
        <v>83</v>
      </c>
      <c r="AT371" s="177" t="s">
        <v>69</v>
      </c>
      <c r="AU371" s="177" t="s">
        <v>77</v>
      </c>
      <c r="AY371" s="176" t="s">
        <v>181</v>
      </c>
      <c r="BK371" s="178">
        <f>SUM(BK372:BK384)</f>
        <v>0</v>
      </c>
    </row>
    <row r="372" spans="1:65" s="2" customFormat="1" ht="24.2" customHeight="1">
      <c r="A372" s="37"/>
      <c r="B372" s="38"/>
      <c r="C372" s="181" t="s">
        <v>444</v>
      </c>
      <c r="D372" s="181" t="s">
        <v>184</v>
      </c>
      <c r="E372" s="182" t="s">
        <v>445</v>
      </c>
      <c r="F372" s="183" t="s">
        <v>446</v>
      </c>
      <c r="G372" s="184" t="s">
        <v>187</v>
      </c>
      <c r="H372" s="185">
        <v>66.759</v>
      </c>
      <c r="I372" s="186"/>
      <c r="J372" s="187">
        <f>ROUND(I372*H372,2)</f>
        <v>0</v>
      </c>
      <c r="K372" s="183" t="s">
        <v>188</v>
      </c>
      <c r="L372" s="42"/>
      <c r="M372" s="188" t="s">
        <v>19</v>
      </c>
      <c r="N372" s="189" t="s">
        <v>42</v>
      </c>
      <c r="O372" s="67"/>
      <c r="P372" s="190">
        <f>O372*H372</f>
        <v>0</v>
      </c>
      <c r="Q372" s="190">
        <v>2.5999999999999998E-4</v>
      </c>
      <c r="R372" s="190">
        <f>Q372*H372</f>
        <v>1.7357339999999999E-2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278</v>
      </c>
      <c r="AT372" s="192" t="s">
        <v>184</v>
      </c>
      <c r="AU372" s="192" t="s">
        <v>83</v>
      </c>
      <c r="AY372" s="20" t="s">
        <v>181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83</v>
      </c>
      <c r="BK372" s="193">
        <f>ROUND(I372*H372,2)</f>
        <v>0</v>
      </c>
      <c r="BL372" s="20" t="s">
        <v>278</v>
      </c>
      <c r="BM372" s="192" t="s">
        <v>447</v>
      </c>
    </row>
    <row r="373" spans="1:65" s="2" customFormat="1" ht="11.25">
      <c r="A373" s="37"/>
      <c r="B373" s="38"/>
      <c r="C373" s="39"/>
      <c r="D373" s="194" t="s">
        <v>191</v>
      </c>
      <c r="E373" s="39"/>
      <c r="F373" s="195" t="s">
        <v>448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191</v>
      </c>
      <c r="AU373" s="20" t="s">
        <v>83</v>
      </c>
    </row>
    <row r="374" spans="1:65" s="13" customFormat="1" ht="11.25">
      <c r="B374" s="199"/>
      <c r="C374" s="200"/>
      <c r="D374" s="201" t="s">
        <v>193</v>
      </c>
      <c r="E374" s="202" t="s">
        <v>19</v>
      </c>
      <c r="F374" s="203" t="s">
        <v>8</v>
      </c>
      <c r="G374" s="200"/>
      <c r="H374" s="204">
        <v>12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193</v>
      </c>
      <c r="AU374" s="210" t="s">
        <v>83</v>
      </c>
      <c r="AV374" s="13" t="s">
        <v>83</v>
      </c>
      <c r="AW374" s="13" t="s">
        <v>32</v>
      </c>
      <c r="AX374" s="13" t="s">
        <v>70</v>
      </c>
      <c r="AY374" s="210" t="s">
        <v>181</v>
      </c>
    </row>
    <row r="375" spans="1:65" s="13" customFormat="1" ht="11.25">
      <c r="B375" s="199"/>
      <c r="C375" s="200"/>
      <c r="D375" s="201" t="s">
        <v>193</v>
      </c>
      <c r="E375" s="202" t="s">
        <v>19</v>
      </c>
      <c r="F375" s="203" t="s">
        <v>449</v>
      </c>
      <c r="G375" s="200"/>
      <c r="H375" s="204">
        <v>1.5209999999999999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193</v>
      </c>
      <c r="AU375" s="210" t="s">
        <v>83</v>
      </c>
      <c r="AV375" s="13" t="s">
        <v>83</v>
      </c>
      <c r="AW375" s="13" t="s">
        <v>32</v>
      </c>
      <c r="AX375" s="13" t="s">
        <v>70</v>
      </c>
      <c r="AY375" s="210" t="s">
        <v>181</v>
      </c>
    </row>
    <row r="376" spans="1:65" s="13" customFormat="1" ht="11.25">
      <c r="B376" s="199"/>
      <c r="C376" s="200"/>
      <c r="D376" s="201" t="s">
        <v>193</v>
      </c>
      <c r="E376" s="202" t="s">
        <v>19</v>
      </c>
      <c r="F376" s="203" t="s">
        <v>8</v>
      </c>
      <c r="G376" s="200"/>
      <c r="H376" s="204">
        <v>12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193</v>
      </c>
      <c r="AU376" s="210" t="s">
        <v>83</v>
      </c>
      <c r="AV376" s="13" t="s">
        <v>83</v>
      </c>
      <c r="AW376" s="13" t="s">
        <v>32</v>
      </c>
      <c r="AX376" s="13" t="s">
        <v>70</v>
      </c>
      <c r="AY376" s="210" t="s">
        <v>181</v>
      </c>
    </row>
    <row r="377" spans="1:65" s="13" customFormat="1" ht="11.25">
      <c r="B377" s="199"/>
      <c r="C377" s="200"/>
      <c r="D377" s="201" t="s">
        <v>193</v>
      </c>
      <c r="E377" s="202" t="s">
        <v>19</v>
      </c>
      <c r="F377" s="203" t="s">
        <v>449</v>
      </c>
      <c r="G377" s="200"/>
      <c r="H377" s="204">
        <v>1.5209999999999999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193</v>
      </c>
      <c r="AU377" s="210" t="s">
        <v>83</v>
      </c>
      <c r="AV377" s="13" t="s">
        <v>83</v>
      </c>
      <c r="AW377" s="13" t="s">
        <v>32</v>
      </c>
      <c r="AX377" s="13" t="s">
        <v>70</v>
      </c>
      <c r="AY377" s="210" t="s">
        <v>181</v>
      </c>
    </row>
    <row r="378" spans="1:65" s="13" customFormat="1" ht="11.25">
      <c r="B378" s="199"/>
      <c r="C378" s="200"/>
      <c r="D378" s="201" t="s">
        <v>193</v>
      </c>
      <c r="E378" s="202" t="s">
        <v>19</v>
      </c>
      <c r="F378" s="203" t="s">
        <v>8</v>
      </c>
      <c r="G378" s="200"/>
      <c r="H378" s="204">
        <v>12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193</v>
      </c>
      <c r="AU378" s="210" t="s">
        <v>83</v>
      </c>
      <c r="AV378" s="13" t="s">
        <v>83</v>
      </c>
      <c r="AW378" s="13" t="s">
        <v>32</v>
      </c>
      <c r="AX378" s="13" t="s">
        <v>70</v>
      </c>
      <c r="AY378" s="210" t="s">
        <v>181</v>
      </c>
    </row>
    <row r="379" spans="1:65" s="13" customFormat="1" ht="11.25">
      <c r="B379" s="199"/>
      <c r="C379" s="200"/>
      <c r="D379" s="201" t="s">
        <v>193</v>
      </c>
      <c r="E379" s="202" t="s">
        <v>19</v>
      </c>
      <c r="F379" s="203" t="s">
        <v>450</v>
      </c>
      <c r="G379" s="200"/>
      <c r="H379" s="204">
        <v>1.5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193</v>
      </c>
      <c r="AU379" s="210" t="s">
        <v>83</v>
      </c>
      <c r="AV379" s="13" t="s">
        <v>83</v>
      </c>
      <c r="AW379" s="13" t="s">
        <v>32</v>
      </c>
      <c r="AX379" s="13" t="s">
        <v>70</v>
      </c>
      <c r="AY379" s="210" t="s">
        <v>181</v>
      </c>
    </row>
    <row r="380" spans="1:65" s="13" customFormat="1" ht="11.25">
      <c r="B380" s="199"/>
      <c r="C380" s="200"/>
      <c r="D380" s="201" t="s">
        <v>193</v>
      </c>
      <c r="E380" s="202" t="s">
        <v>19</v>
      </c>
      <c r="F380" s="203" t="s">
        <v>8</v>
      </c>
      <c r="G380" s="200"/>
      <c r="H380" s="204">
        <v>12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193</v>
      </c>
      <c r="AU380" s="210" t="s">
        <v>83</v>
      </c>
      <c r="AV380" s="13" t="s">
        <v>83</v>
      </c>
      <c r="AW380" s="13" t="s">
        <v>32</v>
      </c>
      <c r="AX380" s="13" t="s">
        <v>70</v>
      </c>
      <c r="AY380" s="210" t="s">
        <v>181</v>
      </c>
    </row>
    <row r="381" spans="1:65" s="13" customFormat="1" ht="11.25">
      <c r="B381" s="199"/>
      <c r="C381" s="200"/>
      <c r="D381" s="201" t="s">
        <v>193</v>
      </c>
      <c r="E381" s="202" t="s">
        <v>19</v>
      </c>
      <c r="F381" s="203" t="s">
        <v>451</v>
      </c>
      <c r="G381" s="200"/>
      <c r="H381" s="204">
        <v>0.69599999999999995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193</v>
      </c>
      <c r="AU381" s="210" t="s">
        <v>83</v>
      </c>
      <c r="AV381" s="13" t="s">
        <v>83</v>
      </c>
      <c r="AW381" s="13" t="s">
        <v>32</v>
      </c>
      <c r="AX381" s="13" t="s">
        <v>70</v>
      </c>
      <c r="AY381" s="210" t="s">
        <v>181</v>
      </c>
    </row>
    <row r="382" spans="1:65" s="13" customFormat="1" ht="11.25">
      <c r="B382" s="199"/>
      <c r="C382" s="200"/>
      <c r="D382" s="201" t="s">
        <v>193</v>
      </c>
      <c r="E382" s="202" t="s">
        <v>19</v>
      </c>
      <c r="F382" s="203" t="s">
        <v>8</v>
      </c>
      <c r="G382" s="200"/>
      <c r="H382" s="204">
        <v>12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193</v>
      </c>
      <c r="AU382" s="210" t="s">
        <v>83</v>
      </c>
      <c r="AV382" s="13" t="s">
        <v>83</v>
      </c>
      <c r="AW382" s="13" t="s">
        <v>32</v>
      </c>
      <c r="AX382" s="13" t="s">
        <v>70</v>
      </c>
      <c r="AY382" s="210" t="s">
        <v>181</v>
      </c>
    </row>
    <row r="383" spans="1:65" s="13" customFormat="1" ht="11.25">
      <c r="B383" s="199"/>
      <c r="C383" s="200"/>
      <c r="D383" s="201" t="s">
        <v>193</v>
      </c>
      <c r="E383" s="202" t="s">
        <v>19</v>
      </c>
      <c r="F383" s="203" t="s">
        <v>449</v>
      </c>
      <c r="G383" s="200"/>
      <c r="H383" s="204">
        <v>1.5209999999999999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193</v>
      </c>
      <c r="AU383" s="210" t="s">
        <v>83</v>
      </c>
      <c r="AV383" s="13" t="s">
        <v>83</v>
      </c>
      <c r="AW383" s="13" t="s">
        <v>32</v>
      </c>
      <c r="AX383" s="13" t="s">
        <v>70</v>
      </c>
      <c r="AY383" s="210" t="s">
        <v>181</v>
      </c>
    </row>
    <row r="384" spans="1:65" s="14" customFormat="1" ht="11.25">
      <c r="B384" s="211"/>
      <c r="C384" s="212"/>
      <c r="D384" s="201" t="s">
        <v>193</v>
      </c>
      <c r="E384" s="213" t="s">
        <v>19</v>
      </c>
      <c r="F384" s="214" t="s">
        <v>197</v>
      </c>
      <c r="G384" s="212"/>
      <c r="H384" s="215">
        <v>66.759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193</v>
      </c>
      <c r="AU384" s="221" t="s">
        <v>83</v>
      </c>
      <c r="AV384" s="14" t="s">
        <v>189</v>
      </c>
      <c r="AW384" s="14" t="s">
        <v>32</v>
      </c>
      <c r="AX384" s="14" t="s">
        <v>77</v>
      </c>
      <c r="AY384" s="221" t="s">
        <v>181</v>
      </c>
    </row>
    <row r="385" spans="1:65" s="12" customFormat="1" ht="22.9" customHeight="1">
      <c r="B385" s="165"/>
      <c r="C385" s="166"/>
      <c r="D385" s="167" t="s">
        <v>69</v>
      </c>
      <c r="E385" s="179" t="s">
        <v>452</v>
      </c>
      <c r="F385" s="179" t="s">
        <v>453</v>
      </c>
      <c r="G385" s="166"/>
      <c r="H385" s="166"/>
      <c r="I385" s="169"/>
      <c r="J385" s="180">
        <f>BK385</f>
        <v>0</v>
      </c>
      <c r="K385" s="166"/>
      <c r="L385" s="171"/>
      <c r="M385" s="172"/>
      <c r="N385" s="173"/>
      <c r="O385" s="173"/>
      <c r="P385" s="174">
        <f>SUM(P386:P401)</f>
        <v>0</v>
      </c>
      <c r="Q385" s="173"/>
      <c r="R385" s="174">
        <f>SUM(R386:R401)</f>
        <v>1.5262E-2</v>
      </c>
      <c r="S385" s="173"/>
      <c r="T385" s="175">
        <f>SUM(T386:T401)</f>
        <v>0</v>
      </c>
      <c r="AR385" s="176" t="s">
        <v>83</v>
      </c>
      <c r="AT385" s="177" t="s">
        <v>69</v>
      </c>
      <c r="AU385" s="177" t="s">
        <v>77</v>
      </c>
      <c r="AY385" s="176" t="s">
        <v>181</v>
      </c>
      <c r="BK385" s="178">
        <f>SUM(BK386:BK401)</f>
        <v>0</v>
      </c>
    </row>
    <row r="386" spans="1:65" s="2" customFormat="1" ht="16.5" customHeight="1">
      <c r="A386" s="37"/>
      <c r="B386" s="38"/>
      <c r="C386" s="181" t="s">
        <v>454</v>
      </c>
      <c r="D386" s="181" t="s">
        <v>184</v>
      </c>
      <c r="E386" s="182" t="s">
        <v>455</v>
      </c>
      <c r="F386" s="183" t="s">
        <v>456</v>
      </c>
      <c r="G386" s="184" t="s">
        <v>187</v>
      </c>
      <c r="H386" s="185">
        <v>11.74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42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278</v>
      </c>
      <c r="AT386" s="192" t="s">
        <v>184</v>
      </c>
      <c r="AU386" s="192" t="s">
        <v>83</v>
      </c>
      <c r="AY386" s="20" t="s">
        <v>181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83</v>
      </c>
      <c r="BK386" s="193">
        <f>ROUND(I386*H386,2)</f>
        <v>0</v>
      </c>
      <c r="BL386" s="20" t="s">
        <v>278</v>
      </c>
      <c r="BM386" s="192" t="s">
        <v>457</v>
      </c>
    </row>
    <row r="387" spans="1:65" s="13" customFormat="1" ht="11.25">
      <c r="B387" s="199"/>
      <c r="C387" s="200"/>
      <c r="D387" s="201" t="s">
        <v>193</v>
      </c>
      <c r="E387" s="202" t="s">
        <v>19</v>
      </c>
      <c r="F387" s="203" t="s">
        <v>458</v>
      </c>
      <c r="G387" s="200"/>
      <c r="H387" s="204">
        <v>3.1139999999999999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193</v>
      </c>
      <c r="AU387" s="210" t="s">
        <v>83</v>
      </c>
      <c r="AV387" s="13" t="s">
        <v>83</v>
      </c>
      <c r="AW387" s="13" t="s">
        <v>32</v>
      </c>
      <c r="AX387" s="13" t="s">
        <v>70</v>
      </c>
      <c r="AY387" s="210" t="s">
        <v>181</v>
      </c>
    </row>
    <row r="388" spans="1:65" s="13" customFormat="1" ht="11.25">
      <c r="B388" s="199"/>
      <c r="C388" s="200"/>
      <c r="D388" s="201" t="s">
        <v>193</v>
      </c>
      <c r="E388" s="202" t="s">
        <v>19</v>
      </c>
      <c r="F388" s="203" t="s">
        <v>458</v>
      </c>
      <c r="G388" s="200"/>
      <c r="H388" s="204">
        <v>3.1139999999999999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193</v>
      </c>
      <c r="AU388" s="210" t="s">
        <v>83</v>
      </c>
      <c r="AV388" s="13" t="s">
        <v>83</v>
      </c>
      <c r="AW388" s="13" t="s">
        <v>32</v>
      </c>
      <c r="AX388" s="13" t="s">
        <v>70</v>
      </c>
      <c r="AY388" s="210" t="s">
        <v>181</v>
      </c>
    </row>
    <row r="389" spans="1:65" s="13" customFormat="1" ht="11.25">
      <c r="B389" s="199"/>
      <c r="C389" s="200"/>
      <c r="D389" s="201" t="s">
        <v>193</v>
      </c>
      <c r="E389" s="202" t="s">
        <v>19</v>
      </c>
      <c r="F389" s="203" t="s">
        <v>213</v>
      </c>
      <c r="G389" s="200"/>
      <c r="H389" s="204">
        <v>1.7969999999999999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193</v>
      </c>
      <c r="AU389" s="210" t="s">
        <v>83</v>
      </c>
      <c r="AV389" s="13" t="s">
        <v>83</v>
      </c>
      <c r="AW389" s="13" t="s">
        <v>32</v>
      </c>
      <c r="AX389" s="13" t="s">
        <v>70</v>
      </c>
      <c r="AY389" s="210" t="s">
        <v>181</v>
      </c>
    </row>
    <row r="390" spans="1:65" s="13" customFormat="1" ht="11.25">
      <c r="B390" s="199"/>
      <c r="C390" s="200"/>
      <c r="D390" s="201" t="s">
        <v>193</v>
      </c>
      <c r="E390" s="202" t="s">
        <v>19</v>
      </c>
      <c r="F390" s="203" t="s">
        <v>214</v>
      </c>
      <c r="G390" s="200"/>
      <c r="H390" s="204">
        <v>0.60099999999999998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193</v>
      </c>
      <c r="AU390" s="210" t="s">
        <v>83</v>
      </c>
      <c r="AV390" s="13" t="s">
        <v>83</v>
      </c>
      <c r="AW390" s="13" t="s">
        <v>32</v>
      </c>
      <c r="AX390" s="13" t="s">
        <v>70</v>
      </c>
      <c r="AY390" s="210" t="s">
        <v>181</v>
      </c>
    </row>
    <row r="391" spans="1:65" s="13" customFormat="1" ht="11.25">
      <c r="B391" s="199"/>
      <c r="C391" s="200"/>
      <c r="D391" s="201" t="s">
        <v>193</v>
      </c>
      <c r="E391" s="202" t="s">
        <v>19</v>
      </c>
      <c r="F391" s="203" t="s">
        <v>458</v>
      </c>
      <c r="G391" s="200"/>
      <c r="H391" s="204">
        <v>3.1139999999999999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193</v>
      </c>
      <c r="AU391" s="210" t="s">
        <v>83</v>
      </c>
      <c r="AV391" s="13" t="s">
        <v>83</v>
      </c>
      <c r="AW391" s="13" t="s">
        <v>32</v>
      </c>
      <c r="AX391" s="13" t="s">
        <v>70</v>
      </c>
      <c r="AY391" s="210" t="s">
        <v>181</v>
      </c>
    </row>
    <row r="392" spans="1:65" s="14" customFormat="1" ht="11.25">
      <c r="B392" s="211"/>
      <c r="C392" s="212"/>
      <c r="D392" s="201" t="s">
        <v>193</v>
      </c>
      <c r="E392" s="213" t="s">
        <v>19</v>
      </c>
      <c r="F392" s="214" t="s">
        <v>197</v>
      </c>
      <c r="G392" s="212"/>
      <c r="H392" s="215">
        <v>11.740000000000002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193</v>
      </c>
      <c r="AU392" s="221" t="s">
        <v>83</v>
      </c>
      <c r="AV392" s="14" t="s">
        <v>189</v>
      </c>
      <c r="AW392" s="14" t="s">
        <v>32</v>
      </c>
      <c r="AX392" s="14" t="s">
        <v>77</v>
      </c>
      <c r="AY392" s="221" t="s">
        <v>181</v>
      </c>
    </row>
    <row r="393" spans="1:65" s="2" customFormat="1" ht="16.5" customHeight="1">
      <c r="A393" s="37"/>
      <c r="B393" s="38"/>
      <c r="C393" s="222" t="s">
        <v>459</v>
      </c>
      <c r="D393" s="222" t="s">
        <v>237</v>
      </c>
      <c r="E393" s="223" t="s">
        <v>460</v>
      </c>
      <c r="F393" s="224" t="s">
        <v>461</v>
      </c>
      <c r="G393" s="225" t="s">
        <v>187</v>
      </c>
      <c r="H393" s="226">
        <v>11.74</v>
      </c>
      <c r="I393" s="227"/>
      <c r="J393" s="228">
        <f>ROUND(I393*H393,2)</f>
        <v>0</v>
      </c>
      <c r="K393" s="224" t="s">
        <v>188</v>
      </c>
      <c r="L393" s="229"/>
      <c r="M393" s="230" t="s">
        <v>19</v>
      </c>
      <c r="N393" s="231" t="s">
        <v>42</v>
      </c>
      <c r="O393" s="67"/>
      <c r="P393" s="190">
        <f>O393*H393</f>
        <v>0</v>
      </c>
      <c r="Q393" s="190">
        <v>1.2999999999999999E-3</v>
      </c>
      <c r="R393" s="190">
        <f>Q393*H393</f>
        <v>1.5262E-2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356</v>
      </c>
      <c r="AT393" s="192" t="s">
        <v>237</v>
      </c>
      <c r="AU393" s="192" t="s">
        <v>83</v>
      </c>
      <c r="AY393" s="20" t="s">
        <v>181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83</v>
      </c>
      <c r="BK393" s="193">
        <f>ROUND(I393*H393,2)</f>
        <v>0</v>
      </c>
      <c r="BL393" s="20" t="s">
        <v>278</v>
      </c>
      <c r="BM393" s="192" t="s">
        <v>462</v>
      </c>
    </row>
    <row r="394" spans="1:65" s="13" customFormat="1" ht="11.25">
      <c r="B394" s="199"/>
      <c r="C394" s="200"/>
      <c r="D394" s="201" t="s">
        <v>193</v>
      </c>
      <c r="E394" s="202" t="s">
        <v>19</v>
      </c>
      <c r="F394" s="203" t="s">
        <v>458</v>
      </c>
      <c r="G394" s="200"/>
      <c r="H394" s="204">
        <v>3.1139999999999999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193</v>
      </c>
      <c r="AU394" s="210" t="s">
        <v>83</v>
      </c>
      <c r="AV394" s="13" t="s">
        <v>83</v>
      </c>
      <c r="AW394" s="13" t="s">
        <v>32</v>
      </c>
      <c r="AX394" s="13" t="s">
        <v>70</v>
      </c>
      <c r="AY394" s="210" t="s">
        <v>181</v>
      </c>
    </row>
    <row r="395" spans="1:65" s="13" customFormat="1" ht="11.25">
      <c r="B395" s="199"/>
      <c r="C395" s="200"/>
      <c r="D395" s="201" t="s">
        <v>193</v>
      </c>
      <c r="E395" s="202" t="s">
        <v>19</v>
      </c>
      <c r="F395" s="203" t="s">
        <v>458</v>
      </c>
      <c r="G395" s="200"/>
      <c r="H395" s="204">
        <v>3.1139999999999999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193</v>
      </c>
      <c r="AU395" s="210" t="s">
        <v>83</v>
      </c>
      <c r="AV395" s="13" t="s">
        <v>83</v>
      </c>
      <c r="AW395" s="13" t="s">
        <v>32</v>
      </c>
      <c r="AX395" s="13" t="s">
        <v>70</v>
      </c>
      <c r="AY395" s="210" t="s">
        <v>181</v>
      </c>
    </row>
    <row r="396" spans="1:65" s="13" customFormat="1" ht="11.25">
      <c r="B396" s="199"/>
      <c r="C396" s="200"/>
      <c r="D396" s="201" t="s">
        <v>193</v>
      </c>
      <c r="E396" s="202" t="s">
        <v>19</v>
      </c>
      <c r="F396" s="203" t="s">
        <v>213</v>
      </c>
      <c r="G396" s="200"/>
      <c r="H396" s="204">
        <v>1.7969999999999999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193</v>
      </c>
      <c r="AU396" s="210" t="s">
        <v>83</v>
      </c>
      <c r="AV396" s="13" t="s">
        <v>83</v>
      </c>
      <c r="AW396" s="13" t="s">
        <v>32</v>
      </c>
      <c r="AX396" s="13" t="s">
        <v>70</v>
      </c>
      <c r="AY396" s="210" t="s">
        <v>181</v>
      </c>
    </row>
    <row r="397" spans="1:65" s="13" customFormat="1" ht="11.25">
      <c r="B397" s="199"/>
      <c r="C397" s="200"/>
      <c r="D397" s="201" t="s">
        <v>193</v>
      </c>
      <c r="E397" s="202" t="s">
        <v>19</v>
      </c>
      <c r="F397" s="203" t="s">
        <v>214</v>
      </c>
      <c r="G397" s="200"/>
      <c r="H397" s="204">
        <v>0.60099999999999998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193</v>
      </c>
      <c r="AU397" s="210" t="s">
        <v>83</v>
      </c>
      <c r="AV397" s="13" t="s">
        <v>83</v>
      </c>
      <c r="AW397" s="13" t="s">
        <v>32</v>
      </c>
      <c r="AX397" s="13" t="s">
        <v>70</v>
      </c>
      <c r="AY397" s="210" t="s">
        <v>181</v>
      </c>
    </row>
    <row r="398" spans="1:65" s="13" customFormat="1" ht="11.25">
      <c r="B398" s="199"/>
      <c r="C398" s="200"/>
      <c r="D398" s="201" t="s">
        <v>193</v>
      </c>
      <c r="E398" s="202" t="s">
        <v>19</v>
      </c>
      <c r="F398" s="203" t="s">
        <v>458</v>
      </c>
      <c r="G398" s="200"/>
      <c r="H398" s="204">
        <v>3.1139999999999999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193</v>
      </c>
      <c r="AU398" s="210" t="s">
        <v>83</v>
      </c>
      <c r="AV398" s="13" t="s">
        <v>83</v>
      </c>
      <c r="AW398" s="13" t="s">
        <v>32</v>
      </c>
      <c r="AX398" s="13" t="s">
        <v>70</v>
      </c>
      <c r="AY398" s="210" t="s">
        <v>181</v>
      </c>
    </row>
    <row r="399" spans="1:65" s="14" customFormat="1" ht="11.25">
      <c r="B399" s="211"/>
      <c r="C399" s="212"/>
      <c r="D399" s="201" t="s">
        <v>193</v>
      </c>
      <c r="E399" s="213" t="s">
        <v>19</v>
      </c>
      <c r="F399" s="214" t="s">
        <v>197</v>
      </c>
      <c r="G399" s="212"/>
      <c r="H399" s="215">
        <v>11.740000000000002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193</v>
      </c>
      <c r="AU399" s="221" t="s">
        <v>83</v>
      </c>
      <c r="AV399" s="14" t="s">
        <v>189</v>
      </c>
      <c r="AW399" s="14" t="s">
        <v>32</v>
      </c>
      <c r="AX399" s="14" t="s">
        <v>77</v>
      </c>
      <c r="AY399" s="221" t="s">
        <v>181</v>
      </c>
    </row>
    <row r="400" spans="1:65" s="2" customFormat="1" ht="33" customHeight="1">
      <c r="A400" s="37"/>
      <c r="B400" s="38"/>
      <c r="C400" s="181" t="s">
        <v>463</v>
      </c>
      <c r="D400" s="181" t="s">
        <v>184</v>
      </c>
      <c r="E400" s="182" t="s">
        <v>464</v>
      </c>
      <c r="F400" s="183" t="s">
        <v>465</v>
      </c>
      <c r="G400" s="184" t="s">
        <v>309</v>
      </c>
      <c r="H400" s="185">
        <v>1.4999999999999999E-2</v>
      </c>
      <c r="I400" s="186"/>
      <c r="J400" s="187">
        <f>ROUND(I400*H400,2)</f>
        <v>0</v>
      </c>
      <c r="K400" s="183" t="s">
        <v>188</v>
      </c>
      <c r="L400" s="42"/>
      <c r="M400" s="188" t="s">
        <v>19</v>
      </c>
      <c r="N400" s="189" t="s">
        <v>42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278</v>
      </c>
      <c r="AT400" s="192" t="s">
        <v>184</v>
      </c>
      <c r="AU400" s="192" t="s">
        <v>83</v>
      </c>
      <c r="AY400" s="20" t="s">
        <v>181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83</v>
      </c>
      <c r="BK400" s="193">
        <f>ROUND(I400*H400,2)</f>
        <v>0</v>
      </c>
      <c r="BL400" s="20" t="s">
        <v>278</v>
      </c>
      <c r="BM400" s="192" t="s">
        <v>466</v>
      </c>
    </row>
    <row r="401" spans="1:65" s="2" customFormat="1" ht="11.25">
      <c r="A401" s="37"/>
      <c r="B401" s="38"/>
      <c r="C401" s="39"/>
      <c r="D401" s="194" t="s">
        <v>191</v>
      </c>
      <c r="E401" s="39"/>
      <c r="F401" s="195" t="s">
        <v>467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191</v>
      </c>
      <c r="AU401" s="20" t="s">
        <v>83</v>
      </c>
    </row>
    <row r="402" spans="1:65" s="12" customFormat="1" ht="25.9" customHeight="1">
      <c r="B402" s="165"/>
      <c r="C402" s="166"/>
      <c r="D402" s="167" t="s">
        <v>69</v>
      </c>
      <c r="E402" s="168" t="s">
        <v>468</v>
      </c>
      <c r="F402" s="168" t="s">
        <v>469</v>
      </c>
      <c r="G402" s="166"/>
      <c r="H402" s="166"/>
      <c r="I402" s="169"/>
      <c r="J402" s="170">
        <f>BK402</f>
        <v>0</v>
      </c>
      <c r="K402" s="166"/>
      <c r="L402" s="171"/>
      <c r="M402" s="172"/>
      <c r="N402" s="173"/>
      <c r="O402" s="173"/>
      <c r="P402" s="174">
        <f>SUM(P403:P410)</f>
        <v>0</v>
      </c>
      <c r="Q402" s="173"/>
      <c r="R402" s="174">
        <f>SUM(R403:R410)</f>
        <v>0</v>
      </c>
      <c r="S402" s="173"/>
      <c r="T402" s="175">
        <f>SUM(T403:T410)</f>
        <v>0</v>
      </c>
      <c r="AR402" s="176" t="s">
        <v>215</v>
      </c>
      <c r="AT402" s="177" t="s">
        <v>69</v>
      </c>
      <c r="AU402" s="177" t="s">
        <v>70</v>
      </c>
      <c r="AY402" s="176" t="s">
        <v>181</v>
      </c>
      <c r="BK402" s="178">
        <f>SUM(BK403:BK410)</f>
        <v>0</v>
      </c>
    </row>
    <row r="403" spans="1:65" s="2" customFormat="1" ht="16.5" customHeight="1">
      <c r="A403" s="37"/>
      <c r="B403" s="38"/>
      <c r="C403" s="181" t="s">
        <v>470</v>
      </c>
      <c r="D403" s="181" t="s">
        <v>184</v>
      </c>
      <c r="E403" s="182" t="s">
        <v>471</v>
      </c>
      <c r="F403" s="183" t="s">
        <v>472</v>
      </c>
      <c r="G403" s="184" t="s">
        <v>473</v>
      </c>
      <c r="H403" s="185">
        <v>1</v>
      </c>
      <c r="I403" s="186"/>
      <c r="J403" s="187">
        <f t="shared" ref="J403:J410" si="0">ROUND(I403*H403,2)</f>
        <v>0</v>
      </c>
      <c r="K403" s="183" t="s">
        <v>19</v>
      </c>
      <c r="L403" s="42"/>
      <c r="M403" s="188" t="s">
        <v>19</v>
      </c>
      <c r="N403" s="189" t="s">
        <v>42</v>
      </c>
      <c r="O403" s="67"/>
      <c r="P403" s="190">
        <f t="shared" ref="P403:P410" si="1">O403*H403</f>
        <v>0</v>
      </c>
      <c r="Q403" s="190">
        <v>0</v>
      </c>
      <c r="R403" s="190">
        <f t="shared" ref="R403:R410" si="2">Q403*H403</f>
        <v>0</v>
      </c>
      <c r="S403" s="190">
        <v>0</v>
      </c>
      <c r="T403" s="191">
        <f t="shared" ref="T403:T410" si="3"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189</v>
      </c>
      <c r="AT403" s="192" t="s">
        <v>184</v>
      </c>
      <c r="AU403" s="192" t="s">
        <v>77</v>
      </c>
      <c r="AY403" s="20" t="s">
        <v>181</v>
      </c>
      <c r="BE403" s="193">
        <f t="shared" ref="BE403:BE410" si="4">IF(N403="základní",J403,0)</f>
        <v>0</v>
      </c>
      <c r="BF403" s="193">
        <f t="shared" ref="BF403:BF410" si="5">IF(N403="snížená",J403,0)</f>
        <v>0</v>
      </c>
      <c r="BG403" s="193">
        <f t="shared" ref="BG403:BG410" si="6">IF(N403="zákl. přenesená",J403,0)</f>
        <v>0</v>
      </c>
      <c r="BH403" s="193">
        <f t="shared" ref="BH403:BH410" si="7">IF(N403="sníž. přenesená",J403,0)</f>
        <v>0</v>
      </c>
      <c r="BI403" s="193">
        <f t="shared" ref="BI403:BI410" si="8">IF(N403="nulová",J403,0)</f>
        <v>0</v>
      </c>
      <c r="BJ403" s="20" t="s">
        <v>83</v>
      </c>
      <c r="BK403" s="193">
        <f t="shared" ref="BK403:BK410" si="9">ROUND(I403*H403,2)</f>
        <v>0</v>
      </c>
      <c r="BL403" s="20" t="s">
        <v>189</v>
      </c>
      <c r="BM403" s="192" t="s">
        <v>474</v>
      </c>
    </row>
    <row r="404" spans="1:65" s="2" customFormat="1" ht="16.5" customHeight="1">
      <c r="A404" s="37"/>
      <c r="B404" s="38"/>
      <c r="C404" s="181" t="s">
        <v>475</v>
      </c>
      <c r="D404" s="181" t="s">
        <v>184</v>
      </c>
      <c r="E404" s="182" t="s">
        <v>476</v>
      </c>
      <c r="F404" s="183" t="s">
        <v>477</v>
      </c>
      <c r="G404" s="184" t="s">
        <v>473</v>
      </c>
      <c r="H404" s="185">
        <v>1</v>
      </c>
      <c r="I404" s="186"/>
      <c r="J404" s="187">
        <f t="shared" si="0"/>
        <v>0</v>
      </c>
      <c r="K404" s="183" t="s">
        <v>19</v>
      </c>
      <c r="L404" s="42"/>
      <c r="M404" s="188" t="s">
        <v>19</v>
      </c>
      <c r="N404" s="189" t="s">
        <v>42</v>
      </c>
      <c r="O404" s="67"/>
      <c r="P404" s="190">
        <f t="shared" si="1"/>
        <v>0</v>
      </c>
      <c r="Q404" s="190">
        <v>0</v>
      </c>
      <c r="R404" s="190">
        <f t="shared" si="2"/>
        <v>0</v>
      </c>
      <c r="S404" s="190">
        <v>0</v>
      </c>
      <c r="T404" s="191">
        <f t="shared" si="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189</v>
      </c>
      <c r="AT404" s="192" t="s">
        <v>184</v>
      </c>
      <c r="AU404" s="192" t="s">
        <v>77</v>
      </c>
      <c r="AY404" s="20" t="s">
        <v>181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20" t="s">
        <v>83</v>
      </c>
      <c r="BK404" s="193">
        <f t="shared" si="9"/>
        <v>0</v>
      </c>
      <c r="BL404" s="20" t="s">
        <v>189</v>
      </c>
      <c r="BM404" s="192" t="s">
        <v>478</v>
      </c>
    </row>
    <row r="405" spans="1:65" s="2" customFormat="1" ht="24.2" customHeight="1">
      <c r="A405" s="37"/>
      <c r="B405" s="38"/>
      <c r="C405" s="181" t="s">
        <v>479</v>
      </c>
      <c r="D405" s="181" t="s">
        <v>184</v>
      </c>
      <c r="E405" s="182" t="s">
        <v>480</v>
      </c>
      <c r="F405" s="183" t="s">
        <v>481</v>
      </c>
      <c r="G405" s="184" t="s">
        <v>473</v>
      </c>
      <c r="H405" s="185">
        <v>1</v>
      </c>
      <c r="I405" s="186"/>
      <c r="J405" s="187">
        <f t="shared" si="0"/>
        <v>0</v>
      </c>
      <c r="K405" s="183" t="s">
        <v>19</v>
      </c>
      <c r="L405" s="42"/>
      <c r="M405" s="188" t="s">
        <v>19</v>
      </c>
      <c r="N405" s="189" t="s">
        <v>42</v>
      </c>
      <c r="O405" s="67"/>
      <c r="P405" s="190">
        <f t="shared" si="1"/>
        <v>0</v>
      </c>
      <c r="Q405" s="190">
        <v>0</v>
      </c>
      <c r="R405" s="190">
        <f t="shared" si="2"/>
        <v>0</v>
      </c>
      <c r="S405" s="190">
        <v>0</v>
      </c>
      <c r="T405" s="191">
        <f t="shared" si="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189</v>
      </c>
      <c r="AT405" s="192" t="s">
        <v>184</v>
      </c>
      <c r="AU405" s="192" t="s">
        <v>77</v>
      </c>
      <c r="AY405" s="20" t="s">
        <v>181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20" t="s">
        <v>83</v>
      </c>
      <c r="BK405" s="193">
        <f t="shared" si="9"/>
        <v>0</v>
      </c>
      <c r="BL405" s="20" t="s">
        <v>189</v>
      </c>
      <c r="BM405" s="192" t="s">
        <v>482</v>
      </c>
    </row>
    <row r="406" spans="1:65" s="2" customFormat="1" ht="16.5" customHeight="1">
      <c r="A406" s="37"/>
      <c r="B406" s="38"/>
      <c r="C406" s="181" t="s">
        <v>483</v>
      </c>
      <c r="D406" s="181" t="s">
        <v>184</v>
      </c>
      <c r="E406" s="182" t="s">
        <v>484</v>
      </c>
      <c r="F406" s="183" t="s">
        <v>485</v>
      </c>
      <c r="G406" s="184" t="s">
        <v>473</v>
      </c>
      <c r="H406" s="185">
        <v>1</v>
      </c>
      <c r="I406" s="186"/>
      <c r="J406" s="187">
        <f t="shared" si="0"/>
        <v>0</v>
      </c>
      <c r="K406" s="183" t="s">
        <v>19</v>
      </c>
      <c r="L406" s="42"/>
      <c r="M406" s="188" t="s">
        <v>19</v>
      </c>
      <c r="N406" s="189" t="s">
        <v>42</v>
      </c>
      <c r="O406" s="67"/>
      <c r="P406" s="190">
        <f t="shared" si="1"/>
        <v>0</v>
      </c>
      <c r="Q406" s="190">
        <v>0</v>
      </c>
      <c r="R406" s="190">
        <f t="shared" si="2"/>
        <v>0</v>
      </c>
      <c r="S406" s="190">
        <v>0</v>
      </c>
      <c r="T406" s="191">
        <f t="shared" si="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189</v>
      </c>
      <c r="AT406" s="192" t="s">
        <v>184</v>
      </c>
      <c r="AU406" s="192" t="s">
        <v>77</v>
      </c>
      <c r="AY406" s="20" t="s">
        <v>181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20" t="s">
        <v>83</v>
      </c>
      <c r="BK406" s="193">
        <f t="shared" si="9"/>
        <v>0</v>
      </c>
      <c r="BL406" s="20" t="s">
        <v>189</v>
      </c>
      <c r="BM406" s="192" t="s">
        <v>486</v>
      </c>
    </row>
    <row r="407" spans="1:65" s="2" customFormat="1" ht="16.5" customHeight="1">
      <c r="A407" s="37"/>
      <c r="B407" s="38"/>
      <c r="C407" s="181" t="s">
        <v>487</v>
      </c>
      <c r="D407" s="181" t="s">
        <v>184</v>
      </c>
      <c r="E407" s="182" t="s">
        <v>488</v>
      </c>
      <c r="F407" s="183" t="s">
        <v>489</v>
      </c>
      <c r="G407" s="184" t="s">
        <v>473</v>
      </c>
      <c r="H407" s="185">
        <v>1</v>
      </c>
      <c r="I407" s="186"/>
      <c r="J407" s="187">
        <f t="shared" si="0"/>
        <v>0</v>
      </c>
      <c r="K407" s="183" t="s">
        <v>19</v>
      </c>
      <c r="L407" s="42"/>
      <c r="M407" s="188" t="s">
        <v>19</v>
      </c>
      <c r="N407" s="189" t="s">
        <v>42</v>
      </c>
      <c r="O407" s="67"/>
      <c r="P407" s="190">
        <f t="shared" si="1"/>
        <v>0</v>
      </c>
      <c r="Q407" s="190">
        <v>0</v>
      </c>
      <c r="R407" s="190">
        <f t="shared" si="2"/>
        <v>0</v>
      </c>
      <c r="S407" s="190">
        <v>0</v>
      </c>
      <c r="T407" s="191">
        <f t="shared" si="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189</v>
      </c>
      <c r="AT407" s="192" t="s">
        <v>184</v>
      </c>
      <c r="AU407" s="192" t="s">
        <v>77</v>
      </c>
      <c r="AY407" s="20" t="s">
        <v>181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20" t="s">
        <v>83</v>
      </c>
      <c r="BK407" s="193">
        <f t="shared" si="9"/>
        <v>0</v>
      </c>
      <c r="BL407" s="20" t="s">
        <v>189</v>
      </c>
      <c r="BM407" s="192" t="s">
        <v>490</v>
      </c>
    </row>
    <row r="408" spans="1:65" s="2" customFormat="1" ht="24.2" customHeight="1">
      <c r="A408" s="37"/>
      <c r="B408" s="38"/>
      <c r="C408" s="181" t="s">
        <v>491</v>
      </c>
      <c r="D408" s="181" t="s">
        <v>184</v>
      </c>
      <c r="E408" s="182" t="s">
        <v>492</v>
      </c>
      <c r="F408" s="183" t="s">
        <v>493</v>
      </c>
      <c r="G408" s="184" t="s">
        <v>473</v>
      </c>
      <c r="H408" s="185">
        <v>1</v>
      </c>
      <c r="I408" s="186"/>
      <c r="J408" s="187">
        <f t="shared" si="0"/>
        <v>0</v>
      </c>
      <c r="K408" s="183" t="s">
        <v>19</v>
      </c>
      <c r="L408" s="42"/>
      <c r="M408" s="188" t="s">
        <v>19</v>
      </c>
      <c r="N408" s="189" t="s">
        <v>42</v>
      </c>
      <c r="O408" s="67"/>
      <c r="P408" s="190">
        <f t="shared" si="1"/>
        <v>0</v>
      </c>
      <c r="Q408" s="190">
        <v>0</v>
      </c>
      <c r="R408" s="190">
        <f t="shared" si="2"/>
        <v>0</v>
      </c>
      <c r="S408" s="190">
        <v>0</v>
      </c>
      <c r="T408" s="191">
        <f t="shared" si="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189</v>
      </c>
      <c r="AT408" s="192" t="s">
        <v>184</v>
      </c>
      <c r="AU408" s="192" t="s">
        <v>77</v>
      </c>
      <c r="AY408" s="20" t="s">
        <v>181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20" t="s">
        <v>83</v>
      </c>
      <c r="BK408" s="193">
        <f t="shared" si="9"/>
        <v>0</v>
      </c>
      <c r="BL408" s="20" t="s">
        <v>189</v>
      </c>
      <c r="BM408" s="192" t="s">
        <v>494</v>
      </c>
    </row>
    <row r="409" spans="1:65" s="2" customFormat="1" ht="33" customHeight="1">
      <c r="A409" s="37"/>
      <c r="B409" s="38"/>
      <c r="C409" s="181" t="s">
        <v>495</v>
      </c>
      <c r="D409" s="181" t="s">
        <v>184</v>
      </c>
      <c r="E409" s="182" t="s">
        <v>496</v>
      </c>
      <c r="F409" s="183" t="s">
        <v>497</v>
      </c>
      <c r="G409" s="184" t="s">
        <v>473</v>
      </c>
      <c r="H409" s="185">
        <v>1</v>
      </c>
      <c r="I409" s="186"/>
      <c r="J409" s="187">
        <f t="shared" si="0"/>
        <v>0</v>
      </c>
      <c r="K409" s="183" t="s">
        <v>19</v>
      </c>
      <c r="L409" s="42"/>
      <c r="M409" s="188" t="s">
        <v>19</v>
      </c>
      <c r="N409" s="189" t="s">
        <v>42</v>
      </c>
      <c r="O409" s="67"/>
      <c r="P409" s="190">
        <f t="shared" si="1"/>
        <v>0</v>
      </c>
      <c r="Q409" s="190">
        <v>0</v>
      </c>
      <c r="R409" s="190">
        <f t="shared" si="2"/>
        <v>0</v>
      </c>
      <c r="S409" s="190">
        <v>0</v>
      </c>
      <c r="T409" s="191">
        <f t="shared" si="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189</v>
      </c>
      <c r="AT409" s="192" t="s">
        <v>184</v>
      </c>
      <c r="AU409" s="192" t="s">
        <v>77</v>
      </c>
      <c r="AY409" s="20" t="s">
        <v>181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20" t="s">
        <v>83</v>
      </c>
      <c r="BK409" s="193">
        <f t="shared" si="9"/>
        <v>0</v>
      </c>
      <c r="BL409" s="20" t="s">
        <v>189</v>
      </c>
      <c r="BM409" s="192" t="s">
        <v>498</v>
      </c>
    </row>
    <row r="410" spans="1:65" s="2" customFormat="1" ht="16.5" customHeight="1">
      <c r="A410" s="37"/>
      <c r="B410" s="38"/>
      <c r="C410" s="181" t="s">
        <v>499</v>
      </c>
      <c r="D410" s="181" t="s">
        <v>184</v>
      </c>
      <c r="E410" s="182" t="s">
        <v>500</v>
      </c>
      <c r="F410" s="183" t="s">
        <v>501</v>
      </c>
      <c r="G410" s="184" t="s">
        <v>473</v>
      </c>
      <c r="H410" s="185">
        <v>1</v>
      </c>
      <c r="I410" s="186"/>
      <c r="J410" s="187">
        <f t="shared" si="0"/>
        <v>0</v>
      </c>
      <c r="K410" s="183" t="s">
        <v>19</v>
      </c>
      <c r="L410" s="42"/>
      <c r="M410" s="253" t="s">
        <v>19</v>
      </c>
      <c r="N410" s="254" t="s">
        <v>42</v>
      </c>
      <c r="O410" s="255"/>
      <c r="P410" s="256">
        <f t="shared" si="1"/>
        <v>0</v>
      </c>
      <c r="Q410" s="256">
        <v>0</v>
      </c>
      <c r="R410" s="256">
        <f t="shared" si="2"/>
        <v>0</v>
      </c>
      <c r="S410" s="256">
        <v>0</v>
      </c>
      <c r="T410" s="257">
        <f t="shared" si="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189</v>
      </c>
      <c r="AT410" s="192" t="s">
        <v>184</v>
      </c>
      <c r="AU410" s="192" t="s">
        <v>77</v>
      </c>
      <c r="AY410" s="20" t="s">
        <v>181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20" t="s">
        <v>83</v>
      </c>
      <c r="BK410" s="193">
        <f t="shared" si="9"/>
        <v>0</v>
      </c>
      <c r="BL410" s="20" t="s">
        <v>189</v>
      </c>
      <c r="BM410" s="192" t="s">
        <v>502</v>
      </c>
    </row>
    <row r="411" spans="1:65" s="2" customFormat="1" ht="6.95" customHeight="1">
      <c r="A411" s="37"/>
      <c r="B411" s="50"/>
      <c r="C411" s="51"/>
      <c r="D411" s="51"/>
      <c r="E411" s="51"/>
      <c r="F411" s="51"/>
      <c r="G411" s="51"/>
      <c r="H411" s="51"/>
      <c r="I411" s="51"/>
      <c r="J411" s="51"/>
      <c r="K411" s="51"/>
      <c r="L411" s="42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</sheetData>
  <sheetProtection algorithmName="SHA-512" hashValue="2vt2aCABABfWCLF96uxwVppuQHlxZmp02jTJ5BjdBwNnKsklbDKqXXRUudMx3QIfJomAL9gcBH2uS7iwDsH5JA==" saltValue="mjx3Qsjy9ZCUyl4UaUg4YioIg/bAVxNOOlXs/2vVnrsp6UlKq9B3KNn6WAcJ68Q7wBbzNqwGgAskedah6532KQ==" spinCount="100000" sheet="1" objects="1" scenarios="1" formatColumns="0" formatRows="0" autoFilter="0"/>
  <autoFilter ref="C96:K41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9" r:id="rId2"/>
    <hyperlink ref="F117" r:id="rId3"/>
    <hyperlink ref="F121" r:id="rId4"/>
    <hyperlink ref="F129" r:id="rId5"/>
    <hyperlink ref="F137" r:id="rId6"/>
    <hyperlink ref="F145" r:id="rId7"/>
    <hyperlink ref="F161" r:id="rId8"/>
    <hyperlink ref="F192" r:id="rId9"/>
    <hyperlink ref="F200" r:id="rId10"/>
    <hyperlink ref="F209" r:id="rId11"/>
    <hyperlink ref="F217" r:id="rId12"/>
    <hyperlink ref="F221" r:id="rId13"/>
    <hyperlink ref="F226" r:id="rId14"/>
    <hyperlink ref="F232" r:id="rId15"/>
    <hyperlink ref="F240" r:id="rId16"/>
    <hyperlink ref="F249" r:id="rId17"/>
    <hyperlink ref="F259" r:id="rId18"/>
    <hyperlink ref="F261" r:id="rId19"/>
    <hyperlink ref="F263" r:id="rId20"/>
    <hyperlink ref="F268" r:id="rId21"/>
    <hyperlink ref="F271" r:id="rId22"/>
    <hyperlink ref="F275" r:id="rId23"/>
    <hyperlink ref="F282" r:id="rId24"/>
    <hyperlink ref="F295" r:id="rId25"/>
    <hyperlink ref="F298" r:id="rId26"/>
    <hyperlink ref="F309" r:id="rId27"/>
    <hyperlink ref="F316" r:id="rId28"/>
    <hyperlink ref="F323" r:id="rId29"/>
    <hyperlink ref="F330" r:id="rId30"/>
    <hyperlink ref="F343" r:id="rId31"/>
    <hyperlink ref="F346" r:id="rId32"/>
    <hyperlink ref="F354" r:id="rId33"/>
    <hyperlink ref="F362" r:id="rId34"/>
    <hyperlink ref="F370" r:id="rId35"/>
    <hyperlink ref="F373" r:id="rId36"/>
    <hyperlink ref="F401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114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571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574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ROUND((SUM(BE97:BE377)),  2)</f>
        <v>0</v>
      </c>
      <c r="G35" s="37"/>
      <c r="H35" s="37"/>
      <c r="I35" s="127">
        <v>0.21</v>
      </c>
      <c r="J35" s="126">
        <f>ROUND(((SUM(BE97:BE377))*I35),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ROUND((SUM(BF97:BF377)),  2)</f>
        <v>0</v>
      </c>
      <c r="G36" s="37"/>
      <c r="H36" s="37"/>
      <c r="I36" s="127">
        <v>0.12</v>
      </c>
      <c r="J36" s="126">
        <f>ROUND(((SUM(BF97:BF377))*I36),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ROUND((SUM(BG97:BG377)),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ROUND((SUM(BH97:BH377)),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ROUND((SUM(BI97:BI377)),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571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023 - Bytová jednotka 3, byt 1+1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J194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J239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J251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J254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J255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J275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J318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J342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J354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J369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571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023 - Bytová jednotka 3, byt 1+1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P98+P254+P369</f>
        <v>0</v>
      </c>
      <c r="Q97" s="75"/>
      <c r="R97" s="162">
        <f>R98+R254+R369</f>
        <v>0.67350401000000004</v>
      </c>
      <c r="S97" s="75"/>
      <c r="T97" s="163">
        <f>T98+T254+T369</f>
        <v>0.81429186000000009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BK98+BK254+BK369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P99+P194+P239+P251</f>
        <v>0</v>
      </c>
      <c r="Q98" s="173"/>
      <c r="R98" s="174">
        <f>R99+R194+R239+R251</f>
        <v>0.30136589999999996</v>
      </c>
      <c r="S98" s="173"/>
      <c r="T98" s="175">
        <f>T99+T194+T239+T251</f>
        <v>0.79424356000000007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BK99+BK194+BK239+BK251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SUM(P100:P193)</f>
        <v>0</v>
      </c>
      <c r="Q99" s="173"/>
      <c r="R99" s="174">
        <f>SUM(R100:R193)</f>
        <v>0.30021149999999996</v>
      </c>
      <c r="S99" s="173"/>
      <c r="T99" s="175">
        <f>SUM(T100:T193)</f>
        <v>5.3175600000000007E-3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SUM(BK100:BK193)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6.9870000000000001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3.0603060000000001E-2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6.9870000000000001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6.9870000000000001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0.23462346000000001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194</v>
      </c>
      <c r="G109" s="200"/>
      <c r="H109" s="204">
        <v>2.1480000000000001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195</v>
      </c>
      <c r="G111" s="200"/>
      <c r="H111" s="204">
        <v>1.7609999999999999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196</v>
      </c>
      <c r="G112" s="200"/>
      <c r="H112" s="204">
        <v>0.93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4" customFormat="1" ht="11.25">
      <c r="B113" s="211"/>
      <c r="C113" s="212"/>
      <c r="D113" s="201" t="s">
        <v>193</v>
      </c>
      <c r="E113" s="213" t="s">
        <v>19</v>
      </c>
      <c r="F113" s="214" t="s">
        <v>197</v>
      </c>
      <c r="G113" s="212"/>
      <c r="H113" s="215">
        <v>6.9870000000000001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193</v>
      </c>
      <c r="AU113" s="221" t="s">
        <v>83</v>
      </c>
      <c r="AV113" s="14" t="s">
        <v>189</v>
      </c>
      <c r="AW113" s="14" t="s">
        <v>32</v>
      </c>
      <c r="AX113" s="14" t="s">
        <v>77</v>
      </c>
      <c r="AY113" s="221" t="s">
        <v>181</v>
      </c>
    </row>
    <row r="114" spans="1:65" s="2" customFormat="1" ht="16.5" customHeight="1">
      <c r="A114" s="37"/>
      <c r="B114" s="38"/>
      <c r="C114" s="181" t="s">
        <v>202</v>
      </c>
      <c r="D114" s="181" t="s">
        <v>184</v>
      </c>
      <c r="E114" s="182" t="s">
        <v>203</v>
      </c>
      <c r="F114" s="183" t="s">
        <v>204</v>
      </c>
      <c r="G114" s="184" t="s">
        <v>187</v>
      </c>
      <c r="H114" s="185">
        <v>80</v>
      </c>
      <c r="I114" s="186"/>
      <c r="J114" s="187">
        <f>ROUND(I114*H114,2)</f>
        <v>0</v>
      </c>
      <c r="K114" s="183" t="s">
        <v>188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6.0000000000000002E-5</v>
      </c>
      <c r="R114" s="190">
        <f>Q114*H114</f>
        <v>4.8000000000000004E-3</v>
      </c>
      <c r="S114" s="190">
        <v>6.0000000000000002E-5</v>
      </c>
      <c r="T114" s="191">
        <f>S114*H114</f>
        <v>4.8000000000000004E-3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189</v>
      </c>
      <c r="AT114" s="192" t="s">
        <v>184</v>
      </c>
      <c r="AU114" s="192" t="s">
        <v>83</v>
      </c>
      <c r="AY114" s="20" t="s">
        <v>181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83</v>
      </c>
      <c r="BK114" s="193">
        <f>ROUND(I114*H114,2)</f>
        <v>0</v>
      </c>
      <c r="BL114" s="20" t="s">
        <v>189</v>
      </c>
      <c r="BM114" s="192" t="s">
        <v>205</v>
      </c>
    </row>
    <row r="115" spans="1:65" s="2" customFormat="1" ht="11.25">
      <c r="A115" s="37"/>
      <c r="B115" s="38"/>
      <c r="C115" s="39"/>
      <c r="D115" s="194" t="s">
        <v>191</v>
      </c>
      <c r="E115" s="39"/>
      <c r="F115" s="195" t="s">
        <v>206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191</v>
      </c>
      <c r="AU115" s="20" t="s">
        <v>83</v>
      </c>
    </row>
    <row r="116" spans="1:65" s="13" customFormat="1" ht="11.25">
      <c r="B116" s="199"/>
      <c r="C116" s="200"/>
      <c r="D116" s="201" t="s">
        <v>193</v>
      </c>
      <c r="E116" s="202" t="s">
        <v>19</v>
      </c>
      <c r="F116" s="203" t="s">
        <v>504</v>
      </c>
      <c r="G116" s="200"/>
      <c r="H116" s="204">
        <v>80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193</v>
      </c>
      <c r="AU116" s="210" t="s">
        <v>83</v>
      </c>
      <c r="AV116" s="13" t="s">
        <v>83</v>
      </c>
      <c r="AW116" s="13" t="s">
        <v>32</v>
      </c>
      <c r="AX116" s="13" t="s">
        <v>70</v>
      </c>
      <c r="AY116" s="210" t="s">
        <v>181</v>
      </c>
    </row>
    <row r="117" spans="1:65" s="14" customFormat="1" ht="11.25">
      <c r="B117" s="211"/>
      <c r="C117" s="212"/>
      <c r="D117" s="201" t="s">
        <v>193</v>
      </c>
      <c r="E117" s="213" t="s">
        <v>19</v>
      </c>
      <c r="F117" s="214" t="s">
        <v>197</v>
      </c>
      <c r="G117" s="212"/>
      <c r="H117" s="215">
        <v>80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193</v>
      </c>
      <c r="AU117" s="221" t="s">
        <v>83</v>
      </c>
      <c r="AV117" s="14" t="s">
        <v>189</v>
      </c>
      <c r="AW117" s="14" t="s">
        <v>32</v>
      </c>
      <c r="AX117" s="14" t="s">
        <v>77</v>
      </c>
      <c r="AY117" s="221" t="s">
        <v>181</v>
      </c>
    </row>
    <row r="118" spans="1:65" s="2" customFormat="1" ht="16.5" customHeight="1">
      <c r="A118" s="37"/>
      <c r="B118" s="38"/>
      <c r="C118" s="181" t="s">
        <v>189</v>
      </c>
      <c r="D118" s="181" t="s">
        <v>184</v>
      </c>
      <c r="E118" s="182" t="s">
        <v>208</v>
      </c>
      <c r="F118" s="183" t="s">
        <v>209</v>
      </c>
      <c r="G118" s="184" t="s">
        <v>187</v>
      </c>
      <c r="H118" s="185">
        <v>8.6259999999999994</v>
      </c>
      <c r="I118" s="186"/>
      <c r="J118" s="187">
        <f>ROUND(I118*H118,2)</f>
        <v>0</v>
      </c>
      <c r="K118" s="183" t="s">
        <v>188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1.1E-4</v>
      </c>
      <c r="R118" s="190">
        <f>Q118*H118</f>
        <v>9.4885999999999994E-4</v>
      </c>
      <c r="S118" s="190">
        <v>6.0000000000000002E-5</v>
      </c>
      <c r="T118" s="191">
        <f>S118*H118</f>
        <v>5.1756000000000003E-4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189</v>
      </c>
      <c r="AT118" s="192" t="s">
        <v>184</v>
      </c>
      <c r="AU118" s="192" t="s">
        <v>83</v>
      </c>
      <c r="AY118" s="20" t="s">
        <v>181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83</v>
      </c>
      <c r="BK118" s="193">
        <f>ROUND(I118*H118,2)</f>
        <v>0</v>
      </c>
      <c r="BL118" s="20" t="s">
        <v>189</v>
      </c>
      <c r="BM118" s="192" t="s">
        <v>210</v>
      </c>
    </row>
    <row r="119" spans="1:65" s="2" customFormat="1" ht="11.25">
      <c r="A119" s="37"/>
      <c r="B119" s="38"/>
      <c r="C119" s="39"/>
      <c r="D119" s="194" t="s">
        <v>191</v>
      </c>
      <c r="E119" s="39"/>
      <c r="F119" s="195" t="s">
        <v>211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191</v>
      </c>
      <c r="AU119" s="20" t="s">
        <v>83</v>
      </c>
    </row>
    <row r="120" spans="1:65" s="13" customFormat="1" ht="11.25">
      <c r="B120" s="199"/>
      <c r="C120" s="200"/>
      <c r="D120" s="201" t="s">
        <v>193</v>
      </c>
      <c r="E120" s="202" t="s">
        <v>19</v>
      </c>
      <c r="F120" s="203" t="s">
        <v>212</v>
      </c>
      <c r="G120" s="200"/>
      <c r="H120" s="204">
        <v>3.1139999999999999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193</v>
      </c>
      <c r="AU120" s="210" t="s">
        <v>83</v>
      </c>
      <c r="AV120" s="13" t="s">
        <v>83</v>
      </c>
      <c r="AW120" s="13" t="s">
        <v>32</v>
      </c>
      <c r="AX120" s="13" t="s">
        <v>70</v>
      </c>
      <c r="AY120" s="210" t="s">
        <v>181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212</v>
      </c>
      <c r="G121" s="200"/>
      <c r="H121" s="204">
        <v>3.1139999999999999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213</v>
      </c>
      <c r="G122" s="200"/>
      <c r="H122" s="204">
        <v>1.7969999999999999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214</v>
      </c>
      <c r="G123" s="200"/>
      <c r="H123" s="204">
        <v>0.60099999999999998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4" customFormat="1" ht="11.25">
      <c r="B124" s="211"/>
      <c r="C124" s="212"/>
      <c r="D124" s="201" t="s">
        <v>193</v>
      </c>
      <c r="E124" s="213" t="s">
        <v>19</v>
      </c>
      <c r="F124" s="214" t="s">
        <v>197</v>
      </c>
      <c r="G124" s="212"/>
      <c r="H124" s="215">
        <v>8.6260000000000012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193</v>
      </c>
      <c r="AU124" s="221" t="s">
        <v>83</v>
      </c>
      <c r="AV124" s="14" t="s">
        <v>189</v>
      </c>
      <c r="AW124" s="14" t="s">
        <v>32</v>
      </c>
      <c r="AX124" s="14" t="s">
        <v>77</v>
      </c>
      <c r="AY124" s="221" t="s">
        <v>181</v>
      </c>
    </row>
    <row r="125" spans="1:65" s="2" customFormat="1" ht="16.5" customHeight="1">
      <c r="A125" s="37"/>
      <c r="B125" s="38"/>
      <c r="C125" s="181" t="s">
        <v>215</v>
      </c>
      <c r="D125" s="181" t="s">
        <v>184</v>
      </c>
      <c r="E125" s="182" t="s">
        <v>216</v>
      </c>
      <c r="F125" s="183" t="s">
        <v>217</v>
      </c>
      <c r="G125" s="184" t="s">
        <v>187</v>
      </c>
      <c r="H125" s="185">
        <v>2.62</v>
      </c>
      <c r="I125" s="186"/>
      <c r="J125" s="187">
        <f>ROUND(I125*H125,2)</f>
        <v>0</v>
      </c>
      <c r="K125" s="183" t="s">
        <v>188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2.5999999999999998E-4</v>
      </c>
      <c r="R125" s="190">
        <f>Q125*H125</f>
        <v>6.8119999999999997E-4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189</v>
      </c>
      <c r="AT125" s="192" t="s">
        <v>184</v>
      </c>
      <c r="AU125" s="192" t="s">
        <v>83</v>
      </c>
      <c r="AY125" s="20" t="s">
        <v>181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83</v>
      </c>
      <c r="BK125" s="193">
        <f>ROUND(I125*H125,2)</f>
        <v>0</v>
      </c>
      <c r="BL125" s="20" t="s">
        <v>189</v>
      </c>
      <c r="BM125" s="192" t="s">
        <v>218</v>
      </c>
    </row>
    <row r="126" spans="1:65" s="2" customFormat="1" ht="11.25">
      <c r="A126" s="37"/>
      <c r="B126" s="38"/>
      <c r="C126" s="39"/>
      <c r="D126" s="194" t="s">
        <v>191</v>
      </c>
      <c r="E126" s="39"/>
      <c r="F126" s="195" t="s">
        <v>219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191</v>
      </c>
      <c r="AU126" s="20" t="s">
        <v>83</v>
      </c>
    </row>
    <row r="127" spans="1:65" s="13" customFormat="1" ht="11.25">
      <c r="B127" s="199"/>
      <c r="C127" s="200"/>
      <c r="D127" s="201" t="s">
        <v>193</v>
      </c>
      <c r="E127" s="202" t="s">
        <v>19</v>
      </c>
      <c r="F127" s="203" t="s">
        <v>220</v>
      </c>
      <c r="G127" s="200"/>
      <c r="H127" s="204">
        <v>0.76100000000000001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193</v>
      </c>
      <c r="AU127" s="210" t="s">
        <v>83</v>
      </c>
      <c r="AV127" s="13" t="s">
        <v>83</v>
      </c>
      <c r="AW127" s="13" t="s">
        <v>32</v>
      </c>
      <c r="AX127" s="13" t="s">
        <v>70</v>
      </c>
      <c r="AY127" s="210" t="s">
        <v>181</v>
      </c>
    </row>
    <row r="128" spans="1:65" s="13" customFormat="1" ht="11.25">
      <c r="B128" s="199"/>
      <c r="C128" s="200"/>
      <c r="D128" s="201" t="s">
        <v>193</v>
      </c>
      <c r="E128" s="202" t="s">
        <v>19</v>
      </c>
      <c r="F128" s="203" t="s">
        <v>220</v>
      </c>
      <c r="G128" s="200"/>
      <c r="H128" s="204">
        <v>0.76100000000000001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193</v>
      </c>
      <c r="AU128" s="210" t="s">
        <v>83</v>
      </c>
      <c r="AV128" s="13" t="s">
        <v>83</v>
      </c>
      <c r="AW128" s="13" t="s">
        <v>32</v>
      </c>
      <c r="AX128" s="13" t="s">
        <v>70</v>
      </c>
      <c r="AY128" s="210" t="s">
        <v>181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221</v>
      </c>
      <c r="G129" s="200"/>
      <c r="H129" s="204">
        <v>0.75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222</v>
      </c>
      <c r="G130" s="200"/>
      <c r="H130" s="204">
        <v>0.34799999999999998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4" customFormat="1" ht="11.25">
      <c r="B131" s="211"/>
      <c r="C131" s="212"/>
      <c r="D131" s="201" t="s">
        <v>193</v>
      </c>
      <c r="E131" s="213" t="s">
        <v>19</v>
      </c>
      <c r="F131" s="214" t="s">
        <v>197</v>
      </c>
      <c r="G131" s="212"/>
      <c r="H131" s="215">
        <v>2.62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193</v>
      </c>
      <c r="AU131" s="221" t="s">
        <v>83</v>
      </c>
      <c r="AV131" s="14" t="s">
        <v>189</v>
      </c>
      <c r="AW131" s="14" t="s">
        <v>32</v>
      </c>
      <c r="AX131" s="14" t="s">
        <v>77</v>
      </c>
      <c r="AY131" s="221" t="s">
        <v>181</v>
      </c>
    </row>
    <row r="132" spans="1:65" s="2" customFormat="1" ht="21.75" customHeight="1">
      <c r="A132" s="37"/>
      <c r="B132" s="38"/>
      <c r="C132" s="181" t="s">
        <v>182</v>
      </c>
      <c r="D132" s="181" t="s">
        <v>184</v>
      </c>
      <c r="E132" s="182" t="s">
        <v>223</v>
      </c>
      <c r="F132" s="183" t="s">
        <v>224</v>
      </c>
      <c r="G132" s="184" t="s">
        <v>187</v>
      </c>
      <c r="H132" s="185">
        <v>2.62</v>
      </c>
      <c r="I132" s="186"/>
      <c r="J132" s="187">
        <f>ROUND(I132*H132,2)</f>
        <v>0</v>
      </c>
      <c r="K132" s="183" t="s">
        <v>188</v>
      </c>
      <c r="L132" s="42"/>
      <c r="M132" s="188" t="s">
        <v>19</v>
      </c>
      <c r="N132" s="189" t="s">
        <v>42</v>
      </c>
      <c r="O132" s="67"/>
      <c r="P132" s="190">
        <f>O132*H132</f>
        <v>0</v>
      </c>
      <c r="Q132" s="190">
        <v>4.3800000000000002E-3</v>
      </c>
      <c r="R132" s="190">
        <f>Q132*H132</f>
        <v>1.1475600000000001E-2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189</v>
      </c>
      <c r="AT132" s="192" t="s">
        <v>184</v>
      </c>
      <c r="AU132" s="192" t="s">
        <v>83</v>
      </c>
      <c r="AY132" s="20" t="s">
        <v>181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83</v>
      </c>
      <c r="BK132" s="193">
        <f>ROUND(I132*H132,2)</f>
        <v>0</v>
      </c>
      <c r="BL132" s="20" t="s">
        <v>189</v>
      </c>
      <c r="BM132" s="192" t="s">
        <v>225</v>
      </c>
    </row>
    <row r="133" spans="1:65" s="2" customFormat="1" ht="11.25">
      <c r="A133" s="37"/>
      <c r="B133" s="38"/>
      <c r="C133" s="39"/>
      <c r="D133" s="194" t="s">
        <v>191</v>
      </c>
      <c r="E133" s="39"/>
      <c r="F133" s="195" t="s">
        <v>226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191</v>
      </c>
      <c r="AU133" s="20" t="s">
        <v>83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3" customFormat="1" ht="11.25">
      <c r="B135" s="199"/>
      <c r="C135" s="200"/>
      <c r="D135" s="201" t="s">
        <v>193</v>
      </c>
      <c r="E135" s="202" t="s">
        <v>19</v>
      </c>
      <c r="F135" s="203" t="s">
        <v>220</v>
      </c>
      <c r="G135" s="200"/>
      <c r="H135" s="204">
        <v>0.76100000000000001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193</v>
      </c>
      <c r="AU135" s="210" t="s">
        <v>83</v>
      </c>
      <c r="AV135" s="13" t="s">
        <v>83</v>
      </c>
      <c r="AW135" s="13" t="s">
        <v>32</v>
      </c>
      <c r="AX135" s="13" t="s">
        <v>70</v>
      </c>
      <c r="AY135" s="210" t="s">
        <v>181</v>
      </c>
    </row>
    <row r="136" spans="1:65" s="13" customFormat="1" ht="11.25">
      <c r="B136" s="199"/>
      <c r="C136" s="200"/>
      <c r="D136" s="201" t="s">
        <v>193</v>
      </c>
      <c r="E136" s="202" t="s">
        <v>19</v>
      </c>
      <c r="F136" s="203" t="s">
        <v>221</v>
      </c>
      <c r="G136" s="200"/>
      <c r="H136" s="204">
        <v>0.75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193</v>
      </c>
      <c r="AU136" s="210" t="s">
        <v>83</v>
      </c>
      <c r="AV136" s="13" t="s">
        <v>83</v>
      </c>
      <c r="AW136" s="13" t="s">
        <v>32</v>
      </c>
      <c r="AX136" s="13" t="s">
        <v>70</v>
      </c>
      <c r="AY136" s="210" t="s">
        <v>181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222</v>
      </c>
      <c r="G137" s="200"/>
      <c r="H137" s="204">
        <v>0.34799999999999998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4" customFormat="1" ht="11.25">
      <c r="B138" s="211"/>
      <c r="C138" s="212"/>
      <c r="D138" s="201" t="s">
        <v>193</v>
      </c>
      <c r="E138" s="213" t="s">
        <v>19</v>
      </c>
      <c r="F138" s="214" t="s">
        <v>197</v>
      </c>
      <c r="G138" s="212"/>
      <c r="H138" s="215">
        <v>2.62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193</v>
      </c>
      <c r="AU138" s="221" t="s">
        <v>83</v>
      </c>
      <c r="AV138" s="14" t="s">
        <v>189</v>
      </c>
      <c r="AW138" s="14" t="s">
        <v>32</v>
      </c>
      <c r="AX138" s="14" t="s">
        <v>77</v>
      </c>
      <c r="AY138" s="221" t="s">
        <v>181</v>
      </c>
    </row>
    <row r="139" spans="1:65" s="2" customFormat="1" ht="24.2" customHeight="1">
      <c r="A139" s="37"/>
      <c r="B139" s="38"/>
      <c r="C139" s="181" t="s">
        <v>227</v>
      </c>
      <c r="D139" s="181" t="s">
        <v>184</v>
      </c>
      <c r="E139" s="182" t="s">
        <v>228</v>
      </c>
      <c r="F139" s="183" t="s">
        <v>229</v>
      </c>
      <c r="G139" s="184" t="s">
        <v>230</v>
      </c>
      <c r="H139" s="185">
        <v>17.46</v>
      </c>
      <c r="I139" s="186"/>
      <c r="J139" s="187">
        <f>ROUND(I139*H139,2)</f>
        <v>0</v>
      </c>
      <c r="K139" s="183" t="s">
        <v>188</v>
      </c>
      <c r="L139" s="42"/>
      <c r="M139" s="188" t="s">
        <v>19</v>
      </c>
      <c r="N139" s="189" t="s">
        <v>42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189</v>
      </c>
      <c r="AT139" s="192" t="s">
        <v>184</v>
      </c>
      <c r="AU139" s="192" t="s">
        <v>83</v>
      </c>
      <c r="AY139" s="20" t="s">
        <v>181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83</v>
      </c>
      <c r="BK139" s="193">
        <f>ROUND(I139*H139,2)</f>
        <v>0</v>
      </c>
      <c r="BL139" s="20" t="s">
        <v>189</v>
      </c>
      <c r="BM139" s="192" t="s">
        <v>231</v>
      </c>
    </row>
    <row r="140" spans="1:65" s="2" customFormat="1" ht="11.25">
      <c r="A140" s="37"/>
      <c r="B140" s="38"/>
      <c r="C140" s="39"/>
      <c r="D140" s="194" t="s">
        <v>191</v>
      </c>
      <c r="E140" s="39"/>
      <c r="F140" s="195" t="s">
        <v>232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191</v>
      </c>
      <c r="AU140" s="20" t="s">
        <v>83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233</v>
      </c>
      <c r="G141" s="200"/>
      <c r="H141" s="204">
        <v>5.07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233</v>
      </c>
      <c r="G142" s="200"/>
      <c r="H142" s="204">
        <v>5.07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3" customFormat="1" ht="11.25">
      <c r="B143" s="199"/>
      <c r="C143" s="200"/>
      <c r="D143" s="201" t="s">
        <v>193</v>
      </c>
      <c r="E143" s="202" t="s">
        <v>19</v>
      </c>
      <c r="F143" s="203" t="s">
        <v>234</v>
      </c>
      <c r="G143" s="200"/>
      <c r="H143" s="204">
        <v>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193</v>
      </c>
      <c r="AU143" s="210" t="s">
        <v>83</v>
      </c>
      <c r="AV143" s="13" t="s">
        <v>83</v>
      </c>
      <c r="AW143" s="13" t="s">
        <v>32</v>
      </c>
      <c r="AX143" s="13" t="s">
        <v>70</v>
      </c>
      <c r="AY143" s="210" t="s">
        <v>181</v>
      </c>
    </row>
    <row r="144" spans="1:65" s="13" customFormat="1" ht="11.25">
      <c r="B144" s="199"/>
      <c r="C144" s="200"/>
      <c r="D144" s="201" t="s">
        <v>193</v>
      </c>
      <c r="E144" s="202" t="s">
        <v>19</v>
      </c>
      <c r="F144" s="203" t="s">
        <v>235</v>
      </c>
      <c r="G144" s="200"/>
      <c r="H144" s="204">
        <v>2.3199999999999998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193</v>
      </c>
      <c r="AU144" s="210" t="s">
        <v>83</v>
      </c>
      <c r="AV144" s="13" t="s">
        <v>83</v>
      </c>
      <c r="AW144" s="13" t="s">
        <v>32</v>
      </c>
      <c r="AX144" s="13" t="s">
        <v>70</v>
      </c>
      <c r="AY144" s="210" t="s">
        <v>181</v>
      </c>
    </row>
    <row r="145" spans="1:65" s="14" customFormat="1" ht="11.25">
      <c r="B145" s="211"/>
      <c r="C145" s="212"/>
      <c r="D145" s="201" t="s">
        <v>193</v>
      </c>
      <c r="E145" s="213" t="s">
        <v>19</v>
      </c>
      <c r="F145" s="214" t="s">
        <v>197</v>
      </c>
      <c r="G145" s="212"/>
      <c r="H145" s="215">
        <v>17.46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193</v>
      </c>
      <c r="AU145" s="221" t="s">
        <v>83</v>
      </c>
      <c r="AV145" s="14" t="s">
        <v>189</v>
      </c>
      <c r="AW145" s="14" t="s">
        <v>32</v>
      </c>
      <c r="AX145" s="14" t="s">
        <v>77</v>
      </c>
      <c r="AY145" s="221" t="s">
        <v>181</v>
      </c>
    </row>
    <row r="146" spans="1:65" s="2" customFormat="1" ht="16.5" customHeight="1">
      <c r="A146" s="37"/>
      <c r="B146" s="38"/>
      <c r="C146" s="222" t="s">
        <v>236</v>
      </c>
      <c r="D146" s="222" t="s">
        <v>237</v>
      </c>
      <c r="E146" s="223" t="s">
        <v>238</v>
      </c>
      <c r="F146" s="224" t="s">
        <v>239</v>
      </c>
      <c r="G146" s="225" t="s">
        <v>230</v>
      </c>
      <c r="H146" s="226">
        <v>18.332999999999998</v>
      </c>
      <c r="I146" s="227"/>
      <c r="J146" s="228">
        <f>ROUND(I146*H146,2)</f>
        <v>0</v>
      </c>
      <c r="K146" s="224" t="s">
        <v>188</v>
      </c>
      <c r="L146" s="229"/>
      <c r="M146" s="230" t="s">
        <v>19</v>
      </c>
      <c r="N146" s="231" t="s">
        <v>42</v>
      </c>
      <c r="O146" s="67"/>
      <c r="P146" s="190">
        <f>O146*H146</f>
        <v>0</v>
      </c>
      <c r="Q146" s="190">
        <v>1E-4</v>
      </c>
      <c r="R146" s="190">
        <f>Q146*H146</f>
        <v>1.8332999999999999E-3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236</v>
      </c>
      <c r="AT146" s="192" t="s">
        <v>237</v>
      </c>
      <c r="AU146" s="192" t="s">
        <v>83</v>
      </c>
      <c r="AY146" s="20" t="s">
        <v>181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83</v>
      </c>
      <c r="BK146" s="193">
        <f>ROUND(I146*H146,2)</f>
        <v>0</v>
      </c>
      <c r="BL146" s="20" t="s">
        <v>189</v>
      </c>
      <c r="BM146" s="192" t="s">
        <v>240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233</v>
      </c>
      <c r="G148" s="200"/>
      <c r="H148" s="204">
        <v>5.07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234</v>
      </c>
      <c r="G149" s="200"/>
      <c r="H149" s="204">
        <v>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235</v>
      </c>
      <c r="G150" s="200"/>
      <c r="H150" s="204">
        <v>2.3199999999999998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17.46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13" customFormat="1" ht="11.25">
      <c r="B152" s="199"/>
      <c r="C152" s="200"/>
      <c r="D152" s="201" t="s">
        <v>193</v>
      </c>
      <c r="E152" s="200"/>
      <c r="F152" s="203" t="s">
        <v>505</v>
      </c>
      <c r="G152" s="200"/>
      <c r="H152" s="204">
        <v>18.332999999999998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4</v>
      </c>
      <c r="AX152" s="13" t="s">
        <v>77</v>
      </c>
      <c r="AY152" s="210" t="s">
        <v>181</v>
      </c>
    </row>
    <row r="153" spans="1:65" s="2" customFormat="1" ht="33" customHeight="1">
      <c r="A153" s="37"/>
      <c r="B153" s="38"/>
      <c r="C153" s="181" t="s">
        <v>242</v>
      </c>
      <c r="D153" s="181" t="s">
        <v>184</v>
      </c>
      <c r="E153" s="182" t="s">
        <v>243</v>
      </c>
      <c r="F153" s="183" t="s">
        <v>244</v>
      </c>
      <c r="G153" s="184" t="s">
        <v>230</v>
      </c>
      <c r="H153" s="185">
        <v>34.92</v>
      </c>
      <c r="I153" s="186"/>
      <c r="J153" s="187">
        <f>ROUND(I153*H153,2)</f>
        <v>0</v>
      </c>
      <c r="K153" s="183" t="s">
        <v>188</v>
      </c>
      <c r="L153" s="42"/>
      <c r="M153" s="188" t="s">
        <v>19</v>
      </c>
      <c r="N153" s="189" t="s">
        <v>42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189</v>
      </c>
      <c r="AT153" s="192" t="s">
        <v>184</v>
      </c>
      <c r="AU153" s="192" t="s">
        <v>83</v>
      </c>
      <c r="AY153" s="20" t="s">
        <v>181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83</v>
      </c>
      <c r="BK153" s="193">
        <f>ROUND(I153*H153,2)</f>
        <v>0</v>
      </c>
      <c r="BL153" s="20" t="s">
        <v>189</v>
      </c>
      <c r="BM153" s="192" t="s">
        <v>245</v>
      </c>
    </row>
    <row r="154" spans="1:65" s="2" customFormat="1" ht="11.25">
      <c r="A154" s="37"/>
      <c r="B154" s="38"/>
      <c r="C154" s="39"/>
      <c r="D154" s="194" t="s">
        <v>191</v>
      </c>
      <c r="E154" s="39"/>
      <c r="F154" s="195" t="s">
        <v>246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191</v>
      </c>
      <c r="AU154" s="20" t="s">
        <v>83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233</v>
      </c>
      <c r="G155" s="200"/>
      <c r="H155" s="204">
        <v>5.07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233</v>
      </c>
      <c r="G156" s="200"/>
      <c r="H156" s="204">
        <v>5.07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234</v>
      </c>
      <c r="G157" s="200"/>
      <c r="H157" s="204">
        <v>5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3" customFormat="1" ht="11.25">
      <c r="B158" s="199"/>
      <c r="C158" s="200"/>
      <c r="D158" s="201" t="s">
        <v>193</v>
      </c>
      <c r="E158" s="202" t="s">
        <v>19</v>
      </c>
      <c r="F158" s="203" t="s">
        <v>235</v>
      </c>
      <c r="G158" s="200"/>
      <c r="H158" s="204">
        <v>2.3199999999999998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32</v>
      </c>
      <c r="AX158" s="13" t="s">
        <v>70</v>
      </c>
      <c r="AY158" s="210" t="s">
        <v>181</v>
      </c>
    </row>
    <row r="159" spans="1:65" s="15" customFormat="1" ht="11.25">
      <c r="B159" s="232"/>
      <c r="C159" s="233"/>
      <c r="D159" s="201" t="s">
        <v>193</v>
      </c>
      <c r="E159" s="234" t="s">
        <v>19</v>
      </c>
      <c r="F159" s="235" t="s">
        <v>247</v>
      </c>
      <c r="G159" s="233"/>
      <c r="H159" s="236">
        <v>17.46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193</v>
      </c>
      <c r="AU159" s="242" t="s">
        <v>83</v>
      </c>
      <c r="AV159" s="15" t="s">
        <v>202</v>
      </c>
      <c r="AW159" s="15" t="s">
        <v>32</v>
      </c>
      <c r="AX159" s="15" t="s">
        <v>70</v>
      </c>
      <c r="AY159" s="242" t="s">
        <v>181</v>
      </c>
    </row>
    <row r="160" spans="1:65" s="13" customFormat="1" ht="11.25">
      <c r="B160" s="199"/>
      <c r="C160" s="200"/>
      <c r="D160" s="201" t="s">
        <v>193</v>
      </c>
      <c r="E160" s="202" t="s">
        <v>19</v>
      </c>
      <c r="F160" s="203" t="s">
        <v>233</v>
      </c>
      <c r="G160" s="200"/>
      <c r="H160" s="204">
        <v>5.07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193</v>
      </c>
      <c r="AU160" s="210" t="s">
        <v>83</v>
      </c>
      <c r="AV160" s="13" t="s">
        <v>83</v>
      </c>
      <c r="AW160" s="13" t="s">
        <v>32</v>
      </c>
      <c r="AX160" s="13" t="s">
        <v>70</v>
      </c>
      <c r="AY160" s="210" t="s">
        <v>181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233</v>
      </c>
      <c r="G161" s="200"/>
      <c r="H161" s="204">
        <v>5.07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234</v>
      </c>
      <c r="G162" s="200"/>
      <c r="H162" s="204">
        <v>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235</v>
      </c>
      <c r="G163" s="200"/>
      <c r="H163" s="204">
        <v>2.3199999999999998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5" customFormat="1" ht="11.25">
      <c r="B164" s="232"/>
      <c r="C164" s="233"/>
      <c r="D164" s="201" t="s">
        <v>193</v>
      </c>
      <c r="E164" s="234" t="s">
        <v>19</v>
      </c>
      <c r="F164" s="235" t="s">
        <v>247</v>
      </c>
      <c r="G164" s="233"/>
      <c r="H164" s="236">
        <v>17.46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193</v>
      </c>
      <c r="AU164" s="242" t="s">
        <v>83</v>
      </c>
      <c r="AV164" s="15" t="s">
        <v>202</v>
      </c>
      <c r="AW164" s="15" t="s">
        <v>32</v>
      </c>
      <c r="AX164" s="15" t="s">
        <v>70</v>
      </c>
      <c r="AY164" s="242" t="s">
        <v>181</v>
      </c>
    </row>
    <row r="165" spans="1:65" s="14" customFormat="1" ht="11.25">
      <c r="B165" s="211"/>
      <c r="C165" s="212"/>
      <c r="D165" s="201" t="s">
        <v>193</v>
      </c>
      <c r="E165" s="213" t="s">
        <v>19</v>
      </c>
      <c r="F165" s="214" t="s">
        <v>197</v>
      </c>
      <c r="G165" s="212"/>
      <c r="H165" s="215">
        <v>34.92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193</v>
      </c>
      <c r="AU165" s="221" t="s">
        <v>83</v>
      </c>
      <c r="AV165" s="14" t="s">
        <v>189</v>
      </c>
      <c r="AW165" s="14" t="s">
        <v>32</v>
      </c>
      <c r="AX165" s="14" t="s">
        <v>77</v>
      </c>
      <c r="AY165" s="221" t="s">
        <v>181</v>
      </c>
    </row>
    <row r="166" spans="1:65" s="2" customFormat="1" ht="16.5" customHeight="1">
      <c r="A166" s="37"/>
      <c r="B166" s="38"/>
      <c r="C166" s="222" t="s">
        <v>248</v>
      </c>
      <c r="D166" s="222" t="s">
        <v>237</v>
      </c>
      <c r="E166" s="223" t="s">
        <v>249</v>
      </c>
      <c r="F166" s="224" t="s">
        <v>250</v>
      </c>
      <c r="G166" s="225" t="s">
        <v>230</v>
      </c>
      <c r="H166" s="226">
        <v>18.332999999999998</v>
      </c>
      <c r="I166" s="227"/>
      <c r="J166" s="228">
        <f>ROUND(I166*H166,2)</f>
        <v>0</v>
      </c>
      <c r="K166" s="224" t="s">
        <v>188</v>
      </c>
      <c r="L166" s="229"/>
      <c r="M166" s="230" t="s">
        <v>19</v>
      </c>
      <c r="N166" s="231" t="s">
        <v>42</v>
      </c>
      <c r="O166" s="67"/>
      <c r="P166" s="190">
        <f>O166*H166</f>
        <v>0</v>
      </c>
      <c r="Q166" s="190">
        <v>4.0000000000000003E-5</v>
      </c>
      <c r="R166" s="190">
        <f>Q166*H166</f>
        <v>7.3331999999999998E-4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236</v>
      </c>
      <c r="AT166" s="192" t="s">
        <v>237</v>
      </c>
      <c r="AU166" s="192" t="s">
        <v>83</v>
      </c>
      <c r="AY166" s="20" t="s">
        <v>181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83</v>
      </c>
      <c r="BK166" s="193">
        <f>ROUND(I166*H166,2)</f>
        <v>0</v>
      </c>
      <c r="BL166" s="20" t="s">
        <v>189</v>
      </c>
      <c r="BM166" s="192" t="s">
        <v>251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233</v>
      </c>
      <c r="G167" s="200"/>
      <c r="H167" s="204">
        <v>5.07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234</v>
      </c>
      <c r="G169" s="200"/>
      <c r="H169" s="204">
        <v>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235</v>
      </c>
      <c r="G170" s="200"/>
      <c r="H170" s="204">
        <v>2.3199999999999998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4" customFormat="1" ht="11.25">
      <c r="B171" s="211"/>
      <c r="C171" s="212"/>
      <c r="D171" s="201" t="s">
        <v>193</v>
      </c>
      <c r="E171" s="213" t="s">
        <v>19</v>
      </c>
      <c r="F171" s="214" t="s">
        <v>197</v>
      </c>
      <c r="G171" s="212"/>
      <c r="H171" s="215">
        <v>17.46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193</v>
      </c>
      <c r="AU171" s="221" t="s">
        <v>83</v>
      </c>
      <c r="AV171" s="14" t="s">
        <v>189</v>
      </c>
      <c r="AW171" s="14" t="s">
        <v>32</v>
      </c>
      <c r="AX171" s="14" t="s">
        <v>77</v>
      </c>
      <c r="AY171" s="221" t="s">
        <v>181</v>
      </c>
    </row>
    <row r="172" spans="1:65" s="13" customFormat="1" ht="11.25">
      <c r="B172" s="199"/>
      <c r="C172" s="200"/>
      <c r="D172" s="201" t="s">
        <v>193</v>
      </c>
      <c r="E172" s="200"/>
      <c r="F172" s="203" t="s">
        <v>505</v>
      </c>
      <c r="G172" s="200"/>
      <c r="H172" s="204">
        <v>18.332999999999998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4</v>
      </c>
      <c r="AX172" s="13" t="s">
        <v>77</v>
      </c>
      <c r="AY172" s="210" t="s">
        <v>181</v>
      </c>
    </row>
    <row r="173" spans="1:65" s="2" customFormat="1" ht="16.5" customHeight="1">
      <c r="A173" s="37"/>
      <c r="B173" s="38"/>
      <c r="C173" s="222" t="s">
        <v>252</v>
      </c>
      <c r="D173" s="222" t="s">
        <v>237</v>
      </c>
      <c r="E173" s="223" t="s">
        <v>253</v>
      </c>
      <c r="F173" s="224" t="s">
        <v>254</v>
      </c>
      <c r="G173" s="225" t="s">
        <v>230</v>
      </c>
      <c r="H173" s="226">
        <v>18.332999999999998</v>
      </c>
      <c r="I173" s="227"/>
      <c r="J173" s="228">
        <f>ROUND(I173*H173,2)</f>
        <v>0</v>
      </c>
      <c r="K173" s="224" t="s">
        <v>188</v>
      </c>
      <c r="L173" s="229"/>
      <c r="M173" s="230" t="s">
        <v>19</v>
      </c>
      <c r="N173" s="231" t="s">
        <v>42</v>
      </c>
      <c r="O173" s="67"/>
      <c r="P173" s="190">
        <f>O173*H173</f>
        <v>0</v>
      </c>
      <c r="Q173" s="190">
        <v>2.9999999999999997E-4</v>
      </c>
      <c r="R173" s="190">
        <f>Q173*H173</f>
        <v>5.4998999999999994E-3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236</v>
      </c>
      <c r="AT173" s="192" t="s">
        <v>237</v>
      </c>
      <c r="AU173" s="192" t="s">
        <v>83</v>
      </c>
      <c r="AY173" s="20" t="s">
        <v>181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83</v>
      </c>
      <c r="BK173" s="193">
        <f>ROUND(I173*H173,2)</f>
        <v>0</v>
      </c>
      <c r="BL173" s="20" t="s">
        <v>189</v>
      </c>
      <c r="BM173" s="192" t="s">
        <v>255</v>
      </c>
    </row>
    <row r="174" spans="1:65" s="13" customFormat="1" ht="11.25">
      <c r="B174" s="199"/>
      <c r="C174" s="200"/>
      <c r="D174" s="201" t="s">
        <v>193</v>
      </c>
      <c r="E174" s="202" t="s">
        <v>19</v>
      </c>
      <c r="F174" s="203" t="s">
        <v>233</v>
      </c>
      <c r="G174" s="200"/>
      <c r="H174" s="204">
        <v>5.07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193</v>
      </c>
      <c r="AU174" s="210" t="s">
        <v>83</v>
      </c>
      <c r="AV174" s="13" t="s">
        <v>83</v>
      </c>
      <c r="AW174" s="13" t="s">
        <v>32</v>
      </c>
      <c r="AX174" s="13" t="s">
        <v>70</v>
      </c>
      <c r="AY174" s="210" t="s">
        <v>181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233</v>
      </c>
      <c r="G175" s="200"/>
      <c r="H175" s="204">
        <v>5.07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234</v>
      </c>
      <c r="G176" s="200"/>
      <c r="H176" s="204">
        <v>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235</v>
      </c>
      <c r="G177" s="200"/>
      <c r="H177" s="204">
        <v>2.3199999999999998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4" customFormat="1" ht="11.25">
      <c r="B178" s="211"/>
      <c r="C178" s="212"/>
      <c r="D178" s="201" t="s">
        <v>193</v>
      </c>
      <c r="E178" s="213" t="s">
        <v>19</v>
      </c>
      <c r="F178" s="214" t="s">
        <v>197</v>
      </c>
      <c r="G178" s="212"/>
      <c r="H178" s="215">
        <v>17.46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193</v>
      </c>
      <c r="AU178" s="221" t="s">
        <v>83</v>
      </c>
      <c r="AV178" s="14" t="s">
        <v>189</v>
      </c>
      <c r="AW178" s="14" t="s">
        <v>32</v>
      </c>
      <c r="AX178" s="14" t="s">
        <v>77</v>
      </c>
      <c r="AY178" s="221" t="s">
        <v>181</v>
      </c>
    </row>
    <row r="179" spans="1:65" s="13" customFormat="1" ht="11.25">
      <c r="B179" s="199"/>
      <c r="C179" s="200"/>
      <c r="D179" s="201" t="s">
        <v>193</v>
      </c>
      <c r="E179" s="200"/>
      <c r="F179" s="203" t="s">
        <v>505</v>
      </c>
      <c r="G179" s="200"/>
      <c r="H179" s="204">
        <v>18.332999999999998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4</v>
      </c>
      <c r="AX179" s="13" t="s">
        <v>77</v>
      </c>
      <c r="AY179" s="210" t="s">
        <v>181</v>
      </c>
    </row>
    <row r="180" spans="1:65" s="2" customFormat="1" ht="16.5" customHeight="1">
      <c r="A180" s="37"/>
      <c r="B180" s="38"/>
      <c r="C180" s="181" t="s">
        <v>8</v>
      </c>
      <c r="D180" s="181" t="s">
        <v>184</v>
      </c>
      <c r="E180" s="182" t="s">
        <v>256</v>
      </c>
      <c r="F180" s="183" t="s">
        <v>257</v>
      </c>
      <c r="G180" s="184" t="s">
        <v>187</v>
      </c>
      <c r="H180" s="185">
        <v>2.62</v>
      </c>
      <c r="I180" s="186"/>
      <c r="J180" s="187">
        <f>ROUND(I180*H180,2)</f>
        <v>0</v>
      </c>
      <c r="K180" s="183" t="s">
        <v>188</v>
      </c>
      <c r="L180" s="42"/>
      <c r="M180" s="188" t="s">
        <v>19</v>
      </c>
      <c r="N180" s="189" t="s">
        <v>42</v>
      </c>
      <c r="O180" s="67"/>
      <c r="P180" s="190">
        <f>O180*H180</f>
        <v>0</v>
      </c>
      <c r="Q180" s="190">
        <v>1.3999999999999999E-4</v>
      </c>
      <c r="R180" s="190">
        <f>Q180*H180</f>
        <v>3.6679999999999997E-4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189</v>
      </c>
      <c r="AT180" s="192" t="s">
        <v>184</v>
      </c>
      <c r="AU180" s="192" t="s">
        <v>83</v>
      </c>
      <c r="AY180" s="20" t="s">
        <v>181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83</v>
      </c>
      <c r="BK180" s="193">
        <f>ROUND(I180*H180,2)</f>
        <v>0</v>
      </c>
      <c r="BL180" s="20" t="s">
        <v>189</v>
      </c>
      <c r="BM180" s="192" t="s">
        <v>258</v>
      </c>
    </row>
    <row r="181" spans="1:65" s="2" customFormat="1" ht="11.25">
      <c r="A181" s="37"/>
      <c r="B181" s="38"/>
      <c r="C181" s="39"/>
      <c r="D181" s="194" t="s">
        <v>191</v>
      </c>
      <c r="E181" s="39"/>
      <c r="F181" s="195" t="s">
        <v>259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191</v>
      </c>
      <c r="AU181" s="20" t="s">
        <v>83</v>
      </c>
    </row>
    <row r="182" spans="1:65" s="13" customFormat="1" ht="11.25">
      <c r="B182" s="199"/>
      <c r="C182" s="200"/>
      <c r="D182" s="201" t="s">
        <v>193</v>
      </c>
      <c r="E182" s="202" t="s">
        <v>19</v>
      </c>
      <c r="F182" s="203" t="s">
        <v>220</v>
      </c>
      <c r="G182" s="200"/>
      <c r="H182" s="204">
        <v>0.76100000000000001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32</v>
      </c>
      <c r="AX182" s="13" t="s">
        <v>70</v>
      </c>
      <c r="AY182" s="210" t="s">
        <v>181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220</v>
      </c>
      <c r="G183" s="200"/>
      <c r="H183" s="204">
        <v>0.76100000000000001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221</v>
      </c>
      <c r="G184" s="200"/>
      <c r="H184" s="204">
        <v>0.75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222</v>
      </c>
      <c r="G185" s="200"/>
      <c r="H185" s="204">
        <v>0.34799999999999998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4" customFormat="1" ht="11.25">
      <c r="B186" s="211"/>
      <c r="C186" s="212"/>
      <c r="D186" s="201" t="s">
        <v>193</v>
      </c>
      <c r="E186" s="213" t="s">
        <v>19</v>
      </c>
      <c r="F186" s="214" t="s">
        <v>197</v>
      </c>
      <c r="G186" s="212"/>
      <c r="H186" s="215">
        <v>2.62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193</v>
      </c>
      <c r="AU186" s="221" t="s">
        <v>83</v>
      </c>
      <c r="AV186" s="14" t="s">
        <v>189</v>
      </c>
      <c r="AW186" s="14" t="s">
        <v>32</v>
      </c>
      <c r="AX186" s="14" t="s">
        <v>77</v>
      </c>
      <c r="AY186" s="221" t="s">
        <v>181</v>
      </c>
    </row>
    <row r="187" spans="1:65" s="2" customFormat="1" ht="24.2" customHeight="1">
      <c r="A187" s="37"/>
      <c r="B187" s="38"/>
      <c r="C187" s="181" t="s">
        <v>260</v>
      </c>
      <c r="D187" s="181" t="s">
        <v>184</v>
      </c>
      <c r="E187" s="182" t="s">
        <v>261</v>
      </c>
      <c r="F187" s="183" t="s">
        <v>262</v>
      </c>
      <c r="G187" s="184" t="s">
        <v>187</v>
      </c>
      <c r="H187" s="185">
        <v>2.62</v>
      </c>
      <c r="I187" s="186"/>
      <c r="J187" s="187">
        <f>ROUND(I187*H187,2)</f>
        <v>0</v>
      </c>
      <c r="K187" s="183" t="s">
        <v>188</v>
      </c>
      <c r="L187" s="42"/>
      <c r="M187" s="188" t="s">
        <v>19</v>
      </c>
      <c r="N187" s="189" t="s">
        <v>42</v>
      </c>
      <c r="O187" s="67"/>
      <c r="P187" s="190">
        <f>O187*H187</f>
        <v>0</v>
      </c>
      <c r="Q187" s="190">
        <v>3.3E-3</v>
      </c>
      <c r="R187" s="190">
        <f>Q187*H187</f>
        <v>8.6460000000000009E-3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189</v>
      </c>
      <c r="AT187" s="192" t="s">
        <v>184</v>
      </c>
      <c r="AU187" s="192" t="s">
        <v>83</v>
      </c>
      <c r="AY187" s="20" t="s">
        <v>181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83</v>
      </c>
      <c r="BK187" s="193">
        <f>ROUND(I187*H187,2)</f>
        <v>0</v>
      </c>
      <c r="BL187" s="20" t="s">
        <v>189</v>
      </c>
      <c r="BM187" s="192" t="s">
        <v>263</v>
      </c>
    </row>
    <row r="188" spans="1:65" s="2" customFormat="1" ht="11.25">
      <c r="A188" s="37"/>
      <c r="B188" s="38"/>
      <c r="C188" s="39"/>
      <c r="D188" s="194" t="s">
        <v>191</v>
      </c>
      <c r="E188" s="39"/>
      <c r="F188" s="195" t="s">
        <v>264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191</v>
      </c>
      <c r="AU188" s="20" t="s">
        <v>83</v>
      </c>
    </row>
    <row r="189" spans="1:65" s="13" customFormat="1" ht="11.25">
      <c r="B189" s="199"/>
      <c r="C189" s="200"/>
      <c r="D189" s="201" t="s">
        <v>193</v>
      </c>
      <c r="E189" s="202" t="s">
        <v>19</v>
      </c>
      <c r="F189" s="203" t="s">
        <v>220</v>
      </c>
      <c r="G189" s="200"/>
      <c r="H189" s="204">
        <v>0.76100000000000001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32</v>
      </c>
      <c r="AX189" s="13" t="s">
        <v>70</v>
      </c>
      <c r="AY189" s="210" t="s">
        <v>181</v>
      </c>
    </row>
    <row r="190" spans="1:65" s="13" customFormat="1" ht="11.25">
      <c r="B190" s="199"/>
      <c r="C190" s="200"/>
      <c r="D190" s="201" t="s">
        <v>193</v>
      </c>
      <c r="E190" s="202" t="s">
        <v>19</v>
      </c>
      <c r="F190" s="203" t="s">
        <v>220</v>
      </c>
      <c r="G190" s="200"/>
      <c r="H190" s="204">
        <v>0.76100000000000001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32</v>
      </c>
      <c r="AX190" s="13" t="s">
        <v>70</v>
      </c>
      <c r="AY190" s="210" t="s">
        <v>181</v>
      </c>
    </row>
    <row r="191" spans="1:65" s="13" customFormat="1" ht="11.25">
      <c r="B191" s="199"/>
      <c r="C191" s="200"/>
      <c r="D191" s="201" t="s">
        <v>193</v>
      </c>
      <c r="E191" s="202" t="s">
        <v>19</v>
      </c>
      <c r="F191" s="203" t="s">
        <v>221</v>
      </c>
      <c r="G191" s="200"/>
      <c r="H191" s="204">
        <v>0.75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193</v>
      </c>
      <c r="AU191" s="210" t="s">
        <v>83</v>
      </c>
      <c r="AV191" s="13" t="s">
        <v>83</v>
      </c>
      <c r="AW191" s="13" t="s">
        <v>32</v>
      </c>
      <c r="AX191" s="13" t="s">
        <v>70</v>
      </c>
      <c r="AY191" s="210" t="s">
        <v>181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222</v>
      </c>
      <c r="G192" s="200"/>
      <c r="H192" s="204">
        <v>0.34799999999999998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4" customFormat="1" ht="11.25">
      <c r="B193" s="211"/>
      <c r="C193" s="212"/>
      <c r="D193" s="201" t="s">
        <v>193</v>
      </c>
      <c r="E193" s="213" t="s">
        <v>19</v>
      </c>
      <c r="F193" s="214" t="s">
        <v>197</v>
      </c>
      <c r="G193" s="212"/>
      <c r="H193" s="215">
        <v>2.62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193</v>
      </c>
      <c r="AU193" s="221" t="s">
        <v>83</v>
      </c>
      <c r="AV193" s="14" t="s">
        <v>189</v>
      </c>
      <c r="AW193" s="14" t="s">
        <v>32</v>
      </c>
      <c r="AX193" s="14" t="s">
        <v>77</v>
      </c>
      <c r="AY193" s="221" t="s">
        <v>181</v>
      </c>
    </row>
    <row r="194" spans="1:65" s="12" customFormat="1" ht="22.9" customHeight="1">
      <c r="B194" s="165"/>
      <c r="C194" s="166"/>
      <c r="D194" s="167" t="s">
        <v>69</v>
      </c>
      <c r="E194" s="179" t="s">
        <v>242</v>
      </c>
      <c r="F194" s="179" t="s">
        <v>265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SUM(P195:P238)</f>
        <v>0</v>
      </c>
      <c r="Q194" s="173"/>
      <c r="R194" s="174">
        <f>SUM(R195:R238)</f>
        <v>1.1544000000000001E-3</v>
      </c>
      <c r="S194" s="173"/>
      <c r="T194" s="175">
        <f>SUM(T195:T238)</f>
        <v>0.78892600000000002</v>
      </c>
      <c r="AR194" s="176" t="s">
        <v>77</v>
      </c>
      <c r="AT194" s="177" t="s">
        <v>69</v>
      </c>
      <c r="AU194" s="177" t="s">
        <v>77</v>
      </c>
      <c r="AY194" s="176" t="s">
        <v>181</v>
      </c>
      <c r="BK194" s="178">
        <f>SUM(BK195:BK238)</f>
        <v>0</v>
      </c>
    </row>
    <row r="195" spans="1:65" s="2" customFormat="1" ht="24.2" customHeight="1">
      <c r="A195" s="37"/>
      <c r="B195" s="38"/>
      <c r="C195" s="181" t="s">
        <v>266</v>
      </c>
      <c r="D195" s="181" t="s">
        <v>184</v>
      </c>
      <c r="E195" s="182" t="s">
        <v>267</v>
      </c>
      <c r="F195" s="183" t="s">
        <v>268</v>
      </c>
      <c r="G195" s="184" t="s">
        <v>187</v>
      </c>
      <c r="H195" s="185">
        <v>8.8800000000000008</v>
      </c>
      <c r="I195" s="186"/>
      <c r="J195" s="187">
        <f>ROUND(I195*H195,2)</f>
        <v>0</v>
      </c>
      <c r="K195" s="183" t="s">
        <v>188</v>
      </c>
      <c r="L195" s="42"/>
      <c r="M195" s="188" t="s">
        <v>19</v>
      </c>
      <c r="N195" s="189" t="s">
        <v>42</v>
      </c>
      <c r="O195" s="67"/>
      <c r="P195" s="190">
        <f>O195*H195</f>
        <v>0</v>
      </c>
      <c r="Q195" s="190">
        <v>1.2999999999999999E-4</v>
      </c>
      <c r="R195" s="190">
        <f>Q195*H195</f>
        <v>1.1544000000000001E-3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189</v>
      </c>
      <c r="AT195" s="192" t="s">
        <v>184</v>
      </c>
      <c r="AU195" s="192" t="s">
        <v>83</v>
      </c>
      <c r="AY195" s="20" t="s">
        <v>181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83</v>
      </c>
      <c r="BK195" s="193">
        <f>ROUND(I195*H195,2)</f>
        <v>0</v>
      </c>
      <c r="BL195" s="20" t="s">
        <v>189</v>
      </c>
      <c r="BM195" s="192" t="s">
        <v>269</v>
      </c>
    </row>
    <row r="196" spans="1:65" s="2" customFormat="1" ht="11.25">
      <c r="A196" s="37"/>
      <c r="B196" s="38"/>
      <c r="C196" s="39"/>
      <c r="D196" s="194" t="s">
        <v>191</v>
      </c>
      <c r="E196" s="39"/>
      <c r="F196" s="195" t="s">
        <v>270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191</v>
      </c>
      <c r="AU196" s="20" t="s">
        <v>83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271</v>
      </c>
      <c r="G197" s="200"/>
      <c r="H197" s="204">
        <v>3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3" customFormat="1" ht="11.25">
      <c r="B198" s="199"/>
      <c r="C198" s="200"/>
      <c r="D198" s="201" t="s">
        <v>193</v>
      </c>
      <c r="E198" s="202" t="s">
        <v>19</v>
      </c>
      <c r="F198" s="203" t="s">
        <v>271</v>
      </c>
      <c r="G198" s="200"/>
      <c r="H198" s="204">
        <v>3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193</v>
      </c>
      <c r="AU198" s="210" t="s">
        <v>83</v>
      </c>
      <c r="AV198" s="13" t="s">
        <v>83</v>
      </c>
      <c r="AW198" s="13" t="s">
        <v>32</v>
      </c>
      <c r="AX198" s="13" t="s">
        <v>70</v>
      </c>
      <c r="AY198" s="210" t="s">
        <v>181</v>
      </c>
    </row>
    <row r="199" spans="1:65" s="13" customFormat="1" ht="11.25">
      <c r="B199" s="199"/>
      <c r="C199" s="200"/>
      <c r="D199" s="201" t="s">
        <v>193</v>
      </c>
      <c r="E199" s="202" t="s">
        <v>19</v>
      </c>
      <c r="F199" s="203" t="s">
        <v>272</v>
      </c>
      <c r="G199" s="200"/>
      <c r="H199" s="204">
        <v>1.44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193</v>
      </c>
      <c r="AU199" s="210" t="s">
        <v>83</v>
      </c>
      <c r="AV199" s="13" t="s">
        <v>83</v>
      </c>
      <c r="AW199" s="13" t="s">
        <v>32</v>
      </c>
      <c r="AX199" s="13" t="s">
        <v>70</v>
      </c>
      <c r="AY199" s="210" t="s">
        <v>181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272</v>
      </c>
      <c r="G200" s="200"/>
      <c r="H200" s="204">
        <v>1.44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4" customFormat="1" ht="11.25">
      <c r="B201" s="211"/>
      <c r="C201" s="212"/>
      <c r="D201" s="201" t="s">
        <v>193</v>
      </c>
      <c r="E201" s="213" t="s">
        <v>19</v>
      </c>
      <c r="F201" s="214" t="s">
        <v>197</v>
      </c>
      <c r="G201" s="212"/>
      <c r="H201" s="215">
        <v>8.879999999999999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193</v>
      </c>
      <c r="AU201" s="221" t="s">
        <v>83</v>
      </c>
      <c r="AV201" s="14" t="s">
        <v>189</v>
      </c>
      <c r="AW201" s="14" t="s">
        <v>32</v>
      </c>
      <c r="AX201" s="14" t="s">
        <v>77</v>
      </c>
      <c r="AY201" s="221" t="s">
        <v>181</v>
      </c>
    </row>
    <row r="202" spans="1:65" s="2" customFormat="1" ht="21.75" customHeight="1">
      <c r="A202" s="37"/>
      <c r="B202" s="38"/>
      <c r="C202" s="181" t="s">
        <v>273</v>
      </c>
      <c r="D202" s="181" t="s">
        <v>184</v>
      </c>
      <c r="E202" s="182" t="s">
        <v>274</v>
      </c>
      <c r="F202" s="183" t="s">
        <v>275</v>
      </c>
      <c r="G202" s="184" t="s">
        <v>187</v>
      </c>
      <c r="H202" s="185">
        <v>0.60099999999999998</v>
      </c>
      <c r="I202" s="186"/>
      <c r="J202" s="187">
        <f>ROUND(I202*H202,2)</f>
        <v>0</v>
      </c>
      <c r="K202" s="183" t="s">
        <v>188</v>
      </c>
      <c r="L202" s="42"/>
      <c r="M202" s="188" t="s">
        <v>19</v>
      </c>
      <c r="N202" s="189" t="s">
        <v>42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7.2999999999999995E-2</v>
      </c>
      <c r="T202" s="191">
        <f>S202*H202</f>
        <v>4.3872999999999995E-2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189</v>
      </c>
      <c r="AT202" s="192" t="s">
        <v>184</v>
      </c>
      <c r="AU202" s="192" t="s">
        <v>83</v>
      </c>
      <c r="AY202" s="20" t="s">
        <v>181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83</v>
      </c>
      <c r="BK202" s="193">
        <f>ROUND(I202*H202,2)</f>
        <v>0</v>
      </c>
      <c r="BL202" s="20" t="s">
        <v>189</v>
      </c>
      <c r="BM202" s="192" t="s">
        <v>276</v>
      </c>
    </row>
    <row r="203" spans="1:65" s="2" customFormat="1" ht="11.25">
      <c r="A203" s="37"/>
      <c r="B203" s="38"/>
      <c r="C203" s="39"/>
      <c r="D203" s="194" t="s">
        <v>191</v>
      </c>
      <c r="E203" s="39"/>
      <c r="F203" s="195" t="s">
        <v>277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191</v>
      </c>
      <c r="AU203" s="20" t="s">
        <v>83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214</v>
      </c>
      <c r="G204" s="200"/>
      <c r="H204" s="204">
        <v>0.60099999999999998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0.60099999999999998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2" customFormat="1" ht="21.75" customHeight="1">
      <c r="A206" s="37"/>
      <c r="B206" s="38"/>
      <c r="C206" s="181" t="s">
        <v>278</v>
      </c>
      <c r="D206" s="181" t="s">
        <v>184</v>
      </c>
      <c r="E206" s="182" t="s">
        <v>279</v>
      </c>
      <c r="F206" s="183" t="s">
        <v>280</v>
      </c>
      <c r="G206" s="184" t="s">
        <v>187</v>
      </c>
      <c r="H206" s="185">
        <v>1.7969999999999999</v>
      </c>
      <c r="I206" s="186"/>
      <c r="J206" s="187">
        <f>ROUND(I206*H206,2)</f>
        <v>0</v>
      </c>
      <c r="K206" s="183" t="s">
        <v>188</v>
      </c>
      <c r="L206" s="42"/>
      <c r="M206" s="188" t="s">
        <v>19</v>
      </c>
      <c r="N206" s="189" t="s">
        <v>42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5.8999999999999997E-2</v>
      </c>
      <c r="T206" s="191">
        <f>S206*H206</f>
        <v>0.10602299999999999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189</v>
      </c>
      <c r="AT206" s="192" t="s">
        <v>184</v>
      </c>
      <c r="AU206" s="192" t="s">
        <v>83</v>
      </c>
      <c r="AY206" s="20" t="s">
        <v>181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83</v>
      </c>
      <c r="BK206" s="193">
        <f>ROUND(I206*H206,2)</f>
        <v>0</v>
      </c>
      <c r="BL206" s="20" t="s">
        <v>189</v>
      </c>
      <c r="BM206" s="192" t="s">
        <v>281</v>
      </c>
    </row>
    <row r="207" spans="1:65" s="2" customFormat="1" ht="11.25">
      <c r="A207" s="37"/>
      <c r="B207" s="38"/>
      <c r="C207" s="39"/>
      <c r="D207" s="194" t="s">
        <v>191</v>
      </c>
      <c r="E207" s="39"/>
      <c r="F207" s="195" t="s">
        <v>282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191</v>
      </c>
      <c r="AU207" s="20" t="s">
        <v>83</v>
      </c>
    </row>
    <row r="208" spans="1:65" s="16" customFormat="1" ht="11.25">
      <c r="B208" s="243"/>
      <c r="C208" s="244"/>
      <c r="D208" s="201" t="s">
        <v>193</v>
      </c>
      <c r="E208" s="245" t="s">
        <v>19</v>
      </c>
      <c r="F208" s="246" t="s">
        <v>283</v>
      </c>
      <c r="G208" s="244"/>
      <c r="H208" s="245" t="s">
        <v>19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193</v>
      </c>
      <c r="AU208" s="252" t="s">
        <v>83</v>
      </c>
      <c r="AV208" s="16" t="s">
        <v>77</v>
      </c>
      <c r="AW208" s="16" t="s">
        <v>32</v>
      </c>
      <c r="AX208" s="16" t="s">
        <v>70</v>
      </c>
      <c r="AY208" s="252" t="s">
        <v>181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213</v>
      </c>
      <c r="G209" s="200"/>
      <c r="H209" s="204">
        <v>1.7969999999999999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4" customFormat="1" ht="11.25">
      <c r="B210" s="211"/>
      <c r="C210" s="212"/>
      <c r="D210" s="201" t="s">
        <v>193</v>
      </c>
      <c r="E210" s="213" t="s">
        <v>19</v>
      </c>
      <c r="F210" s="214" t="s">
        <v>197</v>
      </c>
      <c r="G210" s="212"/>
      <c r="H210" s="215">
        <v>1.7969999999999999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193</v>
      </c>
      <c r="AU210" s="221" t="s">
        <v>83</v>
      </c>
      <c r="AV210" s="14" t="s">
        <v>189</v>
      </c>
      <c r="AW210" s="14" t="s">
        <v>32</v>
      </c>
      <c r="AX210" s="14" t="s">
        <v>77</v>
      </c>
      <c r="AY210" s="221" t="s">
        <v>181</v>
      </c>
    </row>
    <row r="211" spans="1:65" s="2" customFormat="1" ht="21.75" customHeight="1">
      <c r="A211" s="37"/>
      <c r="B211" s="38"/>
      <c r="C211" s="181" t="s">
        <v>284</v>
      </c>
      <c r="D211" s="181" t="s">
        <v>184</v>
      </c>
      <c r="E211" s="182" t="s">
        <v>285</v>
      </c>
      <c r="F211" s="183" t="s">
        <v>286</v>
      </c>
      <c r="G211" s="184" t="s">
        <v>187</v>
      </c>
      <c r="H211" s="185">
        <v>6.2279999999999998</v>
      </c>
      <c r="I211" s="186"/>
      <c r="J211" s="187">
        <f>ROUND(I211*H211,2)</f>
        <v>0</v>
      </c>
      <c r="K211" s="183" t="s">
        <v>188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5.0999999999999997E-2</v>
      </c>
      <c r="T211" s="191">
        <f>S211*H211</f>
        <v>0.31762799999999997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189</v>
      </c>
      <c r="AT211" s="192" t="s">
        <v>184</v>
      </c>
      <c r="AU211" s="192" t="s">
        <v>83</v>
      </c>
      <c r="AY211" s="20" t="s">
        <v>181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83</v>
      </c>
      <c r="BK211" s="193">
        <f>ROUND(I211*H211,2)</f>
        <v>0</v>
      </c>
      <c r="BL211" s="20" t="s">
        <v>189</v>
      </c>
      <c r="BM211" s="192" t="s">
        <v>287</v>
      </c>
    </row>
    <row r="212" spans="1:65" s="2" customFormat="1" ht="11.25">
      <c r="A212" s="37"/>
      <c r="B212" s="38"/>
      <c r="C212" s="39"/>
      <c r="D212" s="194" t="s">
        <v>191</v>
      </c>
      <c r="E212" s="39"/>
      <c r="F212" s="195" t="s">
        <v>288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191</v>
      </c>
      <c r="AU212" s="20" t="s">
        <v>83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212</v>
      </c>
      <c r="G213" s="200"/>
      <c r="H213" s="204">
        <v>3.1139999999999999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212</v>
      </c>
      <c r="G214" s="200"/>
      <c r="H214" s="204">
        <v>3.1139999999999999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6.2279999999999998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4.2" customHeight="1">
      <c r="A216" s="37"/>
      <c r="B216" s="38"/>
      <c r="C216" s="181" t="s">
        <v>289</v>
      </c>
      <c r="D216" s="181" t="s">
        <v>184</v>
      </c>
      <c r="E216" s="182" t="s">
        <v>290</v>
      </c>
      <c r="F216" s="183" t="s">
        <v>291</v>
      </c>
      <c r="G216" s="184" t="s">
        <v>187</v>
      </c>
      <c r="H216" s="185">
        <v>6.9870000000000001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4.5999999999999999E-2</v>
      </c>
      <c r="T216" s="191">
        <f>S216*H216</f>
        <v>0.32140200000000002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292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293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194</v>
      </c>
      <c r="G218" s="200"/>
      <c r="H218" s="204">
        <v>2.1480000000000001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3" customFormat="1" ht="11.25">
      <c r="B219" s="199"/>
      <c r="C219" s="200"/>
      <c r="D219" s="201" t="s">
        <v>193</v>
      </c>
      <c r="E219" s="202" t="s">
        <v>19</v>
      </c>
      <c r="F219" s="203" t="s">
        <v>194</v>
      </c>
      <c r="G219" s="200"/>
      <c r="H219" s="204">
        <v>2.1480000000000001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193</v>
      </c>
      <c r="AU219" s="210" t="s">
        <v>83</v>
      </c>
      <c r="AV219" s="13" t="s">
        <v>83</v>
      </c>
      <c r="AW219" s="13" t="s">
        <v>32</v>
      </c>
      <c r="AX219" s="13" t="s">
        <v>70</v>
      </c>
      <c r="AY219" s="210" t="s">
        <v>181</v>
      </c>
    </row>
    <row r="220" spans="1:65" s="13" customFormat="1" ht="11.25">
      <c r="B220" s="199"/>
      <c r="C220" s="200"/>
      <c r="D220" s="201" t="s">
        <v>193</v>
      </c>
      <c r="E220" s="202" t="s">
        <v>19</v>
      </c>
      <c r="F220" s="203" t="s">
        <v>195</v>
      </c>
      <c r="G220" s="200"/>
      <c r="H220" s="204">
        <v>1.7609999999999999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193</v>
      </c>
      <c r="AU220" s="210" t="s">
        <v>83</v>
      </c>
      <c r="AV220" s="13" t="s">
        <v>83</v>
      </c>
      <c r="AW220" s="13" t="s">
        <v>32</v>
      </c>
      <c r="AX220" s="13" t="s">
        <v>70</v>
      </c>
      <c r="AY220" s="210" t="s">
        <v>181</v>
      </c>
    </row>
    <row r="221" spans="1:65" s="13" customFormat="1" ht="11.25">
      <c r="B221" s="199"/>
      <c r="C221" s="200"/>
      <c r="D221" s="201" t="s">
        <v>193</v>
      </c>
      <c r="E221" s="202" t="s">
        <v>19</v>
      </c>
      <c r="F221" s="203" t="s">
        <v>196</v>
      </c>
      <c r="G221" s="200"/>
      <c r="H221" s="204">
        <v>0.93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193</v>
      </c>
      <c r="AU221" s="210" t="s">
        <v>83</v>
      </c>
      <c r="AV221" s="13" t="s">
        <v>83</v>
      </c>
      <c r="AW221" s="13" t="s">
        <v>32</v>
      </c>
      <c r="AX221" s="13" t="s">
        <v>70</v>
      </c>
      <c r="AY221" s="210" t="s">
        <v>181</v>
      </c>
    </row>
    <row r="222" spans="1:65" s="14" customFormat="1" ht="11.25">
      <c r="B222" s="211"/>
      <c r="C222" s="212"/>
      <c r="D222" s="201" t="s">
        <v>193</v>
      </c>
      <c r="E222" s="213" t="s">
        <v>19</v>
      </c>
      <c r="F222" s="214" t="s">
        <v>197</v>
      </c>
      <c r="G222" s="212"/>
      <c r="H222" s="215">
        <v>6.9870000000000001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193</v>
      </c>
      <c r="AU222" s="221" t="s">
        <v>83</v>
      </c>
      <c r="AV222" s="14" t="s">
        <v>189</v>
      </c>
      <c r="AW222" s="14" t="s">
        <v>32</v>
      </c>
      <c r="AX222" s="14" t="s">
        <v>77</v>
      </c>
      <c r="AY222" s="221" t="s">
        <v>181</v>
      </c>
    </row>
    <row r="223" spans="1:65" s="2" customFormat="1" ht="16.5" customHeight="1">
      <c r="A223" s="37"/>
      <c r="B223" s="38"/>
      <c r="C223" s="181" t="s">
        <v>294</v>
      </c>
      <c r="D223" s="181" t="s">
        <v>184</v>
      </c>
      <c r="E223" s="182" t="s">
        <v>295</v>
      </c>
      <c r="F223" s="183" t="s">
        <v>296</v>
      </c>
      <c r="G223" s="184" t="s">
        <v>187</v>
      </c>
      <c r="H223" s="185">
        <v>2.62</v>
      </c>
      <c r="I223" s="186"/>
      <c r="J223" s="187">
        <f>ROUND(I223*H223,2)</f>
        <v>0</v>
      </c>
      <c r="K223" s="183" t="s">
        <v>188</v>
      </c>
      <c r="L223" s="42"/>
      <c r="M223" s="188" t="s">
        <v>19</v>
      </c>
      <c r="N223" s="189" t="s">
        <v>42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189</v>
      </c>
      <c r="AT223" s="192" t="s">
        <v>184</v>
      </c>
      <c r="AU223" s="192" t="s">
        <v>83</v>
      </c>
      <c r="AY223" s="20" t="s">
        <v>181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83</v>
      </c>
      <c r="BK223" s="193">
        <f>ROUND(I223*H223,2)</f>
        <v>0</v>
      </c>
      <c r="BL223" s="20" t="s">
        <v>189</v>
      </c>
      <c r="BM223" s="192" t="s">
        <v>297</v>
      </c>
    </row>
    <row r="224" spans="1:65" s="2" customFormat="1" ht="11.25">
      <c r="A224" s="37"/>
      <c r="B224" s="38"/>
      <c r="C224" s="39"/>
      <c r="D224" s="194" t="s">
        <v>191</v>
      </c>
      <c r="E224" s="39"/>
      <c r="F224" s="195" t="s">
        <v>298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191</v>
      </c>
      <c r="AU224" s="20" t="s">
        <v>83</v>
      </c>
    </row>
    <row r="225" spans="1:65" s="16" customFormat="1" ht="11.25">
      <c r="B225" s="243"/>
      <c r="C225" s="244"/>
      <c r="D225" s="201" t="s">
        <v>193</v>
      </c>
      <c r="E225" s="245" t="s">
        <v>19</v>
      </c>
      <c r="F225" s="246" t="s">
        <v>299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193</v>
      </c>
      <c r="AU225" s="252" t="s">
        <v>83</v>
      </c>
      <c r="AV225" s="16" t="s">
        <v>77</v>
      </c>
      <c r="AW225" s="16" t="s">
        <v>32</v>
      </c>
      <c r="AX225" s="16" t="s">
        <v>70</v>
      </c>
      <c r="AY225" s="252" t="s">
        <v>181</v>
      </c>
    </row>
    <row r="226" spans="1:65" s="13" customFormat="1" ht="11.25">
      <c r="B226" s="199"/>
      <c r="C226" s="200"/>
      <c r="D226" s="201" t="s">
        <v>193</v>
      </c>
      <c r="E226" s="202" t="s">
        <v>19</v>
      </c>
      <c r="F226" s="203" t="s">
        <v>220</v>
      </c>
      <c r="G226" s="200"/>
      <c r="H226" s="204">
        <v>0.76100000000000001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193</v>
      </c>
      <c r="AU226" s="210" t="s">
        <v>83</v>
      </c>
      <c r="AV226" s="13" t="s">
        <v>83</v>
      </c>
      <c r="AW226" s="13" t="s">
        <v>32</v>
      </c>
      <c r="AX226" s="13" t="s">
        <v>70</v>
      </c>
      <c r="AY226" s="210" t="s">
        <v>181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220</v>
      </c>
      <c r="G227" s="200"/>
      <c r="H227" s="204">
        <v>0.76100000000000001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221</v>
      </c>
      <c r="G228" s="200"/>
      <c r="H228" s="204">
        <v>0.75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222</v>
      </c>
      <c r="G229" s="200"/>
      <c r="H229" s="204">
        <v>0.34799999999999998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2.62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16.5" customHeight="1">
      <c r="A231" s="37"/>
      <c r="B231" s="38"/>
      <c r="C231" s="181" t="s">
        <v>300</v>
      </c>
      <c r="D231" s="181" t="s">
        <v>184</v>
      </c>
      <c r="E231" s="182" t="s">
        <v>301</v>
      </c>
      <c r="F231" s="183" t="s">
        <v>302</v>
      </c>
      <c r="G231" s="184" t="s">
        <v>187</v>
      </c>
      <c r="H231" s="185">
        <v>2.62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303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304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6" customFormat="1" ht="11.25">
      <c r="B233" s="243"/>
      <c r="C233" s="244"/>
      <c r="D233" s="201" t="s">
        <v>193</v>
      </c>
      <c r="E233" s="245" t="s">
        <v>19</v>
      </c>
      <c r="F233" s="246" t="s">
        <v>299</v>
      </c>
      <c r="G233" s="244"/>
      <c r="H233" s="245" t="s">
        <v>19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193</v>
      </c>
      <c r="AU233" s="252" t="s">
        <v>83</v>
      </c>
      <c r="AV233" s="16" t="s">
        <v>77</v>
      </c>
      <c r="AW233" s="16" t="s">
        <v>32</v>
      </c>
      <c r="AX233" s="16" t="s">
        <v>70</v>
      </c>
      <c r="AY233" s="252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220</v>
      </c>
      <c r="G234" s="200"/>
      <c r="H234" s="204">
        <v>0.76100000000000001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220</v>
      </c>
      <c r="G235" s="200"/>
      <c r="H235" s="204">
        <v>0.76100000000000001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221</v>
      </c>
      <c r="G236" s="200"/>
      <c r="H236" s="204">
        <v>0.75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222</v>
      </c>
      <c r="G237" s="200"/>
      <c r="H237" s="204">
        <v>0.34799999999999998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2.62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12" customFormat="1" ht="22.9" customHeight="1">
      <c r="B239" s="165"/>
      <c r="C239" s="166"/>
      <c r="D239" s="167" t="s">
        <v>69</v>
      </c>
      <c r="E239" s="179" t="s">
        <v>305</v>
      </c>
      <c r="F239" s="179" t="s">
        <v>306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SUM(P240:P250)</f>
        <v>0</v>
      </c>
      <c r="Q239" s="173"/>
      <c r="R239" s="174">
        <f>SUM(R240:R250)</f>
        <v>0</v>
      </c>
      <c r="S239" s="173"/>
      <c r="T239" s="175">
        <f>SUM(T240:T250)</f>
        <v>0</v>
      </c>
      <c r="AR239" s="176" t="s">
        <v>77</v>
      </c>
      <c r="AT239" s="177" t="s">
        <v>69</v>
      </c>
      <c r="AU239" s="177" t="s">
        <v>77</v>
      </c>
      <c r="AY239" s="176" t="s">
        <v>181</v>
      </c>
      <c r="BK239" s="178">
        <f>SUM(BK240:BK250)</f>
        <v>0</v>
      </c>
    </row>
    <row r="240" spans="1:65" s="2" customFormat="1" ht="24.2" customHeight="1">
      <c r="A240" s="37"/>
      <c r="B240" s="38"/>
      <c r="C240" s="181" t="s">
        <v>7</v>
      </c>
      <c r="D240" s="181" t="s">
        <v>184</v>
      </c>
      <c r="E240" s="182" t="s">
        <v>307</v>
      </c>
      <c r="F240" s="183" t="s">
        <v>308</v>
      </c>
      <c r="G240" s="184" t="s">
        <v>309</v>
      </c>
      <c r="H240" s="185">
        <v>0.81399999999999995</v>
      </c>
      <c r="I240" s="186"/>
      <c r="J240" s="187">
        <f>ROUND(I240*H240,2)</f>
        <v>0</v>
      </c>
      <c r="K240" s="183" t="s">
        <v>188</v>
      </c>
      <c r="L240" s="42"/>
      <c r="M240" s="188" t="s">
        <v>19</v>
      </c>
      <c r="N240" s="189" t="s">
        <v>42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189</v>
      </c>
      <c r="AT240" s="192" t="s">
        <v>184</v>
      </c>
      <c r="AU240" s="192" t="s">
        <v>83</v>
      </c>
      <c r="AY240" s="20" t="s">
        <v>181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83</v>
      </c>
      <c r="BK240" s="193">
        <f>ROUND(I240*H240,2)</f>
        <v>0</v>
      </c>
      <c r="BL240" s="20" t="s">
        <v>189</v>
      </c>
      <c r="BM240" s="192" t="s">
        <v>310</v>
      </c>
    </row>
    <row r="241" spans="1:65" s="2" customFormat="1" ht="11.25">
      <c r="A241" s="37"/>
      <c r="B241" s="38"/>
      <c r="C241" s="39"/>
      <c r="D241" s="194" t="s">
        <v>191</v>
      </c>
      <c r="E241" s="39"/>
      <c r="F241" s="195" t="s">
        <v>311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191</v>
      </c>
      <c r="AU241" s="20" t="s">
        <v>83</v>
      </c>
    </row>
    <row r="242" spans="1:65" s="2" customFormat="1" ht="21.75" customHeight="1">
      <c r="A242" s="37"/>
      <c r="B242" s="38"/>
      <c r="C242" s="181" t="s">
        <v>312</v>
      </c>
      <c r="D242" s="181" t="s">
        <v>184</v>
      </c>
      <c r="E242" s="182" t="s">
        <v>313</v>
      </c>
      <c r="F242" s="183" t="s">
        <v>314</v>
      </c>
      <c r="G242" s="184" t="s">
        <v>309</v>
      </c>
      <c r="H242" s="185">
        <v>0.81399999999999995</v>
      </c>
      <c r="I242" s="186"/>
      <c r="J242" s="187">
        <f>ROUND(I242*H242,2)</f>
        <v>0</v>
      </c>
      <c r="K242" s="183" t="s">
        <v>188</v>
      </c>
      <c r="L242" s="42"/>
      <c r="M242" s="188" t="s">
        <v>19</v>
      </c>
      <c r="N242" s="189" t="s">
        <v>42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189</v>
      </c>
      <c r="AT242" s="192" t="s">
        <v>184</v>
      </c>
      <c r="AU242" s="192" t="s">
        <v>83</v>
      </c>
      <c r="AY242" s="20" t="s">
        <v>181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83</v>
      </c>
      <c r="BK242" s="193">
        <f>ROUND(I242*H242,2)</f>
        <v>0</v>
      </c>
      <c r="BL242" s="20" t="s">
        <v>189</v>
      </c>
      <c r="BM242" s="192" t="s">
        <v>315</v>
      </c>
    </row>
    <row r="243" spans="1:65" s="2" customFormat="1" ht="11.25">
      <c r="A243" s="37"/>
      <c r="B243" s="38"/>
      <c r="C243" s="39"/>
      <c r="D243" s="194" t="s">
        <v>191</v>
      </c>
      <c r="E243" s="39"/>
      <c r="F243" s="195" t="s">
        <v>316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191</v>
      </c>
      <c r="AU243" s="20" t="s">
        <v>83</v>
      </c>
    </row>
    <row r="244" spans="1:65" s="2" customFormat="1" ht="24.2" customHeight="1">
      <c r="A244" s="37"/>
      <c r="B244" s="38"/>
      <c r="C244" s="181" t="s">
        <v>317</v>
      </c>
      <c r="D244" s="181" t="s">
        <v>184</v>
      </c>
      <c r="E244" s="182" t="s">
        <v>318</v>
      </c>
      <c r="F244" s="183" t="s">
        <v>319</v>
      </c>
      <c r="G244" s="184" t="s">
        <v>309</v>
      </c>
      <c r="H244" s="185">
        <v>7.3259999999999996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320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321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322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506</v>
      </c>
      <c r="G247" s="200"/>
      <c r="H247" s="204">
        <v>7.3259999999999996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4" customFormat="1" ht="11.25">
      <c r="B248" s="211"/>
      <c r="C248" s="212"/>
      <c r="D248" s="201" t="s">
        <v>193</v>
      </c>
      <c r="E248" s="213" t="s">
        <v>19</v>
      </c>
      <c r="F248" s="214" t="s">
        <v>197</v>
      </c>
      <c r="G248" s="212"/>
      <c r="H248" s="215">
        <v>7.3259999999999996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193</v>
      </c>
      <c r="AU248" s="221" t="s">
        <v>83</v>
      </c>
      <c r="AV248" s="14" t="s">
        <v>189</v>
      </c>
      <c r="AW248" s="14" t="s">
        <v>32</v>
      </c>
      <c r="AX248" s="14" t="s">
        <v>77</v>
      </c>
      <c r="AY248" s="221" t="s">
        <v>181</v>
      </c>
    </row>
    <row r="249" spans="1:65" s="2" customFormat="1" ht="24.2" customHeight="1">
      <c r="A249" s="37"/>
      <c r="B249" s="38"/>
      <c r="C249" s="181" t="s">
        <v>324</v>
      </c>
      <c r="D249" s="181" t="s">
        <v>184</v>
      </c>
      <c r="E249" s="182" t="s">
        <v>325</v>
      </c>
      <c r="F249" s="183" t="s">
        <v>326</v>
      </c>
      <c r="G249" s="184" t="s">
        <v>309</v>
      </c>
      <c r="H249" s="185">
        <v>0.81399999999999995</v>
      </c>
      <c r="I249" s="186"/>
      <c r="J249" s="187">
        <f>ROUND(I249*H249,2)</f>
        <v>0</v>
      </c>
      <c r="K249" s="183" t="s">
        <v>188</v>
      </c>
      <c r="L249" s="42"/>
      <c r="M249" s="188" t="s">
        <v>19</v>
      </c>
      <c r="N249" s="189" t="s">
        <v>42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189</v>
      </c>
      <c r="AT249" s="192" t="s">
        <v>184</v>
      </c>
      <c r="AU249" s="192" t="s">
        <v>83</v>
      </c>
      <c r="AY249" s="20" t="s">
        <v>181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83</v>
      </c>
      <c r="BK249" s="193">
        <f>ROUND(I249*H249,2)</f>
        <v>0</v>
      </c>
      <c r="BL249" s="20" t="s">
        <v>189</v>
      </c>
      <c r="BM249" s="192" t="s">
        <v>327</v>
      </c>
    </row>
    <row r="250" spans="1:65" s="2" customFormat="1" ht="11.25">
      <c r="A250" s="37"/>
      <c r="B250" s="38"/>
      <c r="C250" s="39"/>
      <c r="D250" s="194" t="s">
        <v>191</v>
      </c>
      <c r="E250" s="39"/>
      <c r="F250" s="195" t="s">
        <v>328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191</v>
      </c>
      <c r="AU250" s="20" t="s">
        <v>83</v>
      </c>
    </row>
    <row r="251" spans="1:65" s="12" customFormat="1" ht="22.9" customHeight="1">
      <c r="B251" s="165"/>
      <c r="C251" s="166"/>
      <c r="D251" s="167" t="s">
        <v>69</v>
      </c>
      <c r="E251" s="179" t="s">
        <v>329</v>
      </c>
      <c r="F251" s="179" t="s">
        <v>330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SUM(P252:P253)</f>
        <v>0</v>
      </c>
      <c r="Q251" s="173"/>
      <c r="R251" s="174">
        <f>SUM(R252:R253)</f>
        <v>0</v>
      </c>
      <c r="S251" s="173"/>
      <c r="T251" s="175">
        <f>SUM(T252:T253)</f>
        <v>0</v>
      </c>
      <c r="AR251" s="176" t="s">
        <v>77</v>
      </c>
      <c r="AT251" s="177" t="s">
        <v>69</v>
      </c>
      <c r="AU251" s="177" t="s">
        <v>77</v>
      </c>
      <c r="AY251" s="176" t="s">
        <v>181</v>
      </c>
      <c r="BK251" s="178">
        <f>SUM(BK252:BK253)</f>
        <v>0</v>
      </c>
    </row>
    <row r="252" spans="1:65" s="2" customFormat="1" ht="33" customHeight="1">
      <c r="A252" s="37"/>
      <c r="B252" s="38"/>
      <c r="C252" s="181" t="s">
        <v>331</v>
      </c>
      <c r="D252" s="181" t="s">
        <v>184</v>
      </c>
      <c r="E252" s="182" t="s">
        <v>332</v>
      </c>
      <c r="F252" s="183" t="s">
        <v>333</v>
      </c>
      <c r="G252" s="184" t="s">
        <v>309</v>
      </c>
      <c r="H252" s="185">
        <v>0.30099999999999999</v>
      </c>
      <c r="I252" s="186"/>
      <c r="J252" s="187">
        <f>ROUND(I252*H252,2)</f>
        <v>0</v>
      </c>
      <c r="K252" s="183" t="s">
        <v>188</v>
      </c>
      <c r="L252" s="42"/>
      <c r="M252" s="188" t="s">
        <v>19</v>
      </c>
      <c r="N252" s="189" t="s">
        <v>42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189</v>
      </c>
      <c r="AT252" s="192" t="s">
        <v>184</v>
      </c>
      <c r="AU252" s="192" t="s">
        <v>83</v>
      </c>
      <c r="AY252" s="20" t="s">
        <v>181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83</v>
      </c>
      <c r="BK252" s="193">
        <f>ROUND(I252*H252,2)</f>
        <v>0</v>
      </c>
      <c r="BL252" s="20" t="s">
        <v>189</v>
      </c>
      <c r="BM252" s="192" t="s">
        <v>334</v>
      </c>
    </row>
    <row r="253" spans="1:65" s="2" customFormat="1" ht="11.25">
      <c r="A253" s="37"/>
      <c r="B253" s="38"/>
      <c r="C253" s="39"/>
      <c r="D253" s="194" t="s">
        <v>191</v>
      </c>
      <c r="E253" s="39"/>
      <c r="F253" s="195" t="s">
        <v>335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191</v>
      </c>
      <c r="AU253" s="20" t="s">
        <v>83</v>
      </c>
    </row>
    <row r="254" spans="1:65" s="12" customFormat="1" ht="25.9" customHeight="1">
      <c r="B254" s="165"/>
      <c r="C254" s="166"/>
      <c r="D254" s="167" t="s">
        <v>69</v>
      </c>
      <c r="E254" s="168" t="s">
        <v>336</v>
      </c>
      <c r="F254" s="168" t="s">
        <v>337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P255+P275+P318+P342+P354</f>
        <v>0</v>
      </c>
      <c r="Q254" s="173"/>
      <c r="R254" s="174">
        <f>R255+R275+R318+R342+R354</f>
        <v>0.37213811000000002</v>
      </c>
      <c r="S254" s="173"/>
      <c r="T254" s="175">
        <f>T255+T275+T318+T342+T354</f>
        <v>2.0048300000000002E-2</v>
      </c>
      <c r="AR254" s="176" t="s">
        <v>83</v>
      </c>
      <c r="AT254" s="177" t="s">
        <v>69</v>
      </c>
      <c r="AU254" s="177" t="s">
        <v>70</v>
      </c>
      <c r="AY254" s="176" t="s">
        <v>181</v>
      </c>
      <c r="BK254" s="178">
        <f>BK255+BK275+BK318+BK342+BK354</f>
        <v>0</v>
      </c>
    </row>
    <row r="255" spans="1:65" s="12" customFormat="1" ht="22.9" customHeight="1">
      <c r="B255" s="165"/>
      <c r="C255" s="166"/>
      <c r="D255" s="167" t="s">
        <v>69</v>
      </c>
      <c r="E255" s="179" t="s">
        <v>338</v>
      </c>
      <c r="F255" s="179" t="s">
        <v>339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SUM(P256:P274)</f>
        <v>0</v>
      </c>
      <c r="Q255" s="173"/>
      <c r="R255" s="174">
        <f>SUM(R256:R274)</f>
        <v>5.2752300000000005E-3</v>
      </c>
      <c r="S255" s="173"/>
      <c r="T255" s="175">
        <f>SUM(T256:T274)</f>
        <v>9.1683000000000008E-3</v>
      </c>
      <c r="AR255" s="176" t="s">
        <v>83</v>
      </c>
      <c r="AT255" s="177" t="s">
        <v>69</v>
      </c>
      <c r="AU255" s="177" t="s">
        <v>77</v>
      </c>
      <c r="AY255" s="176" t="s">
        <v>181</v>
      </c>
      <c r="BK255" s="178">
        <f>SUM(BK256:BK274)</f>
        <v>0</v>
      </c>
    </row>
    <row r="256" spans="1:65" s="2" customFormat="1" ht="16.5" customHeight="1">
      <c r="A256" s="37"/>
      <c r="B256" s="38"/>
      <c r="C256" s="181" t="s">
        <v>340</v>
      </c>
      <c r="D256" s="181" t="s">
        <v>184</v>
      </c>
      <c r="E256" s="182" t="s">
        <v>341</v>
      </c>
      <c r="F256" s="183" t="s">
        <v>342</v>
      </c>
      <c r="G256" s="184" t="s">
        <v>230</v>
      </c>
      <c r="H256" s="185">
        <v>5.49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1.67E-3</v>
      </c>
      <c r="T256" s="191">
        <f>S256*H256</f>
        <v>9.1683000000000008E-3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278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278</v>
      </c>
      <c r="BM256" s="192" t="s">
        <v>343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344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13" customFormat="1" ht="11.25">
      <c r="B258" s="199"/>
      <c r="C258" s="200"/>
      <c r="D258" s="201" t="s">
        <v>193</v>
      </c>
      <c r="E258" s="202" t="s">
        <v>19</v>
      </c>
      <c r="F258" s="203" t="s">
        <v>345</v>
      </c>
      <c r="G258" s="200"/>
      <c r="H258" s="204">
        <v>2.54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193</v>
      </c>
      <c r="AU258" s="210" t="s">
        <v>83</v>
      </c>
      <c r="AV258" s="13" t="s">
        <v>83</v>
      </c>
      <c r="AW258" s="13" t="s">
        <v>32</v>
      </c>
      <c r="AX258" s="13" t="s">
        <v>70</v>
      </c>
      <c r="AY258" s="210" t="s">
        <v>181</v>
      </c>
    </row>
    <row r="259" spans="1:65" s="13" customFormat="1" ht="11.25">
      <c r="B259" s="199"/>
      <c r="C259" s="200"/>
      <c r="D259" s="201" t="s">
        <v>193</v>
      </c>
      <c r="E259" s="202" t="s">
        <v>19</v>
      </c>
      <c r="F259" s="203" t="s">
        <v>346</v>
      </c>
      <c r="G259" s="200"/>
      <c r="H259" s="204">
        <v>2.13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193</v>
      </c>
      <c r="AU259" s="210" t="s">
        <v>83</v>
      </c>
      <c r="AV259" s="13" t="s">
        <v>83</v>
      </c>
      <c r="AW259" s="13" t="s">
        <v>32</v>
      </c>
      <c r="AX259" s="13" t="s">
        <v>70</v>
      </c>
      <c r="AY259" s="210" t="s">
        <v>181</v>
      </c>
    </row>
    <row r="260" spans="1:65" s="13" customFormat="1" ht="11.25">
      <c r="B260" s="199"/>
      <c r="C260" s="200"/>
      <c r="D260" s="201" t="s">
        <v>193</v>
      </c>
      <c r="E260" s="202" t="s">
        <v>19</v>
      </c>
      <c r="F260" s="203" t="s">
        <v>347</v>
      </c>
      <c r="G260" s="200"/>
      <c r="H260" s="204">
        <v>0.82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193</v>
      </c>
      <c r="AU260" s="210" t="s">
        <v>83</v>
      </c>
      <c r="AV260" s="13" t="s">
        <v>83</v>
      </c>
      <c r="AW260" s="13" t="s">
        <v>32</v>
      </c>
      <c r="AX260" s="13" t="s">
        <v>70</v>
      </c>
      <c r="AY260" s="210" t="s">
        <v>181</v>
      </c>
    </row>
    <row r="261" spans="1:65" s="14" customFormat="1" ht="11.25">
      <c r="B261" s="211"/>
      <c r="C261" s="212"/>
      <c r="D261" s="201" t="s">
        <v>193</v>
      </c>
      <c r="E261" s="213" t="s">
        <v>19</v>
      </c>
      <c r="F261" s="214" t="s">
        <v>197</v>
      </c>
      <c r="G261" s="212"/>
      <c r="H261" s="215">
        <v>5.49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193</v>
      </c>
      <c r="AU261" s="221" t="s">
        <v>83</v>
      </c>
      <c r="AV261" s="14" t="s">
        <v>189</v>
      </c>
      <c r="AW261" s="14" t="s">
        <v>32</v>
      </c>
      <c r="AX261" s="14" t="s">
        <v>77</v>
      </c>
      <c r="AY261" s="221" t="s">
        <v>181</v>
      </c>
    </row>
    <row r="262" spans="1:65" s="2" customFormat="1" ht="16.5" customHeight="1">
      <c r="A262" s="37"/>
      <c r="B262" s="38"/>
      <c r="C262" s="181" t="s">
        <v>348</v>
      </c>
      <c r="D262" s="181" t="s">
        <v>184</v>
      </c>
      <c r="E262" s="182" t="s">
        <v>349</v>
      </c>
      <c r="F262" s="183" t="s">
        <v>350</v>
      </c>
      <c r="G262" s="184" t="s">
        <v>230</v>
      </c>
      <c r="H262" s="185">
        <v>5.49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4.0000000000000003E-5</v>
      </c>
      <c r="R262" s="190">
        <f>Q262*H262</f>
        <v>2.1960000000000003E-4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278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278</v>
      </c>
      <c r="BM262" s="192" t="s">
        <v>351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352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3" customFormat="1" ht="11.25">
      <c r="B264" s="199"/>
      <c r="C264" s="200"/>
      <c r="D264" s="201" t="s">
        <v>193</v>
      </c>
      <c r="E264" s="202" t="s">
        <v>19</v>
      </c>
      <c r="F264" s="203" t="s">
        <v>345</v>
      </c>
      <c r="G264" s="200"/>
      <c r="H264" s="204">
        <v>2.54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193</v>
      </c>
      <c r="AU264" s="210" t="s">
        <v>83</v>
      </c>
      <c r="AV264" s="13" t="s">
        <v>83</v>
      </c>
      <c r="AW264" s="13" t="s">
        <v>32</v>
      </c>
      <c r="AX264" s="13" t="s">
        <v>70</v>
      </c>
      <c r="AY264" s="210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346</v>
      </c>
      <c r="G265" s="200"/>
      <c r="H265" s="204">
        <v>2.13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3" customFormat="1" ht="11.25">
      <c r="B266" s="199"/>
      <c r="C266" s="200"/>
      <c r="D266" s="201" t="s">
        <v>193</v>
      </c>
      <c r="E266" s="202" t="s">
        <v>19</v>
      </c>
      <c r="F266" s="203" t="s">
        <v>347</v>
      </c>
      <c r="G266" s="200"/>
      <c r="H266" s="204">
        <v>0.82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193</v>
      </c>
      <c r="AU266" s="210" t="s">
        <v>83</v>
      </c>
      <c r="AV266" s="13" t="s">
        <v>83</v>
      </c>
      <c r="AW266" s="13" t="s">
        <v>32</v>
      </c>
      <c r="AX266" s="13" t="s">
        <v>70</v>
      </c>
      <c r="AY266" s="210" t="s">
        <v>181</v>
      </c>
    </row>
    <row r="267" spans="1:65" s="14" customFormat="1" ht="11.25">
      <c r="B267" s="211"/>
      <c r="C267" s="212"/>
      <c r="D267" s="201" t="s">
        <v>193</v>
      </c>
      <c r="E267" s="213" t="s">
        <v>19</v>
      </c>
      <c r="F267" s="214" t="s">
        <v>197</v>
      </c>
      <c r="G267" s="212"/>
      <c r="H267" s="215">
        <v>5.49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193</v>
      </c>
      <c r="AU267" s="221" t="s">
        <v>83</v>
      </c>
      <c r="AV267" s="14" t="s">
        <v>189</v>
      </c>
      <c r="AW267" s="14" t="s">
        <v>32</v>
      </c>
      <c r="AX267" s="14" t="s">
        <v>77</v>
      </c>
      <c r="AY267" s="221" t="s">
        <v>181</v>
      </c>
    </row>
    <row r="268" spans="1:65" s="2" customFormat="1" ht="16.5" customHeight="1">
      <c r="A268" s="37"/>
      <c r="B268" s="38"/>
      <c r="C268" s="222" t="s">
        <v>353</v>
      </c>
      <c r="D268" s="222" t="s">
        <v>237</v>
      </c>
      <c r="E268" s="223" t="s">
        <v>354</v>
      </c>
      <c r="F268" s="224" t="s">
        <v>355</v>
      </c>
      <c r="G268" s="225" t="s">
        <v>187</v>
      </c>
      <c r="H268" s="226">
        <v>1.2929999999999999</v>
      </c>
      <c r="I268" s="227"/>
      <c r="J268" s="228">
        <f>ROUND(I268*H268,2)</f>
        <v>0</v>
      </c>
      <c r="K268" s="224" t="s">
        <v>188</v>
      </c>
      <c r="L268" s="229"/>
      <c r="M268" s="230" t="s">
        <v>19</v>
      </c>
      <c r="N268" s="231" t="s">
        <v>42</v>
      </c>
      <c r="O268" s="67"/>
      <c r="P268" s="190">
        <f>O268*H268</f>
        <v>0</v>
      </c>
      <c r="Q268" s="190">
        <v>3.9100000000000003E-3</v>
      </c>
      <c r="R268" s="190">
        <f>Q268*H268</f>
        <v>5.0556300000000002E-3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356</v>
      </c>
      <c r="AT268" s="192" t="s">
        <v>237</v>
      </c>
      <c r="AU268" s="192" t="s">
        <v>83</v>
      </c>
      <c r="AY268" s="20" t="s">
        <v>181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83</v>
      </c>
      <c r="BK268" s="193">
        <f>ROUND(I268*H268,2)</f>
        <v>0</v>
      </c>
      <c r="BL268" s="20" t="s">
        <v>278</v>
      </c>
      <c r="BM268" s="192" t="s">
        <v>357</v>
      </c>
    </row>
    <row r="269" spans="1:65" s="13" customFormat="1" ht="11.25">
      <c r="B269" s="199"/>
      <c r="C269" s="200"/>
      <c r="D269" s="201" t="s">
        <v>193</v>
      </c>
      <c r="E269" s="202" t="s">
        <v>19</v>
      </c>
      <c r="F269" s="203" t="s">
        <v>358</v>
      </c>
      <c r="G269" s="200"/>
      <c r="H269" s="204">
        <v>0.76200000000000001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193</v>
      </c>
      <c r="AU269" s="210" t="s">
        <v>83</v>
      </c>
      <c r="AV269" s="13" t="s">
        <v>83</v>
      </c>
      <c r="AW269" s="13" t="s">
        <v>32</v>
      </c>
      <c r="AX269" s="13" t="s">
        <v>70</v>
      </c>
      <c r="AY269" s="210" t="s">
        <v>181</v>
      </c>
    </row>
    <row r="270" spans="1:65" s="13" customFormat="1" ht="11.25">
      <c r="B270" s="199"/>
      <c r="C270" s="200"/>
      <c r="D270" s="201" t="s">
        <v>193</v>
      </c>
      <c r="E270" s="202" t="s">
        <v>19</v>
      </c>
      <c r="F270" s="203" t="s">
        <v>359</v>
      </c>
      <c r="G270" s="200"/>
      <c r="H270" s="204">
        <v>0.38300000000000001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193</v>
      </c>
      <c r="AU270" s="210" t="s">
        <v>83</v>
      </c>
      <c r="AV270" s="13" t="s">
        <v>83</v>
      </c>
      <c r="AW270" s="13" t="s">
        <v>32</v>
      </c>
      <c r="AX270" s="13" t="s">
        <v>70</v>
      </c>
      <c r="AY270" s="210" t="s">
        <v>181</v>
      </c>
    </row>
    <row r="271" spans="1:65" s="13" customFormat="1" ht="11.25">
      <c r="B271" s="199"/>
      <c r="C271" s="200"/>
      <c r="D271" s="201" t="s">
        <v>193</v>
      </c>
      <c r="E271" s="202" t="s">
        <v>19</v>
      </c>
      <c r="F271" s="203" t="s">
        <v>360</v>
      </c>
      <c r="G271" s="200"/>
      <c r="H271" s="204">
        <v>0.14799999999999999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193</v>
      </c>
      <c r="AU271" s="210" t="s">
        <v>83</v>
      </c>
      <c r="AV271" s="13" t="s">
        <v>83</v>
      </c>
      <c r="AW271" s="13" t="s">
        <v>32</v>
      </c>
      <c r="AX271" s="13" t="s">
        <v>70</v>
      </c>
      <c r="AY271" s="210" t="s">
        <v>181</v>
      </c>
    </row>
    <row r="272" spans="1:65" s="14" customFormat="1" ht="11.25">
      <c r="B272" s="211"/>
      <c r="C272" s="212"/>
      <c r="D272" s="201" t="s">
        <v>193</v>
      </c>
      <c r="E272" s="213" t="s">
        <v>19</v>
      </c>
      <c r="F272" s="214" t="s">
        <v>197</v>
      </c>
      <c r="G272" s="212"/>
      <c r="H272" s="215">
        <v>1.2929999999999999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193</v>
      </c>
      <c r="AU272" s="221" t="s">
        <v>83</v>
      </c>
      <c r="AV272" s="14" t="s">
        <v>189</v>
      </c>
      <c r="AW272" s="14" t="s">
        <v>32</v>
      </c>
      <c r="AX272" s="14" t="s">
        <v>77</v>
      </c>
      <c r="AY272" s="221" t="s">
        <v>181</v>
      </c>
    </row>
    <row r="273" spans="1:65" s="2" customFormat="1" ht="24.2" customHeight="1">
      <c r="A273" s="37"/>
      <c r="B273" s="38"/>
      <c r="C273" s="181" t="s">
        <v>361</v>
      </c>
      <c r="D273" s="181" t="s">
        <v>184</v>
      </c>
      <c r="E273" s="182" t="s">
        <v>362</v>
      </c>
      <c r="F273" s="183" t="s">
        <v>363</v>
      </c>
      <c r="G273" s="184" t="s">
        <v>309</v>
      </c>
      <c r="H273" s="185">
        <v>5.0000000000000001E-3</v>
      </c>
      <c r="I273" s="186"/>
      <c r="J273" s="187">
        <f>ROUND(I273*H273,2)</f>
        <v>0</v>
      </c>
      <c r="K273" s="183" t="s">
        <v>188</v>
      </c>
      <c r="L273" s="42"/>
      <c r="M273" s="188" t="s">
        <v>19</v>
      </c>
      <c r="N273" s="189" t="s">
        <v>42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278</v>
      </c>
      <c r="AT273" s="192" t="s">
        <v>184</v>
      </c>
      <c r="AU273" s="192" t="s">
        <v>83</v>
      </c>
      <c r="AY273" s="20" t="s">
        <v>181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83</v>
      </c>
      <c r="BK273" s="193">
        <f>ROUND(I273*H273,2)</f>
        <v>0</v>
      </c>
      <c r="BL273" s="20" t="s">
        <v>278</v>
      </c>
      <c r="BM273" s="192" t="s">
        <v>364</v>
      </c>
    </row>
    <row r="274" spans="1:65" s="2" customFormat="1" ht="11.25">
      <c r="A274" s="37"/>
      <c r="B274" s="38"/>
      <c r="C274" s="39"/>
      <c r="D274" s="194" t="s">
        <v>191</v>
      </c>
      <c r="E274" s="39"/>
      <c r="F274" s="195" t="s">
        <v>365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191</v>
      </c>
      <c r="AU274" s="20" t="s">
        <v>83</v>
      </c>
    </row>
    <row r="275" spans="1:65" s="12" customFormat="1" ht="22.9" customHeight="1">
      <c r="B275" s="165"/>
      <c r="C275" s="166"/>
      <c r="D275" s="167" t="s">
        <v>69</v>
      </c>
      <c r="E275" s="179" t="s">
        <v>366</v>
      </c>
      <c r="F275" s="179" t="s">
        <v>367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SUM(P276:P317)</f>
        <v>0</v>
      </c>
      <c r="Q275" s="173"/>
      <c r="R275" s="174">
        <f>SUM(R276:R317)</f>
        <v>0.33202540000000003</v>
      </c>
      <c r="S275" s="173"/>
      <c r="T275" s="175">
        <f>SUM(T276:T317)</f>
        <v>1.0880000000000001E-2</v>
      </c>
      <c r="AR275" s="176" t="s">
        <v>83</v>
      </c>
      <c r="AT275" s="177" t="s">
        <v>69</v>
      </c>
      <c r="AU275" s="177" t="s">
        <v>77</v>
      </c>
      <c r="AY275" s="176" t="s">
        <v>181</v>
      </c>
      <c r="BK275" s="178">
        <f>SUM(BK276:BK317)</f>
        <v>0</v>
      </c>
    </row>
    <row r="276" spans="1:65" s="2" customFormat="1" ht="21.75" customHeight="1">
      <c r="A276" s="37"/>
      <c r="B276" s="38"/>
      <c r="C276" s="181" t="s">
        <v>368</v>
      </c>
      <c r="D276" s="181" t="s">
        <v>184</v>
      </c>
      <c r="E276" s="182" t="s">
        <v>369</v>
      </c>
      <c r="F276" s="183" t="s">
        <v>370</v>
      </c>
      <c r="G276" s="184" t="s">
        <v>187</v>
      </c>
      <c r="H276" s="185">
        <v>6.2279999999999998</v>
      </c>
      <c r="I276" s="186"/>
      <c r="J276" s="187">
        <f>ROUND(I276*H276,2)</f>
        <v>0</v>
      </c>
      <c r="K276" s="183" t="s">
        <v>188</v>
      </c>
      <c r="L276" s="42"/>
      <c r="M276" s="188" t="s">
        <v>19</v>
      </c>
      <c r="N276" s="189" t="s">
        <v>42</v>
      </c>
      <c r="O276" s="67"/>
      <c r="P276" s="190">
        <f>O276*H276</f>
        <v>0</v>
      </c>
      <c r="Q276" s="190">
        <v>2.7E-4</v>
      </c>
      <c r="R276" s="190">
        <f>Q276*H276</f>
        <v>1.6815599999999999E-3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278</v>
      </c>
      <c r="AT276" s="192" t="s">
        <v>184</v>
      </c>
      <c r="AU276" s="192" t="s">
        <v>83</v>
      </c>
      <c r="AY276" s="20" t="s">
        <v>181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83</v>
      </c>
      <c r="BK276" s="193">
        <f>ROUND(I276*H276,2)</f>
        <v>0</v>
      </c>
      <c r="BL276" s="20" t="s">
        <v>278</v>
      </c>
      <c r="BM276" s="192" t="s">
        <v>371</v>
      </c>
    </row>
    <row r="277" spans="1:65" s="2" customFormat="1" ht="11.25">
      <c r="A277" s="37"/>
      <c r="B277" s="38"/>
      <c r="C277" s="39"/>
      <c r="D277" s="194" t="s">
        <v>191</v>
      </c>
      <c r="E277" s="39"/>
      <c r="F277" s="195" t="s">
        <v>372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191</v>
      </c>
      <c r="AU277" s="20" t="s">
        <v>83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212</v>
      </c>
      <c r="G278" s="200"/>
      <c r="H278" s="204">
        <v>3.1139999999999999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212</v>
      </c>
      <c r="G279" s="200"/>
      <c r="H279" s="204">
        <v>3.1139999999999999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6.2279999999999998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222" t="s">
        <v>373</v>
      </c>
      <c r="D281" s="222" t="s">
        <v>237</v>
      </c>
      <c r="E281" s="223" t="s">
        <v>374</v>
      </c>
      <c r="F281" s="224" t="s">
        <v>375</v>
      </c>
      <c r="G281" s="225" t="s">
        <v>187</v>
      </c>
      <c r="H281" s="226">
        <v>6.2279999999999998</v>
      </c>
      <c r="I281" s="227"/>
      <c r="J281" s="228">
        <f>ROUND(I281*H281,2)</f>
        <v>0</v>
      </c>
      <c r="K281" s="224" t="s">
        <v>188</v>
      </c>
      <c r="L281" s="229"/>
      <c r="M281" s="230" t="s">
        <v>19</v>
      </c>
      <c r="N281" s="231" t="s">
        <v>42</v>
      </c>
      <c r="O281" s="67"/>
      <c r="P281" s="190">
        <f>O281*H281</f>
        <v>0</v>
      </c>
      <c r="Q281" s="190">
        <v>3.6810000000000002E-2</v>
      </c>
      <c r="R281" s="190">
        <f>Q281*H281</f>
        <v>0.22925268000000001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356</v>
      </c>
      <c r="AT281" s="192" t="s">
        <v>237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376</v>
      </c>
    </row>
    <row r="282" spans="1:65" s="13" customFormat="1" ht="11.25">
      <c r="B282" s="199"/>
      <c r="C282" s="200"/>
      <c r="D282" s="201" t="s">
        <v>193</v>
      </c>
      <c r="E282" s="202" t="s">
        <v>19</v>
      </c>
      <c r="F282" s="203" t="s">
        <v>212</v>
      </c>
      <c r="G282" s="200"/>
      <c r="H282" s="204">
        <v>3.1139999999999999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193</v>
      </c>
      <c r="AU282" s="210" t="s">
        <v>83</v>
      </c>
      <c r="AV282" s="13" t="s">
        <v>83</v>
      </c>
      <c r="AW282" s="13" t="s">
        <v>32</v>
      </c>
      <c r="AX282" s="13" t="s">
        <v>70</v>
      </c>
      <c r="AY282" s="210" t="s">
        <v>181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212</v>
      </c>
      <c r="G283" s="200"/>
      <c r="H283" s="204">
        <v>3.1139999999999999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4" customFormat="1" ht="11.25">
      <c r="B284" s="211"/>
      <c r="C284" s="212"/>
      <c r="D284" s="201" t="s">
        <v>193</v>
      </c>
      <c r="E284" s="213" t="s">
        <v>19</v>
      </c>
      <c r="F284" s="214" t="s">
        <v>197</v>
      </c>
      <c r="G284" s="212"/>
      <c r="H284" s="215">
        <v>6.2279999999999998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193</v>
      </c>
      <c r="AU284" s="221" t="s">
        <v>83</v>
      </c>
      <c r="AV284" s="14" t="s">
        <v>189</v>
      </c>
      <c r="AW284" s="14" t="s">
        <v>32</v>
      </c>
      <c r="AX284" s="14" t="s">
        <v>77</v>
      </c>
      <c r="AY284" s="221" t="s">
        <v>181</v>
      </c>
    </row>
    <row r="285" spans="1:65" s="2" customFormat="1" ht="16.5" customHeight="1">
      <c r="A285" s="37"/>
      <c r="B285" s="38"/>
      <c r="C285" s="181" t="s">
        <v>356</v>
      </c>
      <c r="D285" s="181" t="s">
        <v>184</v>
      </c>
      <c r="E285" s="182" t="s">
        <v>377</v>
      </c>
      <c r="F285" s="183" t="s">
        <v>378</v>
      </c>
      <c r="G285" s="184" t="s">
        <v>379</v>
      </c>
      <c r="H285" s="185">
        <v>1</v>
      </c>
      <c r="I285" s="186"/>
      <c r="J285" s="187">
        <f>ROUND(I285*H285,2)</f>
        <v>0</v>
      </c>
      <c r="K285" s="183" t="s">
        <v>188</v>
      </c>
      <c r="L285" s="42"/>
      <c r="M285" s="188" t="s">
        <v>19</v>
      </c>
      <c r="N285" s="189" t="s">
        <v>42</v>
      </c>
      <c r="O285" s="67"/>
      <c r="P285" s="190">
        <f>O285*H285</f>
        <v>0</v>
      </c>
      <c r="Q285" s="190">
        <v>2.7E-4</v>
      </c>
      <c r="R285" s="190">
        <f>Q285*H285</f>
        <v>2.7E-4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278</v>
      </c>
      <c r="AT285" s="192" t="s">
        <v>184</v>
      </c>
      <c r="AU285" s="192" t="s">
        <v>83</v>
      </c>
      <c r="AY285" s="20" t="s">
        <v>181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83</v>
      </c>
      <c r="BK285" s="193">
        <f>ROUND(I285*H285,2)</f>
        <v>0</v>
      </c>
      <c r="BL285" s="20" t="s">
        <v>278</v>
      </c>
      <c r="BM285" s="192" t="s">
        <v>380</v>
      </c>
    </row>
    <row r="286" spans="1:65" s="2" customFormat="1" ht="11.25">
      <c r="A286" s="37"/>
      <c r="B286" s="38"/>
      <c r="C286" s="39"/>
      <c r="D286" s="194" t="s">
        <v>191</v>
      </c>
      <c r="E286" s="39"/>
      <c r="F286" s="195" t="s">
        <v>381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191</v>
      </c>
      <c r="AU286" s="20" t="s">
        <v>83</v>
      </c>
    </row>
    <row r="287" spans="1:65" s="13" customFormat="1" ht="11.25">
      <c r="B287" s="199"/>
      <c r="C287" s="200"/>
      <c r="D287" s="201" t="s">
        <v>193</v>
      </c>
      <c r="E287" s="202" t="s">
        <v>19</v>
      </c>
      <c r="F287" s="203" t="s">
        <v>77</v>
      </c>
      <c r="G287" s="200"/>
      <c r="H287" s="204">
        <v>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193</v>
      </c>
      <c r="AU287" s="210" t="s">
        <v>83</v>
      </c>
      <c r="AV287" s="13" t="s">
        <v>83</v>
      </c>
      <c r="AW287" s="13" t="s">
        <v>32</v>
      </c>
      <c r="AX287" s="13" t="s">
        <v>70</v>
      </c>
      <c r="AY287" s="210" t="s">
        <v>181</v>
      </c>
    </row>
    <row r="288" spans="1:65" s="14" customFormat="1" ht="11.25">
      <c r="B288" s="211"/>
      <c r="C288" s="212"/>
      <c r="D288" s="201" t="s">
        <v>193</v>
      </c>
      <c r="E288" s="213" t="s">
        <v>19</v>
      </c>
      <c r="F288" s="214" t="s">
        <v>197</v>
      </c>
      <c r="G288" s="212"/>
      <c r="H288" s="215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193</v>
      </c>
      <c r="AU288" s="221" t="s">
        <v>83</v>
      </c>
      <c r="AV288" s="14" t="s">
        <v>189</v>
      </c>
      <c r="AW288" s="14" t="s">
        <v>32</v>
      </c>
      <c r="AX288" s="14" t="s">
        <v>77</v>
      </c>
      <c r="AY288" s="221" t="s">
        <v>181</v>
      </c>
    </row>
    <row r="289" spans="1:65" s="2" customFormat="1" ht="16.5" customHeight="1">
      <c r="A289" s="37"/>
      <c r="B289" s="38"/>
      <c r="C289" s="222" t="s">
        <v>382</v>
      </c>
      <c r="D289" s="222" t="s">
        <v>237</v>
      </c>
      <c r="E289" s="223" t="s">
        <v>383</v>
      </c>
      <c r="F289" s="224" t="s">
        <v>384</v>
      </c>
      <c r="G289" s="225" t="s">
        <v>187</v>
      </c>
      <c r="H289" s="226">
        <v>0.60099999999999998</v>
      </c>
      <c r="I289" s="227"/>
      <c r="J289" s="228">
        <f>ROUND(I289*H289,2)</f>
        <v>0</v>
      </c>
      <c r="K289" s="224" t="s">
        <v>188</v>
      </c>
      <c r="L289" s="229"/>
      <c r="M289" s="230" t="s">
        <v>19</v>
      </c>
      <c r="N289" s="231" t="s">
        <v>42</v>
      </c>
      <c r="O289" s="67"/>
      <c r="P289" s="190">
        <f>O289*H289</f>
        <v>0</v>
      </c>
      <c r="Q289" s="190">
        <v>4.0280000000000003E-2</v>
      </c>
      <c r="R289" s="190">
        <f>Q289*H289</f>
        <v>2.4208280000000002E-2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356</v>
      </c>
      <c r="AT289" s="192" t="s">
        <v>237</v>
      </c>
      <c r="AU289" s="192" t="s">
        <v>83</v>
      </c>
      <c r="AY289" s="20" t="s">
        <v>181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83</v>
      </c>
      <c r="BK289" s="193">
        <f>ROUND(I289*H289,2)</f>
        <v>0</v>
      </c>
      <c r="BL289" s="20" t="s">
        <v>278</v>
      </c>
      <c r="BM289" s="192" t="s">
        <v>385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214</v>
      </c>
      <c r="G290" s="200"/>
      <c r="H290" s="204">
        <v>0.60099999999999998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4" customFormat="1" ht="11.25">
      <c r="B291" s="211"/>
      <c r="C291" s="212"/>
      <c r="D291" s="201" t="s">
        <v>193</v>
      </c>
      <c r="E291" s="213" t="s">
        <v>19</v>
      </c>
      <c r="F291" s="214" t="s">
        <v>197</v>
      </c>
      <c r="G291" s="212"/>
      <c r="H291" s="215">
        <v>0.60099999999999998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193</v>
      </c>
      <c r="AU291" s="221" t="s">
        <v>83</v>
      </c>
      <c r="AV291" s="14" t="s">
        <v>189</v>
      </c>
      <c r="AW291" s="14" t="s">
        <v>32</v>
      </c>
      <c r="AX291" s="14" t="s">
        <v>77</v>
      </c>
      <c r="AY291" s="221" t="s">
        <v>181</v>
      </c>
    </row>
    <row r="292" spans="1:65" s="2" customFormat="1" ht="24.2" customHeight="1">
      <c r="A292" s="37"/>
      <c r="B292" s="38"/>
      <c r="C292" s="181" t="s">
        <v>386</v>
      </c>
      <c r="D292" s="181" t="s">
        <v>184</v>
      </c>
      <c r="E292" s="182" t="s">
        <v>387</v>
      </c>
      <c r="F292" s="183" t="s">
        <v>388</v>
      </c>
      <c r="G292" s="184" t="s">
        <v>379</v>
      </c>
      <c r="H292" s="185">
        <v>1</v>
      </c>
      <c r="I292" s="186"/>
      <c r="J292" s="187">
        <f>ROUND(I292*H292,2)</f>
        <v>0</v>
      </c>
      <c r="K292" s="183" t="s">
        <v>188</v>
      </c>
      <c r="L292" s="42"/>
      <c r="M292" s="188" t="s">
        <v>19</v>
      </c>
      <c r="N292" s="189" t="s">
        <v>42</v>
      </c>
      <c r="O292" s="67"/>
      <c r="P292" s="190">
        <f>O292*H292</f>
        <v>0</v>
      </c>
      <c r="Q292" s="190">
        <v>2.5999999999999998E-4</v>
      </c>
      <c r="R292" s="190">
        <f>Q292*H292</f>
        <v>2.5999999999999998E-4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278</v>
      </c>
      <c r="AT292" s="192" t="s">
        <v>184</v>
      </c>
      <c r="AU292" s="192" t="s">
        <v>83</v>
      </c>
      <c r="AY292" s="20" t="s">
        <v>181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83</v>
      </c>
      <c r="BK292" s="193">
        <f>ROUND(I292*H292,2)</f>
        <v>0</v>
      </c>
      <c r="BL292" s="20" t="s">
        <v>278</v>
      </c>
      <c r="BM292" s="192" t="s">
        <v>389</v>
      </c>
    </row>
    <row r="293" spans="1:65" s="2" customFormat="1" ht="11.25">
      <c r="A293" s="37"/>
      <c r="B293" s="38"/>
      <c r="C293" s="39"/>
      <c r="D293" s="194" t="s">
        <v>191</v>
      </c>
      <c r="E293" s="39"/>
      <c r="F293" s="195" t="s">
        <v>390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191</v>
      </c>
      <c r="AU293" s="20" t="s">
        <v>83</v>
      </c>
    </row>
    <row r="294" spans="1:65" s="13" customFormat="1" ht="11.25">
      <c r="B294" s="199"/>
      <c r="C294" s="200"/>
      <c r="D294" s="201" t="s">
        <v>193</v>
      </c>
      <c r="E294" s="202" t="s">
        <v>19</v>
      </c>
      <c r="F294" s="203" t="s">
        <v>77</v>
      </c>
      <c r="G294" s="200"/>
      <c r="H294" s="204">
        <v>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193</v>
      </c>
      <c r="AU294" s="210" t="s">
        <v>83</v>
      </c>
      <c r="AV294" s="13" t="s">
        <v>83</v>
      </c>
      <c r="AW294" s="13" t="s">
        <v>32</v>
      </c>
      <c r="AX294" s="13" t="s">
        <v>70</v>
      </c>
      <c r="AY294" s="210" t="s">
        <v>181</v>
      </c>
    </row>
    <row r="295" spans="1:65" s="14" customFormat="1" ht="11.25">
      <c r="B295" s="211"/>
      <c r="C295" s="212"/>
      <c r="D295" s="201" t="s">
        <v>193</v>
      </c>
      <c r="E295" s="213" t="s">
        <v>19</v>
      </c>
      <c r="F295" s="214" t="s">
        <v>197</v>
      </c>
      <c r="G295" s="212"/>
      <c r="H295" s="215">
        <v>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193</v>
      </c>
      <c r="AU295" s="221" t="s">
        <v>83</v>
      </c>
      <c r="AV295" s="14" t="s">
        <v>189</v>
      </c>
      <c r="AW295" s="14" t="s">
        <v>32</v>
      </c>
      <c r="AX295" s="14" t="s">
        <v>77</v>
      </c>
      <c r="AY295" s="221" t="s">
        <v>181</v>
      </c>
    </row>
    <row r="296" spans="1:65" s="2" customFormat="1" ht="16.5" customHeight="1">
      <c r="A296" s="37"/>
      <c r="B296" s="38"/>
      <c r="C296" s="222" t="s">
        <v>391</v>
      </c>
      <c r="D296" s="222" t="s">
        <v>237</v>
      </c>
      <c r="E296" s="223" t="s">
        <v>392</v>
      </c>
      <c r="F296" s="224" t="s">
        <v>393</v>
      </c>
      <c r="G296" s="225" t="s">
        <v>187</v>
      </c>
      <c r="H296" s="226">
        <v>1.7969999999999999</v>
      </c>
      <c r="I296" s="227"/>
      <c r="J296" s="228">
        <f>ROUND(I296*H296,2)</f>
        <v>0</v>
      </c>
      <c r="K296" s="224" t="s">
        <v>188</v>
      </c>
      <c r="L296" s="229"/>
      <c r="M296" s="230" t="s">
        <v>19</v>
      </c>
      <c r="N296" s="231" t="s">
        <v>42</v>
      </c>
      <c r="O296" s="67"/>
      <c r="P296" s="190">
        <f>O296*H296</f>
        <v>0</v>
      </c>
      <c r="Q296" s="190">
        <v>3.7039999999999997E-2</v>
      </c>
      <c r="R296" s="190">
        <f>Q296*H296</f>
        <v>6.6560879999999989E-2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356</v>
      </c>
      <c r="AT296" s="192" t="s">
        <v>237</v>
      </c>
      <c r="AU296" s="192" t="s">
        <v>83</v>
      </c>
      <c r="AY296" s="20" t="s">
        <v>181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83</v>
      </c>
      <c r="BK296" s="193">
        <f>ROUND(I296*H296,2)</f>
        <v>0</v>
      </c>
      <c r="BL296" s="20" t="s">
        <v>278</v>
      </c>
      <c r="BM296" s="192" t="s">
        <v>394</v>
      </c>
    </row>
    <row r="297" spans="1:65" s="13" customFormat="1" ht="11.25">
      <c r="B297" s="199"/>
      <c r="C297" s="200"/>
      <c r="D297" s="201" t="s">
        <v>193</v>
      </c>
      <c r="E297" s="202" t="s">
        <v>19</v>
      </c>
      <c r="F297" s="203" t="s">
        <v>213</v>
      </c>
      <c r="G297" s="200"/>
      <c r="H297" s="204">
        <v>1.7969999999999999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193</v>
      </c>
      <c r="AU297" s="210" t="s">
        <v>83</v>
      </c>
      <c r="AV297" s="13" t="s">
        <v>83</v>
      </c>
      <c r="AW297" s="13" t="s">
        <v>32</v>
      </c>
      <c r="AX297" s="13" t="s">
        <v>70</v>
      </c>
      <c r="AY297" s="210" t="s">
        <v>181</v>
      </c>
    </row>
    <row r="298" spans="1:65" s="14" customFormat="1" ht="11.25">
      <c r="B298" s="211"/>
      <c r="C298" s="212"/>
      <c r="D298" s="201" t="s">
        <v>193</v>
      </c>
      <c r="E298" s="213" t="s">
        <v>19</v>
      </c>
      <c r="F298" s="214" t="s">
        <v>197</v>
      </c>
      <c r="G298" s="212"/>
      <c r="H298" s="215">
        <v>1.7969999999999999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193</v>
      </c>
      <c r="AU298" s="221" t="s">
        <v>83</v>
      </c>
      <c r="AV298" s="14" t="s">
        <v>189</v>
      </c>
      <c r="AW298" s="14" t="s">
        <v>32</v>
      </c>
      <c r="AX298" s="14" t="s">
        <v>77</v>
      </c>
      <c r="AY298" s="221" t="s">
        <v>181</v>
      </c>
    </row>
    <row r="299" spans="1:65" s="2" customFormat="1" ht="16.5" customHeight="1">
      <c r="A299" s="37"/>
      <c r="B299" s="38"/>
      <c r="C299" s="181" t="s">
        <v>395</v>
      </c>
      <c r="D299" s="181" t="s">
        <v>184</v>
      </c>
      <c r="E299" s="182" t="s">
        <v>396</v>
      </c>
      <c r="F299" s="183" t="s">
        <v>397</v>
      </c>
      <c r="G299" s="184" t="s">
        <v>230</v>
      </c>
      <c r="H299" s="185">
        <v>5.44</v>
      </c>
      <c r="I299" s="186"/>
      <c r="J299" s="187">
        <f>ROUND(I299*H299,2)</f>
        <v>0</v>
      </c>
      <c r="K299" s="183" t="s">
        <v>188</v>
      </c>
      <c r="L299" s="42"/>
      <c r="M299" s="188" t="s">
        <v>19</v>
      </c>
      <c r="N299" s="189" t="s">
        <v>42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2E-3</v>
      </c>
      <c r="T299" s="191">
        <f>S299*H299</f>
        <v>1.0880000000000001E-2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278</v>
      </c>
      <c r="AT299" s="192" t="s">
        <v>184</v>
      </c>
      <c r="AU299" s="192" t="s">
        <v>83</v>
      </c>
      <c r="AY299" s="20" t="s">
        <v>181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83</v>
      </c>
      <c r="BK299" s="193">
        <f>ROUND(I299*H299,2)</f>
        <v>0</v>
      </c>
      <c r="BL299" s="20" t="s">
        <v>278</v>
      </c>
      <c r="BM299" s="192" t="s">
        <v>398</v>
      </c>
    </row>
    <row r="300" spans="1:65" s="2" customFormat="1" ht="11.25">
      <c r="A300" s="37"/>
      <c r="B300" s="38"/>
      <c r="C300" s="39"/>
      <c r="D300" s="194" t="s">
        <v>191</v>
      </c>
      <c r="E300" s="39"/>
      <c r="F300" s="195" t="s">
        <v>399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191</v>
      </c>
      <c r="AU300" s="20" t="s">
        <v>83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400</v>
      </c>
      <c r="G301" s="200"/>
      <c r="H301" s="204">
        <v>2.25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3" customFormat="1" ht="11.25">
      <c r="B302" s="199"/>
      <c r="C302" s="200"/>
      <c r="D302" s="201" t="s">
        <v>193</v>
      </c>
      <c r="E302" s="202" t="s">
        <v>19</v>
      </c>
      <c r="F302" s="203" t="s">
        <v>400</v>
      </c>
      <c r="G302" s="200"/>
      <c r="H302" s="204">
        <v>2.25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193</v>
      </c>
      <c r="AU302" s="210" t="s">
        <v>83</v>
      </c>
      <c r="AV302" s="13" t="s">
        <v>83</v>
      </c>
      <c r="AW302" s="13" t="s">
        <v>32</v>
      </c>
      <c r="AX302" s="13" t="s">
        <v>70</v>
      </c>
      <c r="AY302" s="210" t="s">
        <v>181</v>
      </c>
    </row>
    <row r="303" spans="1:65" s="13" customFormat="1" ht="11.25">
      <c r="B303" s="199"/>
      <c r="C303" s="200"/>
      <c r="D303" s="201" t="s">
        <v>193</v>
      </c>
      <c r="E303" s="202" t="s">
        <v>19</v>
      </c>
      <c r="F303" s="203" t="s">
        <v>401</v>
      </c>
      <c r="G303" s="200"/>
      <c r="H303" s="204">
        <v>0.94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193</v>
      </c>
      <c r="AU303" s="210" t="s">
        <v>83</v>
      </c>
      <c r="AV303" s="13" t="s">
        <v>83</v>
      </c>
      <c r="AW303" s="13" t="s">
        <v>32</v>
      </c>
      <c r="AX303" s="13" t="s">
        <v>70</v>
      </c>
      <c r="AY303" s="210" t="s">
        <v>181</v>
      </c>
    </row>
    <row r="304" spans="1:65" s="14" customFormat="1" ht="11.25">
      <c r="B304" s="211"/>
      <c r="C304" s="212"/>
      <c r="D304" s="201" t="s">
        <v>193</v>
      </c>
      <c r="E304" s="213" t="s">
        <v>19</v>
      </c>
      <c r="F304" s="214" t="s">
        <v>197</v>
      </c>
      <c r="G304" s="212"/>
      <c r="H304" s="215">
        <v>5.4399999999999995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193</v>
      </c>
      <c r="AU304" s="221" t="s">
        <v>83</v>
      </c>
      <c r="AV304" s="14" t="s">
        <v>189</v>
      </c>
      <c r="AW304" s="14" t="s">
        <v>32</v>
      </c>
      <c r="AX304" s="14" t="s">
        <v>77</v>
      </c>
      <c r="AY304" s="221" t="s">
        <v>181</v>
      </c>
    </row>
    <row r="305" spans="1:65" s="2" customFormat="1" ht="21.75" customHeight="1">
      <c r="A305" s="37"/>
      <c r="B305" s="38"/>
      <c r="C305" s="181" t="s">
        <v>403</v>
      </c>
      <c r="D305" s="181" t="s">
        <v>184</v>
      </c>
      <c r="E305" s="182" t="s">
        <v>404</v>
      </c>
      <c r="F305" s="183" t="s">
        <v>405</v>
      </c>
      <c r="G305" s="184" t="s">
        <v>230</v>
      </c>
      <c r="H305" s="185">
        <v>5.44</v>
      </c>
      <c r="I305" s="186"/>
      <c r="J305" s="187">
        <f>ROUND(I305*H305,2)</f>
        <v>0</v>
      </c>
      <c r="K305" s="183" t="s">
        <v>188</v>
      </c>
      <c r="L305" s="42"/>
      <c r="M305" s="188" t="s">
        <v>19</v>
      </c>
      <c r="N305" s="189" t="s">
        <v>42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278</v>
      </c>
      <c r="AT305" s="192" t="s">
        <v>184</v>
      </c>
      <c r="AU305" s="192" t="s">
        <v>83</v>
      </c>
      <c r="AY305" s="20" t="s">
        <v>181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83</v>
      </c>
      <c r="BK305" s="193">
        <f>ROUND(I305*H305,2)</f>
        <v>0</v>
      </c>
      <c r="BL305" s="20" t="s">
        <v>278</v>
      </c>
      <c r="BM305" s="192" t="s">
        <v>406</v>
      </c>
    </row>
    <row r="306" spans="1:65" s="2" customFormat="1" ht="11.25">
      <c r="A306" s="37"/>
      <c r="B306" s="38"/>
      <c r="C306" s="39"/>
      <c r="D306" s="194" t="s">
        <v>191</v>
      </c>
      <c r="E306" s="39"/>
      <c r="F306" s="195" t="s">
        <v>407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191</v>
      </c>
      <c r="AU306" s="20" t="s">
        <v>83</v>
      </c>
    </row>
    <row r="307" spans="1:65" s="13" customFormat="1" ht="11.25">
      <c r="B307" s="199"/>
      <c r="C307" s="200"/>
      <c r="D307" s="201" t="s">
        <v>193</v>
      </c>
      <c r="E307" s="202" t="s">
        <v>19</v>
      </c>
      <c r="F307" s="203" t="s">
        <v>400</v>
      </c>
      <c r="G307" s="200"/>
      <c r="H307" s="204">
        <v>2.25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193</v>
      </c>
      <c r="AU307" s="210" t="s">
        <v>83</v>
      </c>
      <c r="AV307" s="13" t="s">
        <v>83</v>
      </c>
      <c r="AW307" s="13" t="s">
        <v>32</v>
      </c>
      <c r="AX307" s="13" t="s">
        <v>70</v>
      </c>
      <c r="AY307" s="210" t="s">
        <v>181</v>
      </c>
    </row>
    <row r="308" spans="1:65" s="13" customFormat="1" ht="11.25">
      <c r="B308" s="199"/>
      <c r="C308" s="200"/>
      <c r="D308" s="201" t="s">
        <v>193</v>
      </c>
      <c r="E308" s="202" t="s">
        <v>19</v>
      </c>
      <c r="F308" s="203" t="s">
        <v>400</v>
      </c>
      <c r="G308" s="200"/>
      <c r="H308" s="204">
        <v>2.25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193</v>
      </c>
      <c r="AU308" s="210" t="s">
        <v>83</v>
      </c>
      <c r="AV308" s="13" t="s">
        <v>83</v>
      </c>
      <c r="AW308" s="13" t="s">
        <v>32</v>
      </c>
      <c r="AX308" s="13" t="s">
        <v>70</v>
      </c>
      <c r="AY308" s="210" t="s">
        <v>181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401</v>
      </c>
      <c r="G309" s="200"/>
      <c r="H309" s="204">
        <v>0.94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5.4399999999999995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408</v>
      </c>
      <c r="D311" s="222" t="s">
        <v>237</v>
      </c>
      <c r="E311" s="223" t="s">
        <v>409</v>
      </c>
      <c r="F311" s="224" t="s">
        <v>410</v>
      </c>
      <c r="G311" s="225" t="s">
        <v>230</v>
      </c>
      <c r="H311" s="226">
        <v>5.44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1.8E-3</v>
      </c>
      <c r="R311" s="190">
        <f>Q311*H311</f>
        <v>9.7920000000000004E-3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411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400</v>
      </c>
      <c r="G312" s="200"/>
      <c r="H312" s="204">
        <v>2.25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400</v>
      </c>
      <c r="G313" s="200"/>
      <c r="H313" s="204">
        <v>2.25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3" customFormat="1" ht="11.25">
      <c r="B314" s="199"/>
      <c r="C314" s="200"/>
      <c r="D314" s="201" t="s">
        <v>193</v>
      </c>
      <c r="E314" s="202" t="s">
        <v>19</v>
      </c>
      <c r="F314" s="203" t="s">
        <v>401</v>
      </c>
      <c r="G314" s="200"/>
      <c r="H314" s="204">
        <v>0.94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193</v>
      </c>
      <c r="AU314" s="210" t="s">
        <v>83</v>
      </c>
      <c r="AV314" s="13" t="s">
        <v>83</v>
      </c>
      <c r="AW314" s="13" t="s">
        <v>32</v>
      </c>
      <c r="AX314" s="13" t="s">
        <v>70</v>
      </c>
      <c r="AY314" s="210" t="s">
        <v>181</v>
      </c>
    </row>
    <row r="315" spans="1:65" s="14" customFormat="1" ht="11.25">
      <c r="B315" s="211"/>
      <c r="C315" s="212"/>
      <c r="D315" s="201" t="s">
        <v>193</v>
      </c>
      <c r="E315" s="213" t="s">
        <v>19</v>
      </c>
      <c r="F315" s="214" t="s">
        <v>197</v>
      </c>
      <c r="G315" s="212"/>
      <c r="H315" s="215">
        <v>5.4399999999999995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193</v>
      </c>
      <c r="AU315" s="221" t="s">
        <v>83</v>
      </c>
      <c r="AV315" s="14" t="s">
        <v>189</v>
      </c>
      <c r="AW315" s="14" t="s">
        <v>32</v>
      </c>
      <c r="AX315" s="14" t="s">
        <v>77</v>
      </c>
      <c r="AY315" s="221" t="s">
        <v>181</v>
      </c>
    </row>
    <row r="316" spans="1:65" s="2" customFormat="1" ht="24.2" customHeight="1">
      <c r="A316" s="37"/>
      <c r="B316" s="38"/>
      <c r="C316" s="181" t="s">
        <v>412</v>
      </c>
      <c r="D316" s="181" t="s">
        <v>184</v>
      </c>
      <c r="E316" s="182" t="s">
        <v>413</v>
      </c>
      <c r="F316" s="183" t="s">
        <v>414</v>
      </c>
      <c r="G316" s="184" t="s">
        <v>309</v>
      </c>
      <c r="H316" s="185">
        <v>0.33200000000000002</v>
      </c>
      <c r="I316" s="186"/>
      <c r="J316" s="187">
        <f>ROUND(I316*H316,2)</f>
        <v>0</v>
      </c>
      <c r="K316" s="183" t="s">
        <v>188</v>
      </c>
      <c r="L316" s="42"/>
      <c r="M316" s="188" t="s">
        <v>19</v>
      </c>
      <c r="N316" s="189" t="s">
        <v>42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278</v>
      </c>
      <c r="AT316" s="192" t="s">
        <v>184</v>
      </c>
      <c r="AU316" s="192" t="s">
        <v>83</v>
      </c>
      <c r="AY316" s="20" t="s">
        <v>181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83</v>
      </c>
      <c r="BK316" s="193">
        <f>ROUND(I316*H316,2)</f>
        <v>0</v>
      </c>
      <c r="BL316" s="20" t="s">
        <v>278</v>
      </c>
      <c r="BM316" s="192" t="s">
        <v>415</v>
      </c>
    </row>
    <row r="317" spans="1:65" s="2" customFormat="1" ht="11.25">
      <c r="A317" s="37"/>
      <c r="B317" s="38"/>
      <c r="C317" s="39"/>
      <c r="D317" s="194" t="s">
        <v>191</v>
      </c>
      <c r="E317" s="39"/>
      <c r="F317" s="195" t="s">
        <v>416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191</v>
      </c>
      <c r="AU317" s="20" t="s">
        <v>83</v>
      </c>
    </row>
    <row r="318" spans="1:65" s="12" customFormat="1" ht="22.9" customHeight="1">
      <c r="B318" s="165"/>
      <c r="C318" s="166"/>
      <c r="D318" s="167" t="s">
        <v>69</v>
      </c>
      <c r="E318" s="179" t="s">
        <v>417</v>
      </c>
      <c r="F318" s="179" t="s">
        <v>418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SUM(P319:P341)</f>
        <v>0</v>
      </c>
      <c r="Q318" s="173"/>
      <c r="R318" s="174">
        <f>SUM(R319:R341)</f>
        <v>9.7818000000000002E-3</v>
      </c>
      <c r="S318" s="173"/>
      <c r="T318" s="175">
        <f>SUM(T319:T341)</f>
        <v>0</v>
      </c>
      <c r="AR318" s="176" t="s">
        <v>83</v>
      </c>
      <c r="AT318" s="177" t="s">
        <v>69</v>
      </c>
      <c r="AU318" s="177" t="s">
        <v>77</v>
      </c>
      <c r="AY318" s="176" t="s">
        <v>181</v>
      </c>
      <c r="BK318" s="178">
        <f>SUM(BK319:BK341)</f>
        <v>0</v>
      </c>
    </row>
    <row r="319" spans="1:65" s="2" customFormat="1" ht="24.2" customHeight="1">
      <c r="A319" s="37"/>
      <c r="B319" s="38"/>
      <c r="C319" s="181" t="s">
        <v>419</v>
      </c>
      <c r="D319" s="181" t="s">
        <v>184</v>
      </c>
      <c r="E319" s="182" t="s">
        <v>420</v>
      </c>
      <c r="F319" s="183" t="s">
        <v>421</v>
      </c>
      <c r="G319" s="184" t="s">
        <v>230</v>
      </c>
      <c r="H319" s="185">
        <v>23.29</v>
      </c>
      <c r="I319" s="186"/>
      <c r="J319" s="187">
        <f>ROUND(I319*H319,2)</f>
        <v>0</v>
      </c>
      <c r="K319" s="183" t="s">
        <v>188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6.0000000000000002E-5</v>
      </c>
      <c r="R319" s="190">
        <f>Q319*H319</f>
        <v>1.3974E-3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278</v>
      </c>
      <c r="AT319" s="192" t="s">
        <v>184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422</v>
      </c>
    </row>
    <row r="320" spans="1:65" s="2" customFormat="1" ht="11.25">
      <c r="A320" s="37"/>
      <c r="B320" s="38"/>
      <c r="C320" s="39"/>
      <c r="D320" s="194" t="s">
        <v>191</v>
      </c>
      <c r="E320" s="39"/>
      <c r="F320" s="195" t="s">
        <v>423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191</v>
      </c>
      <c r="AU320" s="20" t="s">
        <v>83</v>
      </c>
    </row>
    <row r="321" spans="1:65" s="13" customFormat="1" ht="11.25">
      <c r="B321" s="199"/>
      <c r="C321" s="200"/>
      <c r="D321" s="201" t="s">
        <v>193</v>
      </c>
      <c r="E321" s="202" t="s">
        <v>19</v>
      </c>
      <c r="F321" s="203" t="s">
        <v>424</v>
      </c>
      <c r="G321" s="200"/>
      <c r="H321" s="204">
        <v>7.16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193</v>
      </c>
      <c r="AU321" s="210" t="s">
        <v>83</v>
      </c>
      <c r="AV321" s="13" t="s">
        <v>83</v>
      </c>
      <c r="AW321" s="13" t="s">
        <v>32</v>
      </c>
      <c r="AX321" s="13" t="s">
        <v>70</v>
      </c>
      <c r="AY321" s="210" t="s">
        <v>181</v>
      </c>
    </row>
    <row r="322" spans="1:65" s="13" customFormat="1" ht="11.25">
      <c r="B322" s="199"/>
      <c r="C322" s="200"/>
      <c r="D322" s="201" t="s">
        <v>193</v>
      </c>
      <c r="E322" s="202" t="s">
        <v>19</v>
      </c>
      <c r="F322" s="203" t="s">
        <v>424</v>
      </c>
      <c r="G322" s="200"/>
      <c r="H322" s="204">
        <v>7.16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193</v>
      </c>
      <c r="AU322" s="210" t="s">
        <v>83</v>
      </c>
      <c r="AV322" s="13" t="s">
        <v>83</v>
      </c>
      <c r="AW322" s="13" t="s">
        <v>32</v>
      </c>
      <c r="AX322" s="13" t="s">
        <v>70</v>
      </c>
      <c r="AY322" s="210" t="s">
        <v>181</v>
      </c>
    </row>
    <row r="323" spans="1:65" s="13" customFormat="1" ht="11.25">
      <c r="B323" s="199"/>
      <c r="C323" s="200"/>
      <c r="D323" s="201" t="s">
        <v>193</v>
      </c>
      <c r="E323" s="202" t="s">
        <v>19</v>
      </c>
      <c r="F323" s="203" t="s">
        <v>425</v>
      </c>
      <c r="G323" s="200"/>
      <c r="H323" s="204">
        <v>5.87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193</v>
      </c>
      <c r="AU323" s="210" t="s">
        <v>83</v>
      </c>
      <c r="AV323" s="13" t="s">
        <v>83</v>
      </c>
      <c r="AW323" s="13" t="s">
        <v>32</v>
      </c>
      <c r="AX323" s="13" t="s">
        <v>70</v>
      </c>
      <c r="AY323" s="210" t="s">
        <v>181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426</v>
      </c>
      <c r="G324" s="200"/>
      <c r="H324" s="204">
        <v>3.1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4" customFormat="1" ht="11.25">
      <c r="B325" s="211"/>
      <c r="C325" s="212"/>
      <c r="D325" s="201" t="s">
        <v>193</v>
      </c>
      <c r="E325" s="213" t="s">
        <v>19</v>
      </c>
      <c r="F325" s="214" t="s">
        <v>197</v>
      </c>
      <c r="G325" s="212"/>
      <c r="H325" s="215">
        <v>23.290000000000003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193</v>
      </c>
      <c r="AU325" s="221" t="s">
        <v>83</v>
      </c>
      <c r="AV325" s="14" t="s">
        <v>189</v>
      </c>
      <c r="AW325" s="14" t="s">
        <v>32</v>
      </c>
      <c r="AX325" s="14" t="s">
        <v>77</v>
      </c>
      <c r="AY325" s="221" t="s">
        <v>181</v>
      </c>
    </row>
    <row r="326" spans="1:65" s="2" customFormat="1" ht="24.2" customHeight="1">
      <c r="A326" s="37"/>
      <c r="B326" s="38"/>
      <c r="C326" s="181" t="s">
        <v>427</v>
      </c>
      <c r="D326" s="181" t="s">
        <v>184</v>
      </c>
      <c r="E326" s="182" t="s">
        <v>428</v>
      </c>
      <c r="F326" s="183" t="s">
        <v>429</v>
      </c>
      <c r="G326" s="184" t="s">
        <v>230</v>
      </c>
      <c r="H326" s="185">
        <v>23.29</v>
      </c>
      <c r="I326" s="186"/>
      <c r="J326" s="187">
        <f>ROUND(I326*H326,2)</f>
        <v>0</v>
      </c>
      <c r="K326" s="183" t="s">
        <v>188</v>
      </c>
      <c r="L326" s="42"/>
      <c r="M326" s="188" t="s">
        <v>19</v>
      </c>
      <c r="N326" s="189" t="s">
        <v>42</v>
      </c>
      <c r="O326" s="67"/>
      <c r="P326" s="190">
        <f>O326*H326</f>
        <v>0</v>
      </c>
      <c r="Q326" s="190">
        <v>6.9999999999999994E-5</v>
      </c>
      <c r="R326" s="190">
        <f>Q326*H326</f>
        <v>1.6302999999999999E-3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278</v>
      </c>
      <c r="AT326" s="192" t="s">
        <v>184</v>
      </c>
      <c r="AU326" s="192" t="s">
        <v>83</v>
      </c>
      <c r="AY326" s="20" t="s">
        <v>181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83</v>
      </c>
      <c r="BK326" s="193">
        <f>ROUND(I326*H326,2)</f>
        <v>0</v>
      </c>
      <c r="BL326" s="20" t="s">
        <v>278</v>
      </c>
      <c r="BM326" s="192" t="s">
        <v>430</v>
      </c>
    </row>
    <row r="327" spans="1:65" s="2" customFormat="1" ht="11.25">
      <c r="A327" s="37"/>
      <c r="B327" s="38"/>
      <c r="C327" s="39"/>
      <c r="D327" s="194" t="s">
        <v>191</v>
      </c>
      <c r="E327" s="39"/>
      <c r="F327" s="195" t="s">
        <v>431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191</v>
      </c>
      <c r="AU327" s="20" t="s">
        <v>83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424</v>
      </c>
      <c r="G328" s="200"/>
      <c r="H328" s="204">
        <v>7.16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424</v>
      </c>
      <c r="G329" s="200"/>
      <c r="H329" s="204">
        <v>7.16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3" customFormat="1" ht="11.25">
      <c r="B330" s="199"/>
      <c r="C330" s="200"/>
      <c r="D330" s="201" t="s">
        <v>193</v>
      </c>
      <c r="E330" s="202" t="s">
        <v>19</v>
      </c>
      <c r="F330" s="203" t="s">
        <v>425</v>
      </c>
      <c r="G330" s="200"/>
      <c r="H330" s="204">
        <v>5.87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193</v>
      </c>
      <c r="AU330" s="210" t="s">
        <v>83</v>
      </c>
      <c r="AV330" s="13" t="s">
        <v>83</v>
      </c>
      <c r="AW330" s="13" t="s">
        <v>32</v>
      </c>
      <c r="AX330" s="13" t="s">
        <v>70</v>
      </c>
      <c r="AY330" s="210" t="s">
        <v>181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426</v>
      </c>
      <c r="G331" s="200"/>
      <c r="H331" s="204">
        <v>3.1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4" customFormat="1" ht="11.25">
      <c r="B332" s="211"/>
      <c r="C332" s="212"/>
      <c r="D332" s="201" t="s">
        <v>193</v>
      </c>
      <c r="E332" s="213" t="s">
        <v>19</v>
      </c>
      <c r="F332" s="214" t="s">
        <v>197</v>
      </c>
      <c r="G332" s="212"/>
      <c r="H332" s="215">
        <v>23.290000000000003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193</v>
      </c>
      <c r="AU332" s="221" t="s">
        <v>83</v>
      </c>
      <c r="AV332" s="14" t="s">
        <v>189</v>
      </c>
      <c r="AW332" s="14" t="s">
        <v>32</v>
      </c>
      <c r="AX332" s="14" t="s">
        <v>77</v>
      </c>
      <c r="AY332" s="221" t="s">
        <v>181</v>
      </c>
    </row>
    <row r="333" spans="1:65" s="2" customFormat="1" ht="24.2" customHeight="1">
      <c r="A333" s="37"/>
      <c r="B333" s="38"/>
      <c r="C333" s="181" t="s">
        <v>432</v>
      </c>
      <c r="D333" s="181" t="s">
        <v>184</v>
      </c>
      <c r="E333" s="182" t="s">
        <v>433</v>
      </c>
      <c r="F333" s="183" t="s">
        <v>434</v>
      </c>
      <c r="G333" s="184" t="s">
        <v>230</v>
      </c>
      <c r="H333" s="185">
        <v>23.29</v>
      </c>
      <c r="I333" s="186"/>
      <c r="J333" s="187">
        <f>ROUND(I333*H333,2)</f>
        <v>0</v>
      </c>
      <c r="K333" s="183" t="s">
        <v>188</v>
      </c>
      <c r="L333" s="42"/>
      <c r="M333" s="188" t="s">
        <v>19</v>
      </c>
      <c r="N333" s="189" t="s">
        <v>42</v>
      </c>
      <c r="O333" s="67"/>
      <c r="P333" s="190">
        <f>O333*H333</f>
        <v>0</v>
      </c>
      <c r="Q333" s="190">
        <v>2.9E-4</v>
      </c>
      <c r="R333" s="190">
        <f>Q333*H333</f>
        <v>6.7540999999999999E-3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278</v>
      </c>
      <c r="AT333" s="192" t="s">
        <v>184</v>
      </c>
      <c r="AU333" s="192" t="s">
        <v>83</v>
      </c>
      <c r="AY333" s="20" t="s">
        <v>181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83</v>
      </c>
      <c r="BK333" s="193">
        <f>ROUND(I333*H333,2)</f>
        <v>0</v>
      </c>
      <c r="BL333" s="20" t="s">
        <v>278</v>
      </c>
      <c r="BM333" s="192" t="s">
        <v>435</v>
      </c>
    </row>
    <row r="334" spans="1:65" s="2" customFormat="1" ht="11.25">
      <c r="A334" s="37"/>
      <c r="B334" s="38"/>
      <c r="C334" s="39"/>
      <c r="D334" s="194" t="s">
        <v>191</v>
      </c>
      <c r="E334" s="39"/>
      <c r="F334" s="195" t="s">
        <v>436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191</v>
      </c>
      <c r="AU334" s="20" t="s">
        <v>83</v>
      </c>
    </row>
    <row r="335" spans="1:65" s="13" customFormat="1" ht="11.25">
      <c r="B335" s="199"/>
      <c r="C335" s="200"/>
      <c r="D335" s="201" t="s">
        <v>193</v>
      </c>
      <c r="E335" s="202" t="s">
        <v>19</v>
      </c>
      <c r="F335" s="203" t="s">
        <v>424</v>
      </c>
      <c r="G335" s="200"/>
      <c r="H335" s="204">
        <v>7.16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193</v>
      </c>
      <c r="AU335" s="210" t="s">
        <v>83</v>
      </c>
      <c r="AV335" s="13" t="s">
        <v>83</v>
      </c>
      <c r="AW335" s="13" t="s">
        <v>32</v>
      </c>
      <c r="AX335" s="13" t="s">
        <v>70</v>
      </c>
      <c r="AY335" s="210" t="s">
        <v>181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424</v>
      </c>
      <c r="G336" s="200"/>
      <c r="H336" s="204">
        <v>7.16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425</v>
      </c>
      <c r="G337" s="200"/>
      <c r="H337" s="204">
        <v>5.87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426</v>
      </c>
      <c r="G338" s="200"/>
      <c r="H338" s="204">
        <v>3.1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4" customFormat="1" ht="11.25">
      <c r="B339" s="211"/>
      <c r="C339" s="212"/>
      <c r="D339" s="201" t="s">
        <v>193</v>
      </c>
      <c r="E339" s="213" t="s">
        <v>19</v>
      </c>
      <c r="F339" s="214" t="s">
        <v>197</v>
      </c>
      <c r="G339" s="212"/>
      <c r="H339" s="215">
        <v>23.290000000000003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193</v>
      </c>
      <c r="AU339" s="221" t="s">
        <v>83</v>
      </c>
      <c r="AV339" s="14" t="s">
        <v>189</v>
      </c>
      <c r="AW339" s="14" t="s">
        <v>32</v>
      </c>
      <c r="AX339" s="14" t="s">
        <v>77</v>
      </c>
      <c r="AY339" s="221" t="s">
        <v>181</v>
      </c>
    </row>
    <row r="340" spans="1:65" s="2" customFormat="1" ht="33" customHeight="1">
      <c r="A340" s="37"/>
      <c r="B340" s="38"/>
      <c r="C340" s="181" t="s">
        <v>437</v>
      </c>
      <c r="D340" s="181" t="s">
        <v>184</v>
      </c>
      <c r="E340" s="182" t="s">
        <v>438</v>
      </c>
      <c r="F340" s="183" t="s">
        <v>439</v>
      </c>
      <c r="G340" s="184" t="s">
        <v>309</v>
      </c>
      <c r="H340" s="185">
        <v>0.01</v>
      </c>
      <c r="I340" s="186"/>
      <c r="J340" s="187">
        <f>ROUND(I340*H340,2)</f>
        <v>0</v>
      </c>
      <c r="K340" s="183" t="s">
        <v>188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278</v>
      </c>
      <c r="AT340" s="192" t="s">
        <v>184</v>
      </c>
      <c r="AU340" s="192" t="s">
        <v>83</v>
      </c>
      <c r="AY340" s="20" t="s">
        <v>181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83</v>
      </c>
      <c r="BK340" s="193">
        <f>ROUND(I340*H340,2)</f>
        <v>0</v>
      </c>
      <c r="BL340" s="20" t="s">
        <v>278</v>
      </c>
      <c r="BM340" s="192" t="s">
        <v>440</v>
      </c>
    </row>
    <row r="341" spans="1:65" s="2" customFormat="1" ht="11.25">
      <c r="A341" s="37"/>
      <c r="B341" s="38"/>
      <c r="C341" s="39"/>
      <c r="D341" s="194" t="s">
        <v>191</v>
      </c>
      <c r="E341" s="39"/>
      <c r="F341" s="195" t="s">
        <v>441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191</v>
      </c>
      <c r="AU341" s="20" t="s">
        <v>83</v>
      </c>
    </row>
    <row r="342" spans="1:65" s="12" customFormat="1" ht="22.9" customHeight="1">
      <c r="B342" s="165"/>
      <c r="C342" s="166"/>
      <c r="D342" s="167" t="s">
        <v>69</v>
      </c>
      <c r="E342" s="179" t="s">
        <v>442</v>
      </c>
      <c r="F342" s="179" t="s">
        <v>443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SUM(P343:P353)</f>
        <v>0</v>
      </c>
      <c r="Q342" s="173"/>
      <c r="R342" s="174">
        <f>SUM(R343:R353)</f>
        <v>1.3841879999999999E-2</v>
      </c>
      <c r="S342" s="173"/>
      <c r="T342" s="175">
        <f>SUM(T343:T353)</f>
        <v>0</v>
      </c>
      <c r="AR342" s="176" t="s">
        <v>83</v>
      </c>
      <c r="AT342" s="177" t="s">
        <v>69</v>
      </c>
      <c r="AU342" s="177" t="s">
        <v>77</v>
      </c>
      <c r="AY342" s="176" t="s">
        <v>181</v>
      </c>
      <c r="BK342" s="178">
        <f>SUM(BK343:BK353)</f>
        <v>0</v>
      </c>
    </row>
    <row r="343" spans="1:65" s="2" customFormat="1" ht="24.2" customHeight="1">
      <c r="A343" s="37"/>
      <c r="B343" s="38"/>
      <c r="C343" s="181" t="s">
        <v>444</v>
      </c>
      <c r="D343" s="181" t="s">
        <v>184</v>
      </c>
      <c r="E343" s="182" t="s">
        <v>445</v>
      </c>
      <c r="F343" s="183" t="s">
        <v>446</v>
      </c>
      <c r="G343" s="184" t="s">
        <v>187</v>
      </c>
      <c r="H343" s="185">
        <v>53.238</v>
      </c>
      <c r="I343" s="186"/>
      <c r="J343" s="187">
        <f>ROUND(I343*H343,2)</f>
        <v>0</v>
      </c>
      <c r="K343" s="183" t="s">
        <v>188</v>
      </c>
      <c r="L343" s="42"/>
      <c r="M343" s="188" t="s">
        <v>19</v>
      </c>
      <c r="N343" s="189" t="s">
        <v>42</v>
      </c>
      <c r="O343" s="67"/>
      <c r="P343" s="190">
        <f>O343*H343</f>
        <v>0</v>
      </c>
      <c r="Q343" s="190">
        <v>2.5999999999999998E-4</v>
      </c>
      <c r="R343" s="190">
        <f>Q343*H343</f>
        <v>1.3841879999999999E-2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278</v>
      </c>
      <c r="AT343" s="192" t="s">
        <v>184</v>
      </c>
      <c r="AU343" s="192" t="s">
        <v>83</v>
      </c>
      <c r="AY343" s="20" t="s">
        <v>181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83</v>
      </c>
      <c r="BK343" s="193">
        <f>ROUND(I343*H343,2)</f>
        <v>0</v>
      </c>
      <c r="BL343" s="20" t="s">
        <v>278</v>
      </c>
      <c r="BM343" s="192" t="s">
        <v>447</v>
      </c>
    </row>
    <row r="344" spans="1:65" s="2" customFormat="1" ht="11.25">
      <c r="A344" s="37"/>
      <c r="B344" s="38"/>
      <c r="C344" s="39"/>
      <c r="D344" s="194" t="s">
        <v>191</v>
      </c>
      <c r="E344" s="39"/>
      <c r="F344" s="195" t="s">
        <v>448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191</v>
      </c>
      <c r="AU344" s="20" t="s">
        <v>83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8</v>
      </c>
      <c r="G345" s="200"/>
      <c r="H345" s="204">
        <v>12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449</v>
      </c>
      <c r="G346" s="200"/>
      <c r="H346" s="204">
        <v>1.5209999999999999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8</v>
      </c>
      <c r="G347" s="200"/>
      <c r="H347" s="204">
        <v>12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449</v>
      </c>
      <c r="G348" s="200"/>
      <c r="H348" s="204">
        <v>1.5209999999999999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8</v>
      </c>
      <c r="G349" s="200"/>
      <c r="H349" s="204">
        <v>12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450</v>
      </c>
      <c r="G350" s="200"/>
      <c r="H350" s="204">
        <v>1.5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8</v>
      </c>
      <c r="G351" s="200"/>
      <c r="H351" s="204">
        <v>12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451</v>
      </c>
      <c r="G352" s="200"/>
      <c r="H352" s="204">
        <v>0.69599999999999995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4" customFormat="1" ht="11.25">
      <c r="B353" s="211"/>
      <c r="C353" s="212"/>
      <c r="D353" s="201" t="s">
        <v>193</v>
      </c>
      <c r="E353" s="213" t="s">
        <v>19</v>
      </c>
      <c r="F353" s="214" t="s">
        <v>197</v>
      </c>
      <c r="G353" s="212"/>
      <c r="H353" s="215">
        <v>53.238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193</v>
      </c>
      <c r="AU353" s="221" t="s">
        <v>83</v>
      </c>
      <c r="AV353" s="14" t="s">
        <v>189</v>
      </c>
      <c r="AW353" s="14" t="s">
        <v>32</v>
      </c>
      <c r="AX353" s="14" t="s">
        <v>77</v>
      </c>
      <c r="AY353" s="221" t="s">
        <v>181</v>
      </c>
    </row>
    <row r="354" spans="1:65" s="12" customFormat="1" ht="22.9" customHeight="1">
      <c r="B354" s="165"/>
      <c r="C354" s="166"/>
      <c r="D354" s="167" t="s">
        <v>69</v>
      </c>
      <c r="E354" s="179" t="s">
        <v>452</v>
      </c>
      <c r="F354" s="179" t="s">
        <v>453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SUM(P355:P368)</f>
        <v>0</v>
      </c>
      <c r="Q354" s="173"/>
      <c r="R354" s="174">
        <f>SUM(R355:R368)</f>
        <v>1.1213799999999999E-2</v>
      </c>
      <c r="S354" s="173"/>
      <c r="T354" s="175">
        <f>SUM(T355:T368)</f>
        <v>0</v>
      </c>
      <c r="AR354" s="176" t="s">
        <v>83</v>
      </c>
      <c r="AT354" s="177" t="s">
        <v>69</v>
      </c>
      <c r="AU354" s="177" t="s">
        <v>77</v>
      </c>
      <c r="AY354" s="176" t="s">
        <v>181</v>
      </c>
      <c r="BK354" s="178">
        <f>SUM(BK355:BK368)</f>
        <v>0</v>
      </c>
    </row>
    <row r="355" spans="1:65" s="2" customFormat="1" ht="16.5" customHeight="1">
      <c r="A355" s="37"/>
      <c r="B355" s="38"/>
      <c r="C355" s="181" t="s">
        <v>454</v>
      </c>
      <c r="D355" s="181" t="s">
        <v>184</v>
      </c>
      <c r="E355" s="182" t="s">
        <v>455</v>
      </c>
      <c r="F355" s="183" t="s">
        <v>456</v>
      </c>
      <c r="G355" s="184" t="s">
        <v>187</v>
      </c>
      <c r="H355" s="185">
        <v>8.6259999999999994</v>
      </c>
      <c r="I355" s="186"/>
      <c r="J355" s="187">
        <f>ROUND(I355*H355,2)</f>
        <v>0</v>
      </c>
      <c r="K355" s="183" t="s">
        <v>19</v>
      </c>
      <c r="L355" s="42"/>
      <c r="M355" s="188" t="s">
        <v>19</v>
      </c>
      <c r="N355" s="189" t="s">
        <v>42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278</v>
      </c>
      <c r="AT355" s="192" t="s">
        <v>184</v>
      </c>
      <c r="AU355" s="192" t="s">
        <v>83</v>
      </c>
      <c r="AY355" s="20" t="s">
        <v>181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83</v>
      </c>
      <c r="BK355" s="193">
        <f>ROUND(I355*H355,2)</f>
        <v>0</v>
      </c>
      <c r="BL355" s="20" t="s">
        <v>278</v>
      </c>
      <c r="BM355" s="192" t="s">
        <v>457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458</v>
      </c>
      <c r="G356" s="200"/>
      <c r="H356" s="204">
        <v>3.1139999999999999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458</v>
      </c>
      <c r="G357" s="200"/>
      <c r="H357" s="204">
        <v>3.1139999999999999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213</v>
      </c>
      <c r="G358" s="200"/>
      <c r="H358" s="204">
        <v>1.7969999999999999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214</v>
      </c>
      <c r="G359" s="200"/>
      <c r="H359" s="204">
        <v>0.60099999999999998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8.6260000000000012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16.5" customHeight="1">
      <c r="A361" s="37"/>
      <c r="B361" s="38"/>
      <c r="C361" s="222" t="s">
        <v>459</v>
      </c>
      <c r="D361" s="222" t="s">
        <v>237</v>
      </c>
      <c r="E361" s="223" t="s">
        <v>460</v>
      </c>
      <c r="F361" s="224" t="s">
        <v>461</v>
      </c>
      <c r="G361" s="225" t="s">
        <v>187</v>
      </c>
      <c r="H361" s="226">
        <v>8.6259999999999994</v>
      </c>
      <c r="I361" s="227"/>
      <c r="J361" s="228">
        <f>ROUND(I361*H361,2)</f>
        <v>0</v>
      </c>
      <c r="K361" s="224" t="s">
        <v>188</v>
      </c>
      <c r="L361" s="229"/>
      <c r="M361" s="230" t="s">
        <v>19</v>
      </c>
      <c r="N361" s="231" t="s">
        <v>42</v>
      </c>
      <c r="O361" s="67"/>
      <c r="P361" s="190">
        <f>O361*H361</f>
        <v>0</v>
      </c>
      <c r="Q361" s="190">
        <v>1.2999999999999999E-3</v>
      </c>
      <c r="R361" s="190">
        <f>Q361*H361</f>
        <v>1.1213799999999999E-2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356</v>
      </c>
      <c r="AT361" s="192" t="s">
        <v>237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462</v>
      </c>
    </row>
    <row r="362" spans="1:65" s="13" customFormat="1" ht="11.25">
      <c r="B362" s="199"/>
      <c r="C362" s="200"/>
      <c r="D362" s="201" t="s">
        <v>193</v>
      </c>
      <c r="E362" s="202" t="s">
        <v>19</v>
      </c>
      <c r="F362" s="203" t="s">
        <v>458</v>
      </c>
      <c r="G362" s="200"/>
      <c r="H362" s="204">
        <v>3.1139999999999999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193</v>
      </c>
      <c r="AU362" s="210" t="s">
        <v>83</v>
      </c>
      <c r="AV362" s="13" t="s">
        <v>83</v>
      </c>
      <c r="AW362" s="13" t="s">
        <v>32</v>
      </c>
      <c r="AX362" s="13" t="s">
        <v>70</v>
      </c>
      <c r="AY362" s="210" t="s">
        <v>181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458</v>
      </c>
      <c r="G363" s="200"/>
      <c r="H363" s="204">
        <v>3.1139999999999999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213</v>
      </c>
      <c r="G364" s="200"/>
      <c r="H364" s="204">
        <v>1.7969999999999999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214</v>
      </c>
      <c r="G365" s="200"/>
      <c r="H365" s="204">
        <v>0.60099999999999998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4" customFormat="1" ht="11.25">
      <c r="B366" s="211"/>
      <c r="C366" s="212"/>
      <c r="D366" s="201" t="s">
        <v>193</v>
      </c>
      <c r="E366" s="213" t="s">
        <v>19</v>
      </c>
      <c r="F366" s="214" t="s">
        <v>197</v>
      </c>
      <c r="G366" s="212"/>
      <c r="H366" s="215">
        <v>8.6260000000000012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193</v>
      </c>
      <c r="AU366" s="221" t="s">
        <v>83</v>
      </c>
      <c r="AV366" s="14" t="s">
        <v>189</v>
      </c>
      <c r="AW366" s="14" t="s">
        <v>32</v>
      </c>
      <c r="AX366" s="14" t="s">
        <v>77</v>
      </c>
      <c r="AY366" s="221" t="s">
        <v>181</v>
      </c>
    </row>
    <row r="367" spans="1:65" s="2" customFormat="1" ht="33" customHeight="1">
      <c r="A367" s="37"/>
      <c r="B367" s="38"/>
      <c r="C367" s="181" t="s">
        <v>463</v>
      </c>
      <c r="D367" s="181" t="s">
        <v>184</v>
      </c>
      <c r="E367" s="182" t="s">
        <v>464</v>
      </c>
      <c r="F367" s="183" t="s">
        <v>465</v>
      </c>
      <c r="G367" s="184" t="s">
        <v>309</v>
      </c>
      <c r="H367" s="185">
        <v>1.0999999999999999E-2</v>
      </c>
      <c r="I367" s="186"/>
      <c r="J367" s="187">
        <f>ROUND(I367*H367,2)</f>
        <v>0</v>
      </c>
      <c r="K367" s="183" t="s">
        <v>188</v>
      </c>
      <c r="L367" s="42"/>
      <c r="M367" s="188" t="s">
        <v>19</v>
      </c>
      <c r="N367" s="189" t="s">
        <v>42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278</v>
      </c>
      <c r="AT367" s="192" t="s">
        <v>184</v>
      </c>
      <c r="AU367" s="192" t="s">
        <v>83</v>
      </c>
      <c r="AY367" s="20" t="s">
        <v>181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83</v>
      </c>
      <c r="BK367" s="193">
        <f>ROUND(I367*H367,2)</f>
        <v>0</v>
      </c>
      <c r="BL367" s="20" t="s">
        <v>278</v>
      </c>
      <c r="BM367" s="192" t="s">
        <v>466</v>
      </c>
    </row>
    <row r="368" spans="1:65" s="2" customFormat="1" ht="11.25">
      <c r="A368" s="37"/>
      <c r="B368" s="38"/>
      <c r="C368" s="39"/>
      <c r="D368" s="194" t="s">
        <v>191</v>
      </c>
      <c r="E368" s="39"/>
      <c r="F368" s="195" t="s">
        <v>467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191</v>
      </c>
      <c r="AU368" s="20" t="s">
        <v>83</v>
      </c>
    </row>
    <row r="369" spans="1:65" s="12" customFormat="1" ht="25.9" customHeight="1">
      <c r="B369" s="165"/>
      <c r="C369" s="166"/>
      <c r="D369" s="167" t="s">
        <v>69</v>
      </c>
      <c r="E369" s="168" t="s">
        <v>468</v>
      </c>
      <c r="F369" s="168" t="s">
        <v>469</v>
      </c>
      <c r="G369" s="166"/>
      <c r="H369" s="166"/>
      <c r="I369" s="169"/>
      <c r="J369" s="170">
        <f>BK369</f>
        <v>0</v>
      </c>
      <c r="K369" s="166"/>
      <c r="L369" s="171"/>
      <c r="M369" s="172"/>
      <c r="N369" s="173"/>
      <c r="O369" s="173"/>
      <c r="P369" s="174">
        <f>SUM(P370:P377)</f>
        <v>0</v>
      </c>
      <c r="Q369" s="173"/>
      <c r="R369" s="174">
        <f>SUM(R370:R377)</f>
        <v>0</v>
      </c>
      <c r="S369" s="173"/>
      <c r="T369" s="175">
        <f>SUM(T370:T377)</f>
        <v>0</v>
      </c>
      <c r="AR369" s="176" t="s">
        <v>215</v>
      </c>
      <c r="AT369" s="177" t="s">
        <v>69</v>
      </c>
      <c r="AU369" s="177" t="s">
        <v>70</v>
      </c>
      <c r="AY369" s="176" t="s">
        <v>181</v>
      </c>
      <c r="BK369" s="178">
        <f>SUM(BK370:BK377)</f>
        <v>0</v>
      </c>
    </row>
    <row r="370" spans="1:65" s="2" customFormat="1" ht="16.5" customHeight="1">
      <c r="A370" s="37"/>
      <c r="B370" s="38"/>
      <c r="C370" s="181" t="s">
        <v>470</v>
      </c>
      <c r="D370" s="181" t="s">
        <v>184</v>
      </c>
      <c r="E370" s="182" t="s">
        <v>471</v>
      </c>
      <c r="F370" s="183" t="s">
        <v>472</v>
      </c>
      <c r="G370" s="184" t="s">
        <v>473</v>
      </c>
      <c r="H370" s="185">
        <v>1</v>
      </c>
      <c r="I370" s="186"/>
      <c r="J370" s="187">
        <f t="shared" ref="J370:J377" si="0">ROUND(I370*H370,2)</f>
        <v>0</v>
      </c>
      <c r="K370" s="183" t="s">
        <v>19</v>
      </c>
      <c r="L370" s="42"/>
      <c r="M370" s="188" t="s">
        <v>19</v>
      </c>
      <c r="N370" s="189" t="s">
        <v>42</v>
      </c>
      <c r="O370" s="67"/>
      <c r="P370" s="190">
        <f t="shared" ref="P370:P377" si="1">O370*H370</f>
        <v>0</v>
      </c>
      <c r="Q370" s="190">
        <v>0</v>
      </c>
      <c r="R370" s="190">
        <f t="shared" ref="R370:R377" si="2">Q370*H370</f>
        <v>0</v>
      </c>
      <c r="S370" s="190">
        <v>0</v>
      </c>
      <c r="T370" s="191">
        <f t="shared" ref="T370:T377" si="3"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189</v>
      </c>
      <c r="AT370" s="192" t="s">
        <v>184</v>
      </c>
      <c r="AU370" s="192" t="s">
        <v>77</v>
      </c>
      <c r="AY370" s="20" t="s">
        <v>181</v>
      </c>
      <c r="BE370" s="193">
        <f t="shared" ref="BE370:BE377" si="4">IF(N370="základní",J370,0)</f>
        <v>0</v>
      </c>
      <c r="BF370" s="193">
        <f t="shared" ref="BF370:BF377" si="5">IF(N370="snížená",J370,0)</f>
        <v>0</v>
      </c>
      <c r="BG370" s="193">
        <f t="shared" ref="BG370:BG377" si="6">IF(N370="zákl. přenesená",J370,0)</f>
        <v>0</v>
      </c>
      <c r="BH370" s="193">
        <f t="shared" ref="BH370:BH377" si="7">IF(N370="sníž. přenesená",J370,0)</f>
        <v>0</v>
      </c>
      <c r="BI370" s="193">
        <f t="shared" ref="BI370:BI377" si="8">IF(N370="nulová",J370,0)</f>
        <v>0</v>
      </c>
      <c r="BJ370" s="20" t="s">
        <v>83</v>
      </c>
      <c r="BK370" s="193">
        <f t="shared" ref="BK370:BK377" si="9">ROUND(I370*H370,2)</f>
        <v>0</v>
      </c>
      <c r="BL370" s="20" t="s">
        <v>189</v>
      </c>
      <c r="BM370" s="192" t="s">
        <v>474</v>
      </c>
    </row>
    <row r="371" spans="1:65" s="2" customFormat="1" ht="16.5" customHeight="1">
      <c r="A371" s="37"/>
      <c r="B371" s="38"/>
      <c r="C371" s="181" t="s">
        <v>475</v>
      </c>
      <c r="D371" s="181" t="s">
        <v>184</v>
      </c>
      <c r="E371" s="182" t="s">
        <v>476</v>
      </c>
      <c r="F371" s="183" t="s">
        <v>477</v>
      </c>
      <c r="G371" s="184" t="s">
        <v>473</v>
      </c>
      <c r="H371" s="185">
        <v>1</v>
      </c>
      <c r="I371" s="186"/>
      <c r="J371" s="187">
        <f t="shared" si="0"/>
        <v>0</v>
      </c>
      <c r="K371" s="183" t="s">
        <v>19</v>
      </c>
      <c r="L371" s="42"/>
      <c r="M371" s="188" t="s">
        <v>19</v>
      </c>
      <c r="N371" s="189" t="s">
        <v>42</v>
      </c>
      <c r="O371" s="67"/>
      <c r="P371" s="190">
        <f t="shared" si="1"/>
        <v>0</v>
      </c>
      <c r="Q371" s="190">
        <v>0</v>
      </c>
      <c r="R371" s="190">
        <f t="shared" si="2"/>
        <v>0</v>
      </c>
      <c r="S371" s="190">
        <v>0</v>
      </c>
      <c r="T371" s="191">
        <f t="shared" si="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189</v>
      </c>
      <c r="AT371" s="192" t="s">
        <v>184</v>
      </c>
      <c r="AU371" s="192" t="s">
        <v>77</v>
      </c>
      <c r="AY371" s="20" t="s">
        <v>181</v>
      </c>
      <c r="BE371" s="193">
        <f t="shared" si="4"/>
        <v>0</v>
      </c>
      <c r="BF371" s="193">
        <f t="shared" si="5"/>
        <v>0</v>
      </c>
      <c r="BG371" s="193">
        <f t="shared" si="6"/>
        <v>0</v>
      </c>
      <c r="BH371" s="193">
        <f t="shared" si="7"/>
        <v>0</v>
      </c>
      <c r="BI371" s="193">
        <f t="shared" si="8"/>
        <v>0</v>
      </c>
      <c r="BJ371" s="20" t="s">
        <v>83</v>
      </c>
      <c r="BK371" s="193">
        <f t="shared" si="9"/>
        <v>0</v>
      </c>
      <c r="BL371" s="20" t="s">
        <v>189</v>
      </c>
      <c r="BM371" s="192" t="s">
        <v>478</v>
      </c>
    </row>
    <row r="372" spans="1:65" s="2" customFormat="1" ht="24.2" customHeight="1">
      <c r="A372" s="37"/>
      <c r="B372" s="38"/>
      <c r="C372" s="181" t="s">
        <v>479</v>
      </c>
      <c r="D372" s="181" t="s">
        <v>184</v>
      </c>
      <c r="E372" s="182" t="s">
        <v>480</v>
      </c>
      <c r="F372" s="183" t="s">
        <v>481</v>
      </c>
      <c r="G372" s="184" t="s">
        <v>473</v>
      </c>
      <c r="H372" s="185">
        <v>1</v>
      </c>
      <c r="I372" s="186"/>
      <c r="J372" s="187">
        <f t="shared" si="0"/>
        <v>0</v>
      </c>
      <c r="K372" s="183" t="s">
        <v>19</v>
      </c>
      <c r="L372" s="42"/>
      <c r="M372" s="188" t="s">
        <v>19</v>
      </c>
      <c r="N372" s="189" t="s">
        <v>42</v>
      </c>
      <c r="O372" s="67"/>
      <c r="P372" s="190">
        <f t="shared" si="1"/>
        <v>0</v>
      </c>
      <c r="Q372" s="190">
        <v>0</v>
      </c>
      <c r="R372" s="190">
        <f t="shared" si="2"/>
        <v>0</v>
      </c>
      <c r="S372" s="190">
        <v>0</v>
      </c>
      <c r="T372" s="191">
        <f t="shared" si="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189</v>
      </c>
      <c r="AT372" s="192" t="s">
        <v>184</v>
      </c>
      <c r="AU372" s="192" t="s">
        <v>77</v>
      </c>
      <c r="AY372" s="20" t="s">
        <v>181</v>
      </c>
      <c r="BE372" s="193">
        <f t="shared" si="4"/>
        <v>0</v>
      </c>
      <c r="BF372" s="193">
        <f t="shared" si="5"/>
        <v>0</v>
      </c>
      <c r="BG372" s="193">
        <f t="shared" si="6"/>
        <v>0</v>
      </c>
      <c r="BH372" s="193">
        <f t="shared" si="7"/>
        <v>0</v>
      </c>
      <c r="BI372" s="193">
        <f t="shared" si="8"/>
        <v>0</v>
      </c>
      <c r="BJ372" s="20" t="s">
        <v>83</v>
      </c>
      <c r="BK372" s="193">
        <f t="shared" si="9"/>
        <v>0</v>
      </c>
      <c r="BL372" s="20" t="s">
        <v>189</v>
      </c>
      <c r="BM372" s="192" t="s">
        <v>482</v>
      </c>
    </row>
    <row r="373" spans="1:65" s="2" customFormat="1" ht="16.5" customHeight="1">
      <c r="A373" s="37"/>
      <c r="B373" s="38"/>
      <c r="C373" s="181" t="s">
        <v>483</v>
      </c>
      <c r="D373" s="181" t="s">
        <v>184</v>
      </c>
      <c r="E373" s="182" t="s">
        <v>484</v>
      </c>
      <c r="F373" s="183" t="s">
        <v>485</v>
      </c>
      <c r="G373" s="184" t="s">
        <v>473</v>
      </c>
      <c r="H373" s="185">
        <v>1</v>
      </c>
      <c r="I373" s="186"/>
      <c r="J373" s="187">
        <f t="shared" si="0"/>
        <v>0</v>
      </c>
      <c r="K373" s="183" t="s">
        <v>19</v>
      </c>
      <c r="L373" s="42"/>
      <c r="M373" s="188" t="s">
        <v>19</v>
      </c>
      <c r="N373" s="189" t="s">
        <v>42</v>
      </c>
      <c r="O373" s="67"/>
      <c r="P373" s="190">
        <f t="shared" si="1"/>
        <v>0</v>
      </c>
      <c r="Q373" s="190">
        <v>0</v>
      </c>
      <c r="R373" s="190">
        <f t="shared" si="2"/>
        <v>0</v>
      </c>
      <c r="S373" s="190">
        <v>0</v>
      </c>
      <c r="T373" s="191">
        <f t="shared" si="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189</v>
      </c>
      <c r="AT373" s="192" t="s">
        <v>184</v>
      </c>
      <c r="AU373" s="192" t="s">
        <v>77</v>
      </c>
      <c r="AY373" s="20" t="s">
        <v>181</v>
      </c>
      <c r="BE373" s="193">
        <f t="shared" si="4"/>
        <v>0</v>
      </c>
      <c r="BF373" s="193">
        <f t="shared" si="5"/>
        <v>0</v>
      </c>
      <c r="BG373" s="193">
        <f t="shared" si="6"/>
        <v>0</v>
      </c>
      <c r="BH373" s="193">
        <f t="shared" si="7"/>
        <v>0</v>
      </c>
      <c r="BI373" s="193">
        <f t="shared" si="8"/>
        <v>0</v>
      </c>
      <c r="BJ373" s="20" t="s">
        <v>83</v>
      </c>
      <c r="BK373" s="193">
        <f t="shared" si="9"/>
        <v>0</v>
      </c>
      <c r="BL373" s="20" t="s">
        <v>189</v>
      </c>
      <c r="BM373" s="192" t="s">
        <v>486</v>
      </c>
    </row>
    <row r="374" spans="1:65" s="2" customFormat="1" ht="16.5" customHeight="1">
      <c r="A374" s="37"/>
      <c r="B374" s="38"/>
      <c r="C374" s="181" t="s">
        <v>487</v>
      </c>
      <c r="D374" s="181" t="s">
        <v>184</v>
      </c>
      <c r="E374" s="182" t="s">
        <v>488</v>
      </c>
      <c r="F374" s="183" t="s">
        <v>489</v>
      </c>
      <c r="G374" s="184" t="s">
        <v>473</v>
      </c>
      <c r="H374" s="185">
        <v>1</v>
      </c>
      <c r="I374" s="186"/>
      <c r="J374" s="187">
        <f t="shared" si="0"/>
        <v>0</v>
      </c>
      <c r="K374" s="183" t="s">
        <v>19</v>
      </c>
      <c r="L374" s="42"/>
      <c r="M374" s="188" t="s">
        <v>19</v>
      </c>
      <c r="N374" s="189" t="s">
        <v>42</v>
      </c>
      <c r="O374" s="67"/>
      <c r="P374" s="190">
        <f t="shared" si="1"/>
        <v>0</v>
      </c>
      <c r="Q374" s="190">
        <v>0</v>
      </c>
      <c r="R374" s="190">
        <f t="shared" si="2"/>
        <v>0</v>
      </c>
      <c r="S374" s="190">
        <v>0</v>
      </c>
      <c r="T374" s="191">
        <f t="shared" si="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189</v>
      </c>
      <c r="AT374" s="192" t="s">
        <v>184</v>
      </c>
      <c r="AU374" s="192" t="s">
        <v>77</v>
      </c>
      <c r="AY374" s="20" t="s">
        <v>181</v>
      </c>
      <c r="BE374" s="193">
        <f t="shared" si="4"/>
        <v>0</v>
      </c>
      <c r="BF374" s="193">
        <f t="shared" si="5"/>
        <v>0</v>
      </c>
      <c r="BG374" s="193">
        <f t="shared" si="6"/>
        <v>0</v>
      </c>
      <c r="BH374" s="193">
        <f t="shared" si="7"/>
        <v>0</v>
      </c>
      <c r="BI374" s="193">
        <f t="shared" si="8"/>
        <v>0</v>
      </c>
      <c r="BJ374" s="20" t="s">
        <v>83</v>
      </c>
      <c r="BK374" s="193">
        <f t="shared" si="9"/>
        <v>0</v>
      </c>
      <c r="BL374" s="20" t="s">
        <v>189</v>
      </c>
      <c r="BM374" s="192" t="s">
        <v>490</v>
      </c>
    </row>
    <row r="375" spans="1:65" s="2" customFormat="1" ht="24.2" customHeight="1">
      <c r="A375" s="37"/>
      <c r="B375" s="38"/>
      <c r="C375" s="181" t="s">
        <v>491</v>
      </c>
      <c r="D375" s="181" t="s">
        <v>184</v>
      </c>
      <c r="E375" s="182" t="s">
        <v>492</v>
      </c>
      <c r="F375" s="183" t="s">
        <v>493</v>
      </c>
      <c r="G375" s="184" t="s">
        <v>473</v>
      </c>
      <c r="H375" s="185">
        <v>1</v>
      </c>
      <c r="I375" s="186"/>
      <c r="J375" s="187">
        <f t="shared" si="0"/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si="1"/>
        <v>0</v>
      </c>
      <c r="Q375" s="190">
        <v>0</v>
      </c>
      <c r="R375" s="190">
        <f t="shared" si="2"/>
        <v>0</v>
      </c>
      <c r="S375" s="190">
        <v>0</v>
      </c>
      <c r="T375" s="191">
        <f t="shared" si="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si="4"/>
        <v>0</v>
      </c>
      <c r="BF375" s="193">
        <f t="shared" si="5"/>
        <v>0</v>
      </c>
      <c r="BG375" s="193">
        <f t="shared" si="6"/>
        <v>0</v>
      </c>
      <c r="BH375" s="193">
        <f t="shared" si="7"/>
        <v>0</v>
      </c>
      <c r="BI375" s="193">
        <f t="shared" si="8"/>
        <v>0</v>
      </c>
      <c r="BJ375" s="20" t="s">
        <v>83</v>
      </c>
      <c r="BK375" s="193">
        <f t="shared" si="9"/>
        <v>0</v>
      </c>
      <c r="BL375" s="20" t="s">
        <v>189</v>
      </c>
      <c r="BM375" s="192" t="s">
        <v>494</v>
      </c>
    </row>
    <row r="376" spans="1:65" s="2" customFormat="1" ht="33" customHeight="1">
      <c r="A376" s="37"/>
      <c r="B376" s="38"/>
      <c r="C376" s="181" t="s">
        <v>495</v>
      </c>
      <c r="D376" s="181" t="s">
        <v>184</v>
      </c>
      <c r="E376" s="182" t="s">
        <v>496</v>
      </c>
      <c r="F376" s="183" t="s">
        <v>497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498</v>
      </c>
    </row>
    <row r="377" spans="1:65" s="2" customFormat="1" ht="16.5" customHeight="1">
      <c r="A377" s="37"/>
      <c r="B377" s="38"/>
      <c r="C377" s="181" t="s">
        <v>499</v>
      </c>
      <c r="D377" s="181" t="s">
        <v>184</v>
      </c>
      <c r="E377" s="182" t="s">
        <v>500</v>
      </c>
      <c r="F377" s="183" t="s">
        <v>501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253" t="s">
        <v>19</v>
      </c>
      <c r="N377" s="254" t="s">
        <v>42</v>
      </c>
      <c r="O377" s="255"/>
      <c r="P377" s="256">
        <f t="shared" si="1"/>
        <v>0</v>
      </c>
      <c r="Q377" s="256">
        <v>0</v>
      </c>
      <c r="R377" s="256">
        <f t="shared" si="2"/>
        <v>0</v>
      </c>
      <c r="S377" s="256">
        <v>0</v>
      </c>
      <c r="T377" s="257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502</v>
      </c>
    </row>
    <row r="378" spans="1:65" s="2" customFormat="1" ht="6.95" customHeight="1">
      <c r="A378" s="37"/>
      <c r="B378" s="50"/>
      <c r="C378" s="51"/>
      <c r="D378" s="51"/>
      <c r="E378" s="51"/>
      <c r="F378" s="51"/>
      <c r="G378" s="51"/>
      <c r="H378" s="51"/>
      <c r="I378" s="51"/>
      <c r="J378" s="51"/>
      <c r="K378" s="51"/>
      <c r="L378" s="42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algorithmName="SHA-512" hashValue="LhBBqR8rrTtNhgTusJVgyJMHwlqJaCTn8Z+lV0gTSMEBVox9lvy3vUAXgCq3mrfXpLk+RdgKm9eMaqh0EGckZg==" saltValue="yzwwoldLcgIJAkBY/EODmZ67IaAc7vPuKeiUDdDz+M/bl0+bQh09+nUSgomX7h+0HhlCMej+9+ca8qHMiaJKIA==" spinCount="100000" sheet="1" objects="1" scenarios="1" formatColumns="0" formatRows="0" autoFilter="0"/>
  <autoFilter ref="C96:K377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8" r:id="rId2"/>
    <hyperlink ref="F115" r:id="rId3"/>
    <hyperlink ref="F119" r:id="rId4"/>
    <hyperlink ref="F126" r:id="rId5"/>
    <hyperlink ref="F133" r:id="rId6"/>
    <hyperlink ref="F140" r:id="rId7"/>
    <hyperlink ref="F154" r:id="rId8"/>
    <hyperlink ref="F181" r:id="rId9"/>
    <hyperlink ref="F188" r:id="rId10"/>
    <hyperlink ref="F196" r:id="rId11"/>
    <hyperlink ref="F203" r:id="rId12"/>
    <hyperlink ref="F207" r:id="rId13"/>
    <hyperlink ref="F212" r:id="rId14"/>
    <hyperlink ref="F217" r:id="rId15"/>
    <hyperlink ref="F224" r:id="rId16"/>
    <hyperlink ref="F232" r:id="rId17"/>
    <hyperlink ref="F241" r:id="rId18"/>
    <hyperlink ref="F243" r:id="rId19"/>
    <hyperlink ref="F245" r:id="rId20"/>
    <hyperlink ref="F250" r:id="rId21"/>
    <hyperlink ref="F253" r:id="rId22"/>
    <hyperlink ref="F257" r:id="rId23"/>
    <hyperlink ref="F263" r:id="rId24"/>
    <hyperlink ref="F274" r:id="rId25"/>
    <hyperlink ref="F277" r:id="rId26"/>
    <hyperlink ref="F286" r:id="rId27"/>
    <hyperlink ref="F293" r:id="rId28"/>
    <hyperlink ref="F300" r:id="rId29"/>
    <hyperlink ref="F306" r:id="rId30"/>
    <hyperlink ref="F317" r:id="rId31"/>
    <hyperlink ref="F320" r:id="rId32"/>
    <hyperlink ref="F327" r:id="rId33"/>
    <hyperlink ref="F334" r:id="rId34"/>
    <hyperlink ref="F341" r:id="rId35"/>
    <hyperlink ref="F344" r:id="rId36"/>
    <hyperlink ref="F368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117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571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575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ROUND((SUM(BE97:BE410)),  2)</f>
        <v>0</v>
      </c>
      <c r="G35" s="37"/>
      <c r="H35" s="37"/>
      <c r="I35" s="127">
        <v>0.21</v>
      </c>
      <c r="J35" s="126">
        <f>ROUND(((SUM(BE97:BE410))*I35),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ROUND((SUM(BF97:BF410)),  2)</f>
        <v>0</v>
      </c>
      <c r="G36" s="37"/>
      <c r="H36" s="37"/>
      <c r="I36" s="127">
        <v>0.12</v>
      </c>
      <c r="J36" s="126">
        <f>ROUND(((SUM(BF97:BF410))*I36),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ROUND((SUM(BG97:BG410)),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ROUND((SUM(BH97:BH410)),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ROUND((SUM(BI97:BI410)),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571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024 - Bytová jednotka 4, byt 2+1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J207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J257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J269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J272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J273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J296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J344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J371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J385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J402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571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024 - Bytová jednotka 4, byt 2+1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P98+P272+P402</f>
        <v>0</v>
      </c>
      <c r="Q97" s="75"/>
      <c r="R97" s="162">
        <f>R98+R272+R402</f>
        <v>0.89937307000000011</v>
      </c>
      <c r="S97" s="75"/>
      <c r="T97" s="163">
        <f>T98+T272+T402</f>
        <v>1.0828625000000001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BK98+BK272+BK402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P99+P207+P257+P269</f>
        <v>0</v>
      </c>
      <c r="Q98" s="173"/>
      <c r="R98" s="174">
        <f>R99+R207+R257+R269</f>
        <v>0.39332796000000003</v>
      </c>
      <c r="S98" s="173"/>
      <c r="T98" s="175">
        <f>T99+T207+T257+T269</f>
        <v>1.0532524000000001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BK99+BK207+BK257+BK269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SUM(P100:P206)</f>
        <v>0</v>
      </c>
      <c r="Q99" s="173"/>
      <c r="R99" s="174">
        <f>SUM(R100:R206)</f>
        <v>0.39178356000000003</v>
      </c>
      <c r="S99" s="173"/>
      <c r="T99" s="175">
        <f>SUM(T100:T206)</f>
        <v>6.7044000000000001E-3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SUM(BK100:BK206)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9.1349999999999998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4.00113E-2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3" customFormat="1" ht="11.25">
      <c r="B106" s="199"/>
      <c r="C106" s="200"/>
      <c r="D106" s="201" t="s">
        <v>193</v>
      </c>
      <c r="E106" s="202" t="s">
        <v>19</v>
      </c>
      <c r="F106" s="203" t="s">
        <v>194</v>
      </c>
      <c r="G106" s="200"/>
      <c r="H106" s="204">
        <v>2.1480000000000001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193</v>
      </c>
      <c r="AU106" s="210" t="s">
        <v>83</v>
      </c>
      <c r="AV106" s="13" t="s">
        <v>83</v>
      </c>
      <c r="AW106" s="13" t="s">
        <v>32</v>
      </c>
      <c r="AX106" s="13" t="s">
        <v>70</v>
      </c>
      <c r="AY106" s="210" t="s">
        <v>181</v>
      </c>
    </row>
    <row r="107" spans="1:65" s="14" customFormat="1" ht="11.25">
      <c r="B107" s="211"/>
      <c r="C107" s="212"/>
      <c r="D107" s="201" t="s">
        <v>193</v>
      </c>
      <c r="E107" s="213" t="s">
        <v>19</v>
      </c>
      <c r="F107" s="214" t="s">
        <v>197</v>
      </c>
      <c r="G107" s="212"/>
      <c r="H107" s="215">
        <v>9.1349999999999998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193</v>
      </c>
      <c r="AU107" s="221" t="s">
        <v>83</v>
      </c>
      <c r="AV107" s="14" t="s">
        <v>189</v>
      </c>
      <c r="AW107" s="14" t="s">
        <v>32</v>
      </c>
      <c r="AX107" s="14" t="s">
        <v>77</v>
      </c>
      <c r="AY107" s="221" t="s">
        <v>181</v>
      </c>
    </row>
    <row r="108" spans="1:65" s="2" customFormat="1" ht="16.5" customHeight="1">
      <c r="A108" s="37"/>
      <c r="B108" s="38"/>
      <c r="C108" s="181" t="s">
        <v>83</v>
      </c>
      <c r="D108" s="181" t="s">
        <v>184</v>
      </c>
      <c r="E108" s="182" t="s">
        <v>198</v>
      </c>
      <c r="F108" s="183" t="s">
        <v>199</v>
      </c>
      <c r="G108" s="184" t="s">
        <v>187</v>
      </c>
      <c r="H108" s="185">
        <v>9.1349999999999998</v>
      </c>
      <c r="I108" s="186"/>
      <c r="J108" s="187">
        <f>ROUND(I108*H108,2)</f>
        <v>0</v>
      </c>
      <c r="K108" s="183" t="s">
        <v>188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3.3579999999999999E-2</v>
      </c>
      <c r="R108" s="190">
        <f>Q108*H108</f>
        <v>0.30675330000000001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189</v>
      </c>
      <c r="AT108" s="192" t="s">
        <v>184</v>
      </c>
      <c r="AU108" s="192" t="s">
        <v>83</v>
      </c>
      <c r="AY108" s="20" t="s">
        <v>181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83</v>
      </c>
      <c r="BK108" s="193">
        <f>ROUND(I108*H108,2)</f>
        <v>0</v>
      </c>
      <c r="BL108" s="20" t="s">
        <v>189</v>
      </c>
      <c r="BM108" s="192" t="s">
        <v>200</v>
      </c>
    </row>
    <row r="109" spans="1:65" s="2" customFormat="1" ht="11.25">
      <c r="A109" s="37"/>
      <c r="B109" s="38"/>
      <c r="C109" s="39"/>
      <c r="D109" s="194" t="s">
        <v>191</v>
      </c>
      <c r="E109" s="39"/>
      <c r="F109" s="195" t="s">
        <v>201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191</v>
      </c>
      <c r="AU109" s="20" t="s">
        <v>83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194</v>
      </c>
      <c r="G111" s="200"/>
      <c r="H111" s="204">
        <v>2.1480000000000001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195</v>
      </c>
      <c r="G112" s="200"/>
      <c r="H112" s="204">
        <v>1.7609999999999999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196</v>
      </c>
      <c r="G113" s="200"/>
      <c r="H113" s="204">
        <v>0.93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3" customFormat="1" ht="11.25">
      <c r="B114" s="199"/>
      <c r="C114" s="200"/>
      <c r="D114" s="201" t="s">
        <v>193</v>
      </c>
      <c r="E114" s="202" t="s">
        <v>19</v>
      </c>
      <c r="F114" s="203" t="s">
        <v>194</v>
      </c>
      <c r="G114" s="200"/>
      <c r="H114" s="204">
        <v>2.1480000000000001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193</v>
      </c>
      <c r="AU114" s="210" t="s">
        <v>83</v>
      </c>
      <c r="AV114" s="13" t="s">
        <v>83</v>
      </c>
      <c r="AW114" s="13" t="s">
        <v>32</v>
      </c>
      <c r="AX114" s="13" t="s">
        <v>70</v>
      </c>
      <c r="AY114" s="210" t="s">
        <v>181</v>
      </c>
    </row>
    <row r="115" spans="1:65" s="14" customFormat="1" ht="11.25">
      <c r="B115" s="211"/>
      <c r="C115" s="212"/>
      <c r="D115" s="201" t="s">
        <v>193</v>
      </c>
      <c r="E115" s="213" t="s">
        <v>19</v>
      </c>
      <c r="F115" s="214" t="s">
        <v>197</v>
      </c>
      <c r="G115" s="212"/>
      <c r="H115" s="215">
        <v>9.1349999999999998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193</v>
      </c>
      <c r="AU115" s="221" t="s">
        <v>83</v>
      </c>
      <c r="AV115" s="14" t="s">
        <v>189</v>
      </c>
      <c r="AW115" s="14" t="s">
        <v>32</v>
      </c>
      <c r="AX115" s="14" t="s">
        <v>77</v>
      </c>
      <c r="AY115" s="221" t="s">
        <v>181</v>
      </c>
    </row>
    <row r="116" spans="1:65" s="2" customFormat="1" ht="16.5" customHeight="1">
      <c r="A116" s="37"/>
      <c r="B116" s="38"/>
      <c r="C116" s="181" t="s">
        <v>202</v>
      </c>
      <c r="D116" s="181" t="s">
        <v>184</v>
      </c>
      <c r="E116" s="182" t="s">
        <v>203</v>
      </c>
      <c r="F116" s="183" t="s">
        <v>204</v>
      </c>
      <c r="G116" s="184" t="s">
        <v>187</v>
      </c>
      <c r="H116" s="185">
        <v>100</v>
      </c>
      <c r="I116" s="186"/>
      <c r="J116" s="187">
        <f>ROUND(I116*H116,2)</f>
        <v>0</v>
      </c>
      <c r="K116" s="183" t="s">
        <v>188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6.0000000000000002E-5</v>
      </c>
      <c r="R116" s="190">
        <f>Q116*H116</f>
        <v>6.0000000000000001E-3</v>
      </c>
      <c r="S116" s="190">
        <v>6.0000000000000002E-5</v>
      </c>
      <c r="T116" s="191">
        <f>S116*H116</f>
        <v>6.0000000000000001E-3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189</v>
      </c>
      <c r="AT116" s="192" t="s">
        <v>184</v>
      </c>
      <c r="AU116" s="192" t="s">
        <v>83</v>
      </c>
      <c r="AY116" s="20" t="s">
        <v>181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83</v>
      </c>
      <c r="BK116" s="193">
        <f>ROUND(I116*H116,2)</f>
        <v>0</v>
      </c>
      <c r="BL116" s="20" t="s">
        <v>189</v>
      </c>
      <c r="BM116" s="192" t="s">
        <v>205</v>
      </c>
    </row>
    <row r="117" spans="1:65" s="2" customFormat="1" ht="11.25">
      <c r="A117" s="37"/>
      <c r="B117" s="38"/>
      <c r="C117" s="39"/>
      <c r="D117" s="194" t="s">
        <v>191</v>
      </c>
      <c r="E117" s="39"/>
      <c r="F117" s="195" t="s">
        <v>206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191</v>
      </c>
      <c r="AU117" s="20" t="s">
        <v>83</v>
      </c>
    </row>
    <row r="118" spans="1:65" s="13" customFormat="1" ht="11.25">
      <c r="B118" s="199"/>
      <c r="C118" s="200"/>
      <c r="D118" s="201" t="s">
        <v>193</v>
      </c>
      <c r="E118" s="202" t="s">
        <v>19</v>
      </c>
      <c r="F118" s="203" t="s">
        <v>207</v>
      </c>
      <c r="G118" s="200"/>
      <c r="H118" s="204">
        <v>100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193</v>
      </c>
      <c r="AU118" s="210" t="s">
        <v>83</v>
      </c>
      <c r="AV118" s="13" t="s">
        <v>83</v>
      </c>
      <c r="AW118" s="13" t="s">
        <v>32</v>
      </c>
      <c r="AX118" s="13" t="s">
        <v>70</v>
      </c>
      <c r="AY118" s="210" t="s">
        <v>181</v>
      </c>
    </row>
    <row r="119" spans="1:65" s="14" customFormat="1" ht="11.25">
      <c r="B119" s="211"/>
      <c r="C119" s="212"/>
      <c r="D119" s="201" t="s">
        <v>193</v>
      </c>
      <c r="E119" s="213" t="s">
        <v>19</v>
      </c>
      <c r="F119" s="214" t="s">
        <v>197</v>
      </c>
      <c r="G119" s="212"/>
      <c r="H119" s="215">
        <v>100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193</v>
      </c>
      <c r="AU119" s="221" t="s">
        <v>83</v>
      </c>
      <c r="AV119" s="14" t="s">
        <v>189</v>
      </c>
      <c r="AW119" s="14" t="s">
        <v>32</v>
      </c>
      <c r="AX119" s="14" t="s">
        <v>77</v>
      </c>
      <c r="AY119" s="221" t="s">
        <v>181</v>
      </c>
    </row>
    <row r="120" spans="1:65" s="2" customFormat="1" ht="16.5" customHeight="1">
      <c r="A120" s="37"/>
      <c r="B120" s="38"/>
      <c r="C120" s="181" t="s">
        <v>189</v>
      </c>
      <c r="D120" s="181" t="s">
        <v>184</v>
      </c>
      <c r="E120" s="182" t="s">
        <v>208</v>
      </c>
      <c r="F120" s="183" t="s">
        <v>209</v>
      </c>
      <c r="G120" s="184" t="s">
        <v>187</v>
      </c>
      <c r="H120" s="185">
        <v>11.74</v>
      </c>
      <c r="I120" s="186"/>
      <c r="J120" s="187">
        <f>ROUND(I120*H120,2)</f>
        <v>0</v>
      </c>
      <c r="K120" s="183" t="s">
        <v>188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1.1E-4</v>
      </c>
      <c r="R120" s="190">
        <f>Q120*H120</f>
        <v>1.2914000000000001E-3</v>
      </c>
      <c r="S120" s="190">
        <v>6.0000000000000002E-5</v>
      </c>
      <c r="T120" s="191">
        <f>S120*H120</f>
        <v>7.0439999999999999E-4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189</v>
      </c>
      <c r="AT120" s="192" t="s">
        <v>184</v>
      </c>
      <c r="AU120" s="192" t="s">
        <v>83</v>
      </c>
      <c r="AY120" s="20" t="s">
        <v>181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83</v>
      </c>
      <c r="BK120" s="193">
        <f>ROUND(I120*H120,2)</f>
        <v>0</v>
      </c>
      <c r="BL120" s="20" t="s">
        <v>189</v>
      </c>
      <c r="BM120" s="192" t="s">
        <v>210</v>
      </c>
    </row>
    <row r="121" spans="1:65" s="2" customFormat="1" ht="11.25">
      <c r="A121" s="37"/>
      <c r="B121" s="38"/>
      <c r="C121" s="39"/>
      <c r="D121" s="194" t="s">
        <v>191</v>
      </c>
      <c r="E121" s="39"/>
      <c r="F121" s="195" t="s">
        <v>211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191</v>
      </c>
      <c r="AU121" s="20" t="s">
        <v>83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212</v>
      </c>
      <c r="G122" s="200"/>
      <c r="H122" s="204">
        <v>3.1139999999999999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212</v>
      </c>
      <c r="G123" s="200"/>
      <c r="H123" s="204">
        <v>3.1139999999999999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213</v>
      </c>
      <c r="G124" s="200"/>
      <c r="H124" s="204">
        <v>1.7969999999999999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214</v>
      </c>
      <c r="G125" s="200"/>
      <c r="H125" s="204">
        <v>0.60099999999999998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3" customFormat="1" ht="11.25">
      <c r="B126" s="199"/>
      <c r="C126" s="200"/>
      <c r="D126" s="201" t="s">
        <v>193</v>
      </c>
      <c r="E126" s="202" t="s">
        <v>19</v>
      </c>
      <c r="F126" s="203" t="s">
        <v>212</v>
      </c>
      <c r="G126" s="200"/>
      <c r="H126" s="204">
        <v>3.1139999999999999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193</v>
      </c>
      <c r="AU126" s="210" t="s">
        <v>83</v>
      </c>
      <c r="AV126" s="13" t="s">
        <v>83</v>
      </c>
      <c r="AW126" s="13" t="s">
        <v>32</v>
      </c>
      <c r="AX126" s="13" t="s">
        <v>70</v>
      </c>
      <c r="AY126" s="210" t="s">
        <v>181</v>
      </c>
    </row>
    <row r="127" spans="1:65" s="14" customFormat="1" ht="11.25">
      <c r="B127" s="211"/>
      <c r="C127" s="212"/>
      <c r="D127" s="201" t="s">
        <v>193</v>
      </c>
      <c r="E127" s="213" t="s">
        <v>19</v>
      </c>
      <c r="F127" s="214" t="s">
        <v>197</v>
      </c>
      <c r="G127" s="212"/>
      <c r="H127" s="215">
        <v>11.740000000000002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193</v>
      </c>
      <c r="AU127" s="221" t="s">
        <v>83</v>
      </c>
      <c r="AV127" s="14" t="s">
        <v>189</v>
      </c>
      <c r="AW127" s="14" t="s">
        <v>32</v>
      </c>
      <c r="AX127" s="14" t="s">
        <v>77</v>
      </c>
      <c r="AY127" s="221" t="s">
        <v>181</v>
      </c>
    </row>
    <row r="128" spans="1:65" s="2" customFormat="1" ht="16.5" customHeight="1">
      <c r="A128" s="37"/>
      <c r="B128" s="38"/>
      <c r="C128" s="181" t="s">
        <v>215</v>
      </c>
      <c r="D128" s="181" t="s">
        <v>184</v>
      </c>
      <c r="E128" s="182" t="s">
        <v>216</v>
      </c>
      <c r="F128" s="183" t="s">
        <v>217</v>
      </c>
      <c r="G128" s="184" t="s">
        <v>187</v>
      </c>
      <c r="H128" s="185">
        <v>3.3809999999999998</v>
      </c>
      <c r="I128" s="186"/>
      <c r="J128" s="187">
        <f>ROUND(I128*H128,2)</f>
        <v>0</v>
      </c>
      <c r="K128" s="183" t="s">
        <v>188</v>
      </c>
      <c r="L128" s="42"/>
      <c r="M128" s="188" t="s">
        <v>19</v>
      </c>
      <c r="N128" s="189" t="s">
        <v>42</v>
      </c>
      <c r="O128" s="67"/>
      <c r="P128" s="190">
        <f>O128*H128</f>
        <v>0</v>
      </c>
      <c r="Q128" s="190">
        <v>2.5999999999999998E-4</v>
      </c>
      <c r="R128" s="190">
        <f>Q128*H128</f>
        <v>8.7905999999999987E-4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189</v>
      </c>
      <c r="AT128" s="192" t="s">
        <v>184</v>
      </c>
      <c r="AU128" s="192" t="s">
        <v>83</v>
      </c>
      <c r="AY128" s="20" t="s">
        <v>181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83</v>
      </c>
      <c r="BK128" s="193">
        <f>ROUND(I128*H128,2)</f>
        <v>0</v>
      </c>
      <c r="BL128" s="20" t="s">
        <v>189</v>
      </c>
      <c r="BM128" s="192" t="s">
        <v>218</v>
      </c>
    </row>
    <row r="129" spans="1:65" s="2" customFormat="1" ht="11.25">
      <c r="A129" s="37"/>
      <c r="B129" s="38"/>
      <c r="C129" s="39"/>
      <c r="D129" s="194" t="s">
        <v>191</v>
      </c>
      <c r="E129" s="39"/>
      <c r="F129" s="195" t="s">
        <v>219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191</v>
      </c>
      <c r="AU129" s="20" t="s">
        <v>83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220</v>
      </c>
      <c r="G130" s="200"/>
      <c r="H130" s="204">
        <v>0.76100000000000001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220</v>
      </c>
      <c r="G131" s="200"/>
      <c r="H131" s="204">
        <v>0.76100000000000001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221</v>
      </c>
      <c r="G132" s="200"/>
      <c r="H132" s="204">
        <v>0.75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222</v>
      </c>
      <c r="G133" s="200"/>
      <c r="H133" s="204">
        <v>0.34799999999999998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4" customFormat="1" ht="11.25">
      <c r="B135" s="211"/>
      <c r="C135" s="212"/>
      <c r="D135" s="201" t="s">
        <v>193</v>
      </c>
      <c r="E135" s="213" t="s">
        <v>19</v>
      </c>
      <c r="F135" s="214" t="s">
        <v>197</v>
      </c>
      <c r="G135" s="212"/>
      <c r="H135" s="215">
        <v>3.3810000000000002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193</v>
      </c>
      <c r="AU135" s="221" t="s">
        <v>83</v>
      </c>
      <c r="AV135" s="14" t="s">
        <v>189</v>
      </c>
      <c r="AW135" s="14" t="s">
        <v>32</v>
      </c>
      <c r="AX135" s="14" t="s">
        <v>77</v>
      </c>
      <c r="AY135" s="221" t="s">
        <v>181</v>
      </c>
    </row>
    <row r="136" spans="1:65" s="2" customFormat="1" ht="21.75" customHeight="1">
      <c r="A136" s="37"/>
      <c r="B136" s="38"/>
      <c r="C136" s="181" t="s">
        <v>182</v>
      </c>
      <c r="D136" s="181" t="s">
        <v>184</v>
      </c>
      <c r="E136" s="182" t="s">
        <v>223</v>
      </c>
      <c r="F136" s="183" t="s">
        <v>224</v>
      </c>
      <c r="G136" s="184" t="s">
        <v>187</v>
      </c>
      <c r="H136" s="185">
        <v>3.3809999999999998</v>
      </c>
      <c r="I136" s="186"/>
      <c r="J136" s="187">
        <f>ROUND(I136*H136,2)</f>
        <v>0</v>
      </c>
      <c r="K136" s="183" t="s">
        <v>188</v>
      </c>
      <c r="L136" s="42"/>
      <c r="M136" s="188" t="s">
        <v>19</v>
      </c>
      <c r="N136" s="189" t="s">
        <v>42</v>
      </c>
      <c r="O136" s="67"/>
      <c r="P136" s="190">
        <f>O136*H136</f>
        <v>0</v>
      </c>
      <c r="Q136" s="190">
        <v>4.3800000000000002E-3</v>
      </c>
      <c r="R136" s="190">
        <f>Q136*H136</f>
        <v>1.4808780000000001E-2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189</v>
      </c>
      <c r="AT136" s="192" t="s">
        <v>184</v>
      </c>
      <c r="AU136" s="192" t="s">
        <v>83</v>
      </c>
      <c r="AY136" s="20" t="s">
        <v>181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83</v>
      </c>
      <c r="BK136" s="193">
        <f>ROUND(I136*H136,2)</f>
        <v>0</v>
      </c>
      <c r="BL136" s="20" t="s">
        <v>189</v>
      </c>
      <c r="BM136" s="192" t="s">
        <v>225</v>
      </c>
    </row>
    <row r="137" spans="1:65" s="2" customFormat="1" ht="11.25">
      <c r="A137" s="37"/>
      <c r="B137" s="38"/>
      <c r="C137" s="39"/>
      <c r="D137" s="194" t="s">
        <v>191</v>
      </c>
      <c r="E137" s="39"/>
      <c r="F137" s="195" t="s">
        <v>226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191</v>
      </c>
      <c r="AU137" s="20" t="s">
        <v>83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220</v>
      </c>
      <c r="G138" s="200"/>
      <c r="H138" s="204">
        <v>0.76100000000000001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220</v>
      </c>
      <c r="G139" s="200"/>
      <c r="H139" s="204">
        <v>0.76100000000000001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221</v>
      </c>
      <c r="G140" s="200"/>
      <c r="H140" s="204">
        <v>0.75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222</v>
      </c>
      <c r="G141" s="200"/>
      <c r="H141" s="204">
        <v>0.34799999999999998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220</v>
      </c>
      <c r="G142" s="200"/>
      <c r="H142" s="204">
        <v>0.76100000000000001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4" customFormat="1" ht="11.25">
      <c r="B143" s="211"/>
      <c r="C143" s="212"/>
      <c r="D143" s="201" t="s">
        <v>193</v>
      </c>
      <c r="E143" s="213" t="s">
        <v>19</v>
      </c>
      <c r="F143" s="214" t="s">
        <v>197</v>
      </c>
      <c r="G143" s="212"/>
      <c r="H143" s="215">
        <v>3.3810000000000002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193</v>
      </c>
      <c r="AU143" s="221" t="s">
        <v>83</v>
      </c>
      <c r="AV143" s="14" t="s">
        <v>189</v>
      </c>
      <c r="AW143" s="14" t="s">
        <v>32</v>
      </c>
      <c r="AX143" s="14" t="s">
        <v>77</v>
      </c>
      <c r="AY143" s="221" t="s">
        <v>181</v>
      </c>
    </row>
    <row r="144" spans="1:65" s="2" customFormat="1" ht="24.2" customHeight="1">
      <c r="A144" s="37"/>
      <c r="B144" s="38"/>
      <c r="C144" s="181" t="s">
        <v>227</v>
      </c>
      <c r="D144" s="181" t="s">
        <v>184</v>
      </c>
      <c r="E144" s="182" t="s">
        <v>228</v>
      </c>
      <c r="F144" s="183" t="s">
        <v>229</v>
      </c>
      <c r="G144" s="184" t="s">
        <v>230</v>
      </c>
      <c r="H144" s="185">
        <v>22.53</v>
      </c>
      <c r="I144" s="186"/>
      <c r="J144" s="187">
        <f>ROUND(I144*H144,2)</f>
        <v>0</v>
      </c>
      <c r="K144" s="183" t="s">
        <v>188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189</v>
      </c>
      <c r="AT144" s="192" t="s">
        <v>184</v>
      </c>
      <c r="AU144" s="192" t="s">
        <v>83</v>
      </c>
      <c r="AY144" s="20" t="s">
        <v>181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83</v>
      </c>
      <c r="BK144" s="193">
        <f>ROUND(I144*H144,2)</f>
        <v>0</v>
      </c>
      <c r="BL144" s="20" t="s">
        <v>189</v>
      </c>
      <c r="BM144" s="192" t="s">
        <v>231</v>
      </c>
    </row>
    <row r="145" spans="1:65" s="2" customFormat="1" ht="11.25">
      <c r="A145" s="37"/>
      <c r="B145" s="38"/>
      <c r="C145" s="39"/>
      <c r="D145" s="194" t="s">
        <v>191</v>
      </c>
      <c r="E145" s="39"/>
      <c r="F145" s="195" t="s">
        <v>232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191</v>
      </c>
      <c r="AU145" s="20" t="s">
        <v>83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233</v>
      </c>
      <c r="G146" s="200"/>
      <c r="H146" s="204">
        <v>5.07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234</v>
      </c>
      <c r="G148" s="200"/>
      <c r="H148" s="204">
        <v>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235</v>
      </c>
      <c r="G149" s="200"/>
      <c r="H149" s="204">
        <v>2.3199999999999998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233</v>
      </c>
      <c r="G150" s="200"/>
      <c r="H150" s="204">
        <v>5.07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22.53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2" customFormat="1" ht="16.5" customHeight="1">
      <c r="A152" s="37"/>
      <c r="B152" s="38"/>
      <c r="C152" s="222" t="s">
        <v>236</v>
      </c>
      <c r="D152" s="222" t="s">
        <v>237</v>
      </c>
      <c r="E152" s="223" t="s">
        <v>238</v>
      </c>
      <c r="F152" s="224" t="s">
        <v>239</v>
      </c>
      <c r="G152" s="225" t="s">
        <v>230</v>
      </c>
      <c r="H152" s="226">
        <v>23.657</v>
      </c>
      <c r="I152" s="227"/>
      <c r="J152" s="228">
        <f>ROUND(I152*H152,2)</f>
        <v>0</v>
      </c>
      <c r="K152" s="224" t="s">
        <v>188</v>
      </c>
      <c r="L152" s="229"/>
      <c r="M152" s="230" t="s">
        <v>19</v>
      </c>
      <c r="N152" s="231" t="s">
        <v>42</v>
      </c>
      <c r="O152" s="67"/>
      <c r="P152" s="190">
        <f>O152*H152</f>
        <v>0</v>
      </c>
      <c r="Q152" s="190">
        <v>1E-4</v>
      </c>
      <c r="R152" s="190">
        <f>Q152*H152</f>
        <v>2.3657000000000001E-3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236</v>
      </c>
      <c r="AT152" s="192" t="s">
        <v>237</v>
      </c>
      <c r="AU152" s="192" t="s">
        <v>83</v>
      </c>
      <c r="AY152" s="20" t="s">
        <v>181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83</v>
      </c>
      <c r="BK152" s="193">
        <f>ROUND(I152*H152,2)</f>
        <v>0</v>
      </c>
      <c r="BL152" s="20" t="s">
        <v>189</v>
      </c>
      <c r="BM152" s="192" t="s">
        <v>240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233</v>
      </c>
      <c r="G153" s="200"/>
      <c r="H153" s="204">
        <v>5.07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233</v>
      </c>
      <c r="G154" s="200"/>
      <c r="H154" s="204">
        <v>5.07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234</v>
      </c>
      <c r="G155" s="200"/>
      <c r="H155" s="204">
        <v>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235</v>
      </c>
      <c r="G156" s="200"/>
      <c r="H156" s="204">
        <v>2.3199999999999998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233</v>
      </c>
      <c r="G157" s="200"/>
      <c r="H157" s="204">
        <v>5.07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4" customFormat="1" ht="11.25">
      <c r="B158" s="211"/>
      <c r="C158" s="212"/>
      <c r="D158" s="201" t="s">
        <v>193</v>
      </c>
      <c r="E158" s="213" t="s">
        <v>19</v>
      </c>
      <c r="F158" s="214" t="s">
        <v>197</v>
      </c>
      <c r="G158" s="212"/>
      <c r="H158" s="215">
        <v>22.53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193</v>
      </c>
      <c r="AU158" s="221" t="s">
        <v>83</v>
      </c>
      <c r="AV158" s="14" t="s">
        <v>189</v>
      </c>
      <c r="AW158" s="14" t="s">
        <v>32</v>
      </c>
      <c r="AX158" s="14" t="s">
        <v>77</v>
      </c>
      <c r="AY158" s="221" t="s">
        <v>181</v>
      </c>
    </row>
    <row r="159" spans="1:65" s="13" customFormat="1" ht="11.25">
      <c r="B159" s="199"/>
      <c r="C159" s="200"/>
      <c r="D159" s="201" t="s">
        <v>193</v>
      </c>
      <c r="E159" s="200"/>
      <c r="F159" s="203" t="s">
        <v>241</v>
      </c>
      <c r="G159" s="200"/>
      <c r="H159" s="204">
        <v>23.657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193</v>
      </c>
      <c r="AU159" s="210" t="s">
        <v>83</v>
      </c>
      <c r="AV159" s="13" t="s">
        <v>83</v>
      </c>
      <c r="AW159" s="13" t="s">
        <v>4</v>
      </c>
      <c r="AX159" s="13" t="s">
        <v>77</v>
      </c>
      <c r="AY159" s="210" t="s">
        <v>181</v>
      </c>
    </row>
    <row r="160" spans="1:65" s="2" customFormat="1" ht="33" customHeight="1">
      <c r="A160" s="37"/>
      <c r="B160" s="38"/>
      <c r="C160" s="181" t="s">
        <v>242</v>
      </c>
      <c r="D160" s="181" t="s">
        <v>184</v>
      </c>
      <c r="E160" s="182" t="s">
        <v>243</v>
      </c>
      <c r="F160" s="183" t="s">
        <v>244</v>
      </c>
      <c r="G160" s="184" t="s">
        <v>230</v>
      </c>
      <c r="H160" s="185">
        <v>45.06</v>
      </c>
      <c r="I160" s="186"/>
      <c r="J160" s="187">
        <f>ROUND(I160*H160,2)</f>
        <v>0</v>
      </c>
      <c r="K160" s="183" t="s">
        <v>188</v>
      </c>
      <c r="L160" s="42"/>
      <c r="M160" s="188" t="s">
        <v>19</v>
      </c>
      <c r="N160" s="189" t="s">
        <v>42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189</v>
      </c>
      <c r="AT160" s="192" t="s">
        <v>184</v>
      </c>
      <c r="AU160" s="192" t="s">
        <v>83</v>
      </c>
      <c r="AY160" s="20" t="s">
        <v>181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83</v>
      </c>
      <c r="BK160" s="193">
        <f>ROUND(I160*H160,2)</f>
        <v>0</v>
      </c>
      <c r="BL160" s="20" t="s">
        <v>189</v>
      </c>
      <c r="BM160" s="192" t="s">
        <v>245</v>
      </c>
    </row>
    <row r="161" spans="1:65" s="2" customFormat="1" ht="11.25">
      <c r="A161" s="37"/>
      <c r="B161" s="38"/>
      <c r="C161" s="39"/>
      <c r="D161" s="194" t="s">
        <v>191</v>
      </c>
      <c r="E161" s="39"/>
      <c r="F161" s="195" t="s">
        <v>246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191</v>
      </c>
      <c r="AU161" s="20" t="s">
        <v>83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233</v>
      </c>
      <c r="G162" s="200"/>
      <c r="H162" s="204">
        <v>5.07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233</v>
      </c>
      <c r="G163" s="200"/>
      <c r="H163" s="204">
        <v>5.07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234</v>
      </c>
      <c r="G164" s="200"/>
      <c r="H164" s="204">
        <v>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235</v>
      </c>
      <c r="G165" s="200"/>
      <c r="H165" s="204">
        <v>2.3199999999999998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3" customFormat="1" ht="11.25">
      <c r="B166" s="199"/>
      <c r="C166" s="200"/>
      <c r="D166" s="201" t="s">
        <v>193</v>
      </c>
      <c r="E166" s="202" t="s">
        <v>19</v>
      </c>
      <c r="F166" s="203" t="s">
        <v>233</v>
      </c>
      <c r="G166" s="200"/>
      <c r="H166" s="204">
        <v>5.07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193</v>
      </c>
      <c r="AU166" s="210" t="s">
        <v>83</v>
      </c>
      <c r="AV166" s="13" t="s">
        <v>83</v>
      </c>
      <c r="AW166" s="13" t="s">
        <v>32</v>
      </c>
      <c r="AX166" s="13" t="s">
        <v>70</v>
      </c>
      <c r="AY166" s="210" t="s">
        <v>181</v>
      </c>
    </row>
    <row r="167" spans="1:65" s="15" customFormat="1" ht="11.25">
      <c r="B167" s="232"/>
      <c r="C167" s="233"/>
      <c r="D167" s="201" t="s">
        <v>193</v>
      </c>
      <c r="E167" s="234" t="s">
        <v>19</v>
      </c>
      <c r="F167" s="235" t="s">
        <v>247</v>
      </c>
      <c r="G167" s="233"/>
      <c r="H167" s="236">
        <v>22.53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193</v>
      </c>
      <c r="AU167" s="242" t="s">
        <v>83</v>
      </c>
      <c r="AV167" s="15" t="s">
        <v>202</v>
      </c>
      <c r="AW167" s="15" t="s">
        <v>32</v>
      </c>
      <c r="AX167" s="15" t="s">
        <v>70</v>
      </c>
      <c r="AY167" s="242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233</v>
      </c>
      <c r="G169" s="200"/>
      <c r="H169" s="204">
        <v>5.07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234</v>
      </c>
      <c r="G170" s="200"/>
      <c r="H170" s="204">
        <v>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235</v>
      </c>
      <c r="G171" s="200"/>
      <c r="H171" s="204">
        <v>2.3199999999999998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3" customFormat="1" ht="11.25">
      <c r="B172" s="199"/>
      <c r="C172" s="200"/>
      <c r="D172" s="201" t="s">
        <v>193</v>
      </c>
      <c r="E172" s="202" t="s">
        <v>19</v>
      </c>
      <c r="F172" s="203" t="s">
        <v>233</v>
      </c>
      <c r="G172" s="200"/>
      <c r="H172" s="204">
        <v>5.07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32</v>
      </c>
      <c r="AX172" s="13" t="s">
        <v>70</v>
      </c>
      <c r="AY172" s="210" t="s">
        <v>181</v>
      </c>
    </row>
    <row r="173" spans="1:65" s="15" customFormat="1" ht="11.25">
      <c r="B173" s="232"/>
      <c r="C173" s="233"/>
      <c r="D173" s="201" t="s">
        <v>193</v>
      </c>
      <c r="E173" s="234" t="s">
        <v>19</v>
      </c>
      <c r="F173" s="235" t="s">
        <v>247</v>
      </c>
      <c r="G173" s="233"/>
      <c r="H173" s="236">
        <v>22.53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193</v>
      </c>
      <c r="AU173" s="242" t="s">
        <v>83</v>
      </c>
      <c r="AV173" s="15" t="s">
        <v>202</v>
      </c>
      <c r="AW173" s="15" t="s">
        <v>32</v>
      </c>
      <c r="AX173" s="15" t="s">
        <v>70</v>
      </c>
      <c r="AY173" s="242" t="s">
        <v>181</v>
      </c>
    </row>
    <row r="174" spans="1:65" s="14" customFormat="1" ht="11.25">
      <c r="B174" s="211"/>
      <c r="C174" s="212"/>
      <c r="D174" s="201" t="s">
        <v>193</v>
      </c>
      <c r="E174" s="213" t="s">
        <v>19</v>
      </c>
      <c r="F174" s="214" t="s">
        <v>197</v>
      </c>
      <c r="G174" s="212"/>
      <c r="H174" s="215">
        <v>45.06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193</v>
      </c>
      <c r="AU174" s="221" t="s">
        <v>83</v>
      </c>
      <c r="AV174" s="14" t="s">
        <v>189</v>
      </c>
      <c r="AW174" s="14" t="s">
        <v>32</v>
      </c>
      <c r="AX174" s="14" t="s">
        <v>77</v>
      </c>
      <c r="AY174" s="221" t="s">
        <v>181</v>
      </c>
    </row>
    <row r="175" spans="1:65" s="2" customFormat="1" ht="16.5" customHeight="1">
      <c r="A175" s="37"/>
      <c r="B175" s="38"/>
      <c r="C175" s="222" t="s">
        <v>248</v>
      </c>
      <c r="D175" s="222" t="s">
        <v>237</v>
      </c>
      <c r="E175" s="223" t="s">
        <v>249</v>
      </c>
      <c r="F175" s="224" t="s">
        <v>250</v>
      </c>
      <c r="G175" s="225" t="s">
        <v>230</v>
      </c>
      <c r="H175" s="226">
        <v>23.657</v>
      </c>
      <c r="I175" s="227"/>
      <c r="J175" s="228">
        <f>ROUND(I175*H175,2)</f>
        <v>0</v>
      </c>
      <c r="K175" s="224" t="s">
        <v>188</v>
      </c>
      <c r="L175" s="229"/>
      <c r="M175" s="230" t="s">
        <v>19</v>
      </c>
      <c r="N175" s="231" t="s">
        <v>42</v>
      </c>
      <c r="O175" s="67"/>
      <c r="P175" s="190">
        <f>O175*H175</f>
        <v>0</v>
      </c>
      <c r="Q175" s="190">
        <v>4.0000000000000003E-5</v>
      </c>
      <c r="R175" s="190">
        <f>Q175*H175</f>
        <v>9.4628000000000008E-4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236</v>
      </c>
      <c r="AT175" s="192" t="s">
        <v>237</v>
      </c>
      <c r="AU175" s="192" t="s">
        <v>83</v>
      </c>
      <c r="AY175" s="20" t="s">
        <v>181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83</v>
      </c>
      <c r="BK175" s="193">
        <f>ROUND(I175*H175,2)</f>
        <v>0</v>
      </c>
      <c r="BL175" s="20" t="s">
        <v>189</v>
      </c>
      <c r="BM175" s="192" t="s">
        <v>251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233</v>
      </c>
      <c r="G176" s="200"/>
      <c r="H176" s="204">
        <v>5.07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233</v>
      </c>
      <c r="G177" s="200"/>
      <c r="H177" s="204">
        <v>5.07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234</v>
      </c>
      <c r="G178" s="200"/>
      <c r="H178" s="204">
        <v>5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235</v>
      </c>
      <c r="G179" s="200"/>
      <c r="H179" s="204">
        <v>2.3199999999999998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3" customFormat="1" ht="11.25">
      <c r="B180" s="199"/>
      <c r="C180" s="200"/>
      <c r="D180" s="201" t="s">
        <v>193</v>
      </c>
      <c r="E180" s="202" t="s">
        <v>19</v>
      </c>
      <c r="F180" s="203" t="s">
        <v>233</v>
      </c>
      <c r="G180" s="200"/>
      <c r="H180" s="204">
        <v>5.07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193</v>
      </c>
      <c r="AU180" s="210" t="s">
        <v>83</v>
      </c>
      <c r="AV180" s="13" t="s">
        <v>83</v>
      </c>
      <c r="AW180" s="13" t="s">
        <v>32</v>
      </c>
      <c r="AX180" s="13" t="s">
        <v>70</v>
      </c>
      <c r="AY180" s="210" t="s">
        <v>181</v>
      </c>
    </row>
    <row r="181" spans="1:65" s="14" customFormat="1" ht="11.25">
      <c r="B181" s="211"/>
      <c r="C181" s="212"/>
      <c r="D181" s="201" t="s">
        <v>193</v>
      </c>
      <c r="E181" s="213" t="s">
        <v>19</v>
      </c>
      <c r="F181" s="214" t="s">
        <v>197</v>
      </c>
      <c r="G181" s="212"/>
      <c r="H181" s="215">
        <v>22.53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193</v>
      </c>
      <c r="AU181" s="221" t="s">
        <v>83</v>
      </c>
      <c r="AV181" s="14" t="s">
        <v>189</v>
      </c>
      <c r="AW181" s="14" t="s">
        <v>32</v>
      </c>
      <c r="AX181" s="14" t="s">
        <v>77</v>
      </c>
      <c r="AY181" s="221" t="s">
        <v>181</v>
      </c>
    </row>
    <row r="182" spans="1:65" s="13" customFormat="1" ht="11.25">
      <c r="B182" s="199"/>
      <c r="C182" s="200"/>
      <c r="D182" s="201" t="s">
        <v>193</v>
      </c>
      <c r="E182" s="200"/>
      <c r="F182" s="203" t="s">
        <v>241</v>
      </c>
      <c r="G182" s="200"/>
      <c r="H182" s="204">
        <v>23.657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4</v>
      </c>
      <c r="AX182" s="13" t="s">
        <v>77</v>
      </c>
      <c r="AY182" s="210" t="s">
        <v>181</v>
      </c>
    </row>
    <row r="183" spans="1:65" s="2" customFormat="1" ht="16.5" customHeight="1">
      <c r="A183" s="37"/>
      <c r="B183" s="38"/>
      <c r="C183" s="222" t="s">
        <v>252</v>
      </c>
      <c r="D183" s="222" t="s">
        <v>237</v>
      </c>
      <c r="E183" s="223" t="s">
        <v>253</v>
      </c>
      <c r="F183" s="224" t="s">
        <v>254</v>
      </c>
      <c r="G183" s="225" t="s">
        <v>230</v>
      </c>
      <c r="H183" s="226">
        <v>23.657</v>
      </c>
      <c r="I183" s="227"/>
      <c r="J183" s="228">
        <f>ROUND(I183*H183,2)</f>
        <v>0</v>
      </c>
      <c r="K183" s="224" t="s">
        <v>188</v>
      </c>
      <c r="L183" s="229"/>
      <c r="M183" s="230" t="s">
        <v>19</v>
      </c>
      <c r="N183" s="231" t="s">
        <v>42</v>
      </c>
      <c r="O183" s="67"/>
      <c r="P183" s="190">
        <f>O183*H183</f>
        <v>0</v>
      </c>
      <c r="Q183" s="190">
        <v>2.9999999999999997E-4</v>
      </c>
      <c r="R183" s="190">
        <f>Q183*H183</f>
        <v>7.0970999999999994E-3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236</v>
      </c>
      <c r="AT183" s="192" t="s">
        <v>237</v>
      </c>
      <c r="AU183" s="192" t="s">
        <v>83</v>
      </c>
      <c r="AY183" s="20" t="s">
        <v>181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83</v>
      </c>
      <c r="BK183" s="193">
        <f>ROUND(I183*H183,2)</f>
        <v>0</v>
      </c>
      <c r="BL183" s="20" t="s">
        <v>189</v>
      </c>
      <c r="BM183" s="192" t="s">
        <v>255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233</v>
      </c>
      <c r="G184" s="200"/>
      <c r="H184" s="204">
        <v>5.07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233</v>
      </c>
      <c r="G185" s="200"/>
      <c r="H185" s="204">
        <v>5.07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234</v>
      </c>
      <c r="G186" s="200"/>
      <c r="H186" s="204">
        <v>5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235</v>
      </c>
      <c r="G187" s="200"/>
      <c r="H187" s="204">
        <v>2.3199999999999998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3" customFormat="1" ht="11.25">
      <c r="B188" s="199"/>
      <c r="C188" s="200"/>
      <c r="D188" s="201" t="s">
        <v>193</v>
      </c>
      <c r="E188" s="202" t="s">
        <v>19</v>
      </c>
      <c r="F188" s="203" t="s">
        <v>233</v>
      </c>
      <c r="G188" s="200"/>
      <c r="H188" s="204">
        <v>5.07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193</v>
      </c>
      <c r="AU188" s="210" t="s">
        <v>83</v>
      </c>
      <c r="AV188" s="13" t="s">
        <v>83</v>
      </c>
      <c r="AW188" s="13" t="s">
        <v>32</v>
      </c>
      <c r="AX188" s="13" t="s">
        <v>70</v>
      </c>
      <c r="AY188" s="210" t="s">
        <v>181</v>
      </c>
    </row>
    <row r="189" spans="1:65" s="14" customFormat="1" ht="11.25">
      <c r="B189" s="211"/>
      <c r="C189" s="212"/>
      <c r="D189" s="201" t="s">
        <v>193</v>
      </c>
      <c r="E189" s="213" t="s">
        <v>19</v>
      </c>
      <c r="F189" s="214" t="s">
        <v>197</v>
      </c>
      <c r="G189" s="212"/>
      <c r="H189" s="215">
        <v>22.53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193</v>
      </c>
      <c r="AU189" s="221" t="s">
        <v>83</v>
      </c>
      <c r="AV189" s="14" t="s">
        <v>189</v>
      </c>
      <c r="AW189" s="14" t="s">
        <v>32</v>
      </c>
      <c r="AX189" s="14" t="s">
        <v>77</v>
      </c>
      <c r="AY189" s="221" t="s">
        <v>181</v>
      </c>
    </row>
    <row r="190" spans="1:65" s="13" customFormat="1" ht="11.25">
      <c r="B190" s="199"/>
      <c r="C190" s="200"/>
      <c r="D190" s="201" t="s">
        <v>193</v>
      </c>
      <c r="E190" s="200"/>
      <c r="F190" s="203" t="s">
        <v>241</v>
      </c>
      <c r="G190" s="200"/>
      <c r="H190" s="204">
        <v>23.657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4</v>
      </c>
      <c r="AX190" s="13" t="s">
        <v>77</v>
      </c>
      <c r="AY190" s="210" t="s">
        <v>181</v>
      </c>
    </row>
    <row r="191" spans="1:65" s="2" customFormat="1" ht="16.5" customHeight="1">
      <c r="A191" s="37"/>
      <c r="B191" s="38"/>
      <c r="C191" s="181" t="s">
        <v>8</v>
      </c>
      <c r="D191" s="181" t="s">
        <v>184</v>
      </c>
      <c r="E191" s="182" t="s">
        <v>256</v>
      </c>
      <c r="F191" s="183" t="s">
        <v>257</v>
      </c>
      <c r="G191" s="184" t="s">
        <v>187</v>
      </c>
      <c r="H191" s="185">
        <v>3.3809999999999998</v>
      </c>
      <c r="I191" s="186"/>
      <c r="J191" s="187">
        <f>ROUND(I191*H191,2)</f>
        <v>0</v>
      </c>
      <c r="K191" s="183" t="s">
        <v>188</v>
      </c>
      <c r="L191" s="42"/>
      <c r="M191" s="188" t="s">
        <v>19</v>
      </c>
      <c r="N191" s="189" t="s">
        <v>42</v>
      </c>
      <c r="O191" s="67"/>
      <c r="P191" s="190">
        <f>O191*H191</f>
        <v>0</v>
      </c>
      <c r="Q191" s="190">
        <v>1.3999999999999999E-4</v>
      </c>
      <c r="R191" s="190">
        <f>Q191*H191</f>
        <v>4.7333999999999994E-4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189</v>
      </c>
      <c r="AT191" s="192" t="s">
        <v>184</v>
      </c>
      <c r="AU191" s="192" t="s">
        <v>83</v>
      </c>
      <c r="AY191" s="20" t="s">
        <v>181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83</v>
      </c>
      <c r="BK191" s="193">
        <f>ROUND(I191*H191,2)</f>
        <v>0</v>
      </c>
      <c r="BL191" s="20" t="s">
        <v>189</v>
      </c>
      <c r="BM191" s="192" t="s">
        <v>258</v>
      </c>
    </row>
    <row r="192" spans="1:65" s="2" customFormat="1" ht="11.25">
      <c r="A192" s="37"/>
      <c r="B192" s="38"/>
      <c r="C192" s="39"/>
      <c r="D192" s="194" t="s">
        <v>191</v>
      </c>
      <c r="E192" s="39"/>
      <c r="F192" s="195" t="s">
        <v>259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191</v>
      </c>
      <c r="AU192" s="20" t="s">
        <v>83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220</v>
      </c>
      <c r="G193" s="200"/>
      <c r="H193" s="204">
        <v>0.76100000000000001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220</v>
      </c>
      <c r="G194" s="200"/>
      <c r="H194" s="204">
        <v>0.76100000000000001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221</v>
      </c>
      <c r="G195" s="200"/>
      <c r="H195" s="204">
        <v>0.75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222</v>
      </c>
      <c r="G196" s="200"/>
      <c r="H196" s="204">
        <v>0.34799999999999998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220</v>
      </c>
      <c r="G197" s="200"/>
      <c r="H197" s="204">
        <v>0.76100000000000001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4" customFormat="1" ht="11.25">
      <c r="B198" s="211"/>
      <c r="C198" s="212"/>
      <c r="D198" s="201" t="s">
        <v>193</v>
      </c>
      <c r="E198" s="213" t="s">
        <v>19</v>
      </c>
      <c r="F198" s="214" t="s">
        <v>197</v>
      </c>
      <c r="G198" s="212"/>
      <c r="H198" s="215">
        <v>3.3810000000000002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193</v>
      </c>
      <c r="AU198" s="221" t="s">
        <v>83</v>
      </c>
      <c r="AV198" s="14" t="s">
        <v>189</v>
      </c>
      <c r="AW198" s="14" t="s">
        <v>32</v>
      </c>
      <c r="AX198" s="14" t="s">
        <v>77</v>
      </c>
      <c r="AY198" s="221" t="s">
        <v>181</v>
      </c>
    </row>
    <row r="199" spans="1:65" s="2" customFormat="1" ht="24.2" customHeight="1">
      <c r="A199" s="37"/>
      <c r="B199" s="38"/>
      <c r="C199" s="181" t="s">
        <v>260</v>
      </c>
      <c r="D199" s="181" t="s">
        <v>184</v>
      </c>
      <c r="E199" s="182" t="s">
        <v>261</v>
      </c>
      <c r="F199" s="183" t="s">
        <v>262</v>
      </c>
      <c r="G199" s="184" t="s">
        <v>187</v>
      </c>
      <c r="H199" s="185">
        <v>3.3809999999999998</v>
      </c>
      <c r="I199" s="186"/>
      <c r="J199" s="187">
        <f>ROUND(I199*H199,2)</f>
        <v>0</v>
      </c>
      <c r="K199" s="183" t="s">
        <v>188</v>
      </c>
      <c r="L199" s="42"/>
      <c r="M199" s="188" t="s">
        <v>19</v>
      </c>
      <c r="N199" s="189" t="s">
        <v>42</v>
      </c>
      <c r="O199" s="67"/>
      <c r="P199" s="190">
        <f>O199*H199</f>
        <v>0</v>
      </c>
      <c r="Q199" s="190">
        <v>3.3E-3</v>
      </c>
      <c r="R199" s="190">
        <f>Q199*H199</f>
        <v>1.1157299999999998E-2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189</v>
      </c>
      <c r="AT199" s="192" t="s">
        <v>184</v>
      </c>
      <c r="AU199" s="192" t="s">
        <v>83</v>
      </c>
      <c r="AY199" s="20" t="s">
        <v>181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83</v>
      </c>
      <c r="BK199" s="193">
        <f>ROUND(I199*H199,2)</f>
        <v>0</v>
      </c>
      <c r="BL199" s="20" t="s">
        <v>189</v>
      </c>
      <c r="BM199" s="192" t="s">
        <v>263</v>
      </c>
    </row>
    <row r="200" spans="1:65" s="2" customFormat="1" ht="11.25">
      <c r="A200" s="37"/>
      <c r="B200" s="38"/>
      <c r="C200" s="39"/>
      <c r="D200" s="194" t="s">
        <v>191</v>
      </c>
      <c r="E200" s="39"/>
      <c r="F200" s="195" t="s">
        <v>264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191</v>
      </c>
      <c r="AU200" s="20" t="s">
        <v>83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220</v>
      </c>
      <c r="G201" s="200"/>
      <c r="H201" s="204">
        <v>0.76100000000000001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220</v>
      </c>
      <c r="G202" s="200"/>
      <c r="H202" s="204">
        <v>0.76100000000000001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221</v>
      </c>
      <c r="G203" s="200"/>
      <c r="H203" s="204">
        <v>0.75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222</v>
      </c>
      <c r="G204" s="200"/>
      <c r="H204" s="204">
        <v>0.34799999999999998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3" customFormat="1" ht="11.25">
      <c r="B205" s="199"/>
      <c r="C205" s="200"/>
      <c r="D205" s="201" t="s">
        <v>193</v>
      </c>
      <c r="E205" s="202" t="s">
        <v>19</v>
      </c>
      <c r="F205" s="203" t="s">
        <v>220</v>
      </c>
      <c r="G205" s="200"/>
      <c r="H205" s="204">
        <v>0.76100000000000001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193</v>
      </c>
      <c r="AU205" s="210" t="s">
        <v>83</v>
      </c>
      <c r="AV205" s="13" t="s">
        <v>83</v>
      </c>
      <c r="AW205" s="13" t="s">
        <v>32</v>
      </c>
      <c r="AX205" s="13" t="s">
        <v>70</v>
      </c>
      <c r="AY205" s="210" t="s">
        <v>181</v>
      </c>
    </row>
    <row r="206" spans="1:65" s="14" customFormat="1" ht="11.25">
      <c r="B206" s="211"/>
      <c r="C206" s="212"/>
      <c r="D206" s="201" t="s">
        <v>193</v>
      </c>
      <c r="E206" s="213" t="s">
        <v>19</v>
      </c>
      <c r="F206" s="214" t="s">
        <v>197</v>
      </c>
      <c r="G206" s="212"/>
      <c r="H206" s="215">
        <v>3.3810000000000002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193</v>
      </c>
      <c r="AU206" s="221" t="s">
        <v>83</v>
      </c>
      <c r="AV206" s="14" t="s">
        <v>189</v>
      </c>
      <c r="AW206" s="14" t="s">
        <v>32</v>
      </c>
      <c r="AX206" s="14" t="s">
        <v>77</v>
      </c>
      <c r="AY206" s="221" t="s">
        <v>181</v>
      </c>
    </row>
    <row r="207" spans="1:65" s="12" customFormat="1" ht="22.9" customHeight="1">
      <c r="B207" s="165"/>
      <c r="C207" s="166"/>
      <c r="D207" s="167" t="s">
        <v>69</v>
      </c>
      <c r="E207" s="179" t="s">
        <v>242</v>
      </c>
      <c r="F207" s="179" t="s">
        <v>265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SUM(P208:P256)</f>
        <v>0</v>
      </c>
      <c r="Q207" s="173"/>
      <c r="R207" s="174">
        <f>SUM(R208:R256)</f>
        <v>1.5444E-3</v>
      </c>
      <c r="S207" s="173"/>
      <c r="T207" s="175">
        <f>SUM(T208:T256)</f>
        <v>1.046548</v>
      </c>
      <c r="AR207" s="176" t="s">
        <v>77</v>
      </c>
      <c r="AT207" s="177" t="s">
        <v>69</v>
      </c>
      <c r="AU207" s="177" t="s">
        <v>77</v>
      </c>
      <c r="AY207" s="176" t="s">
        <v>181</v>
      </c>
      <c r="BK207" s="178">
        <f>SUM(BK208:BK256)</f>
        <v>0</v>
      </c>
    </row>
    <row r="208" spans="1:65" s="2" customFormat="1" ht="24.2" customHeight="1">
      <c r="A208" s="37"/>
      <c r="B208" s="38"/>
      <c r="C208" s="181" t="s">
        <v>266</v>
      </c>
      <c r="D208" s="181" t="s">
        <v>184</v>
      </c>
      <c r="E208" s="182" t="s">
        <v>267</v>
      </c>
      <c r="F208" s="183" t="s">
        <v>268</v>
      </c>
      <c r="G208" s="184" t="s">
        <v>187</v>
      </c>
      <c r="H208" s="185">
        <v>11.88</v>
      </c>
      <c r="I208" s="186"/>
      <c r="J208" s="187">
        <f>ROUND(I208*H208,2)</f>
        <v>0</v>
      </c>
      <c r="K208" s="183" t="s">
        <v>188</v>
      </c>
      <c r="L208" s="42"/>
      <c r="M208" s="188" t="s">
        <v>19</v>
      </c>
      <c r="N208" s="189" t="s">
        <v>42</v>
      </c>
      <c r="O208" s="67"/>
      <c r="P208" s="190">
        <f>O208*H208</f>
        <v>0</v>
      </c>
      <c r="Q208" s="190">
        <v>1.2999999999999999E-4</v>
      </c>
      <c r="R208" s="190">
        <f>Q208*H208</f>
        <v>1.5444E-3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189</v>
      </c>
      <c r="AT208" s="192" t="s">
        <v>184</v>
      </c>
      <c r="AU208" s="192" t="s">
        <v>83</v>
      </c>
      <c r="AY208" s="20" t="s">
        <v>181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83</v>
      </c>
      <c r="BK208" s="193">
        <f>ROUND(I208*H208,2)</f>
        <v>0</v>
      </c>
      <c r="BL208" s="20" t="s">
        <v>189</v>
      </c>
      <c r="BM208" s="192" t="s">
        <v>269</v>
      </c>
    </row>
    <row r="209" spans="1:65" s="2" customFormat="1" ht="11.25">
      <c r="A209" s="37"/>
      <c r="B209" s="38"/>
      <c r="C209" s="39"/>
      <c r="D209" s="194" t="s">
        <v>191</v>
      </c>
      <c r="E209" s="39"/>
      <c r="F209" s="195" t="s">
        <v>270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191</v>
      </c>
      <c r="AU209" s="20" t="s">
        <v>83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271</v>
      </c>
      <c r="G211" s="200"/>
      <c r="H211" s="204">
        <v>3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272</v>
      </c>
      <c r="G212" s="200"/>
      <c r="H212" s="204">
        <v>1.44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272</v>
      </c>
      <c r="G213" s="200"/>
      <c r="H213" s="204">
        <v>1.44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271</v>
      </c>
      <c r="G214" s="200"/>
      <c r="H214" s="204">
        <v>3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11.879999999999999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1.75" customHeight="1">
      <c r="A216" s="37"/>
      <c r="B216" s="38"/>
      <c r="C216" s="181" t="s">
        <v>273</v>
      </c>
      <c r="D216" s="181" t="s">
        <v>184</v>
      </c>
      <c r="E216" s="182" t="s">
        <v>274</v>
      </c>
      <c r="F216" s="183" t="s">
        <v>275</v>
      </c>
      <c r="G216" s="184" t="s">
        <v>187</v>
      </c>
      <c r="H216" s="185">
        <v>0.60099999999999998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7.2999999999999995E-2</v>
      </c>
      <c r="T216" s="191">
        <f>S216*H216</f>
        <v>4.3872999999999995E-2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276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277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214</v>
      </c>
      <c r="G218" s="200"/>
      <c r="H218" s="204">
        <v>0.60099999999999998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0.60099999999999998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279</v>
      </c>
      <c r="F220" s="183" t="s">
        <v>280</v>
      </c>
      <c r="G220" s="184" t="s">
        <v>187</v>
      </c>
      <c r="H220" s="185">
        <v>1.7969999999999999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5.8999999999999997E-2</v>
      </c>
      <c r="T220" s="191">
        <f>S220*H220</f>
        <v>0.10602299999999999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281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282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6" customFormat="1" ht="11.25">
      <c r="B222" s="243"/>
      <c r="C222" s="244"/>
      <c r="D222" s="201" t="s">
        <v>193</v>
      </c>
      <c r="E222" s="245" t="s">
        <v>19</v>
      </c>
      <c r="F222" s="246" t="s">
        <v>283</v>
      </c>
      <c r="G222" s="244"/>
      <c r="H222" s="245" t="s">
        <v>19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193</v>
      </c>
      <c r="AU222" s="252" t="s">
        <v>83</v>
      </c>
      <c r="AV222" s="16" t="s">
        <v>77</v>
      </c>
      <c r="AW222" s="16" t="s">
        <v>32</v>
      </c>
      <c r="AX222" s="16" t="s">
        <v>70</v>
      </c>
      <c r="AY222" s="252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213</v>
      </c>
      <c r="G223" s="200"/>
      <c r="H223" s="204">
        <v>1.7969999999999999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4" customFormat="1" ht="11.25">
      <c r="B224" s="211"/>
      <c r="C224" s="212"/>
      <c r="D224" s="201" t="s">
        <v>193</v>
      </c>
      <c r="E224" s="213" t="s">
        <v>19</v>
      </c>
      <c r="F224" s="214" t="s">
        <v>197</v>
      </c>
      <c r="G224" s="212"/>
      <c r="H224" s="215">
        <v>1.7969999999999999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193</v>
      </c>
      <c r="AU224" s="221" t="s">
        <v>83</v>
      </c>
      <c r="AV224" s="14" t="s">
        <v>189</v>
      </c>
      <c r="AW224" s="14" t="s">
        <v>32</v>
      </c>
      <c r="AX224" s="14" t="s">
        <v>77</v>
      </c>
      <c r="AY224" s="221" t="s">
        <v>181</v>
      </c>
    </row>
    <row r="225" spans="1:65" s="2" customFormat="1" ht="21.75" customHeight="1">
      <c r="A225" s="37"/>
      <c r="B225" s="38"/>
      <c r="C225" s="181" t="s">
        <v>284</v>
      </c>
      <c r="D225" s="181" t="s">
        <v>184</v>
      </c>
      <c r="E225" s="182" t="s">
        <v>285</v>
      </c>
      <c r="F225" s="183" t="s">
        <v>286</v>
      </c>
      <c r="G225" s="184" t="s">
        <v>187</v>
      </c>
      <c r="H225" s="185">
        <v>9.3420000000000005</v>
      </c>
      <c r="I225" s="186"/>
      <c r="J225" s="187">
        <f>ROUND(I225*H225,2)</f>
        <v>0</v>
      </c>
      <c r="K225" s="183" t="s">
        <v>188</v>
      </c>
      <c r="L225" s="42"/>
      <c r="M225" s="188" t="s">
        <v>19</v>
      </c>
      <c r="N225" s="189" t="s">
        <v>42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5.0999999999999997E-2</v>
      </c>
      <c r="T225" s="191">
        <f>S225*H225</f>
        <v>0.47644199999999998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189</v>
      </c>
      <c r="AT225" s="192" t="s">
        <v>184</v>
      </c>
      <c r="AU225" s="192" t="s">
        <v>83</v>
      </c>
      <c r="AY225" s="20" t="s">
        <v>181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83</v>
      </c>
      <c r="BK225" s="193">
        <f>ROUND(I225*H225,2)</f>
        <v>0</v>
      </c>
      <c r="BL225" s="20" t="s">
        <v>189</v>
      </c>
      <c r="BM225" s="192" t="s">
        <v>287</v>
      </c>
    </row>
    <row r="226" spans="1:65" s="2" customFormat="1" ht="11.25">
      <c r="A226" s="37"/>
      <c r="B226" s="38"/>
      <c r="C226" s="39"/>
      <c r="D226" s="194" t="s">
        <v>191</v>
      </c>
      <c r="E226" s="39"/>
      <c r="F226" s="195" t="s">
        <v>288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191</v>
      </c>
      <c r="AU226" s="20" t="s">
        <v>83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212</v>
      </c>
      <c r="G227" s="200"/>
      <c r="H227" s="204">
        <v>3.1139999999999999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212</v>
      </c>
      <c r="G228" s="200"/>
      <c r="H228" s="204">
        <v>3.1139999999999999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212</v>
      </c>
      <c r="G229" s="200"/>
      <c r="H229" s="204">
        <v>3.1139999999999999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9.3419999999999987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24.2" customHeight="1">
      <c r="A231" s="37"/>
      <c r="B231" s="38"/>
      <c r="C231" s="181" t="s">
        <v>289</v>
      </c>
      <c r="D231" s="181" t="s">
        <v>184</v>
      </c>
      <c r="E231" s="182" t="s">
        <v>290</v>
      </c>
      <c r="F231" s="183" t="s">
        <v>291</v>
      </c>
      <c r="G231" s="184" t="s">
        <v>187</v>
      </c>
      <c r="H231" s="185">
        <v>9.1349999999999998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4.5999999999999999E-2</v>
      </c>
      <c r="T231" s="191">
        <f>S231*H231</f>
        <v>0.42020999999999997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292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293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194</v>
      </c>
      <c r="G233" s="200"/>
      <c r="H233" s="204">
        <v>2.1480000000000001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194</v>
      </c>
      <c r="G234" s="200"/>
      <c r="H234" s="204">
        <v>2.1480000000000001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195</v>
      </c>
      <c r="G235" s="200"/>
      <c r="H235" s="204">
        <v>1.7609999999999999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196</v>
      </c>
      <c r="G236" s="200"/>
      <c r="H236" s="204">
        <v>0.93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194</v>
      </c>
      <c r="G237" s="200"/>
      <c r="H237" s="204">
        <v>2.1480000000000001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9.1349999999999998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2" customFormat="1" ht="16.5" customHeight="1">
      <c r="A239" s="37"/>
      <c r="B239" s="38"/>
      <c r="C239" s="181" t="s">
        <v>294</v>
      </c>
      <c r="D239" s="181" t="s">
        <v>184</v>
      </c>
      <c r="E239" s="182" t="s">
        <v>295</v>
      </c>
      <c r="F239" s="183" t="s">
        <v>296</v>
      </c>
      <c r="G239" s="184" t="s">
        <v>187</v>
      </c>
      <c r="H239" s="185">
        <v>3.3809999999999998</v>
      </c>
      <c r="I239" s="186"/>
      <c r="J239" s="187">
        <f>ROUND(I239*H239,2)</f>
        <v>0</v>
      </c>
      <c r="K239" s="183" t="s">
        <v>188</v>
      </c>
      <c r="L239" s="42"/>
      <c r="M239" s="188" t="s">
        <v>19</v>
      </c>
      <c r="N239" s="189" t="s">
        <v>42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189</v>
      </c>
      <c r="AT239" s="192" t="s">
        <v>184</v>
      </c>
      <c r="AU239" s="192" t="s">
        <v>83</v>
      </c>
      <c r="AY239" s="20" t="s">
        <v>181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83</v>
      </c>
      <c r="BK239" s="193">
        <f>ROUND(I239*H239,2)</f>
        <v>0</v>
      </c>
      <c r="BL239" s="20" t="s">
        <v>189</v>
      </c>
      <c r="BM239" s="192" t="s">
        <v>297</v>
      </c>
    </row>
    <row r="240" spans="1:65" s="2" customFormat="1" ht="11.25">
      <c r="A240" s="37"/>
      <c r="B240" s="38"/>
      <c r="C240" s="39"/>
      <c r="D240" s="194" t="s">
        <v>191</v>
      </c>
      <c r="E240" s="39"/>
      <c r="F240" s="195" t="s">
        <v>298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191</v>
      </c>
      <c r="AU240" s="20" t="s">
        <v>83</v>
      </c>
    </row>
    <row r="241" spans="1:65" s="16" customFormat="1" ht="11.25">
      <c r="B241" s="243"/>
      <c r="C241" s="244"/>
      <c r="D241" s="201" t="s">
        <v>193</v>
      </c>
      <c r="E241" s="245" t="s">
        <v>19</v>
      </c>
      <c r="F241" s="246" t="s">
        <v>299</v>
      </c>
      <c r="G241" s="244"/>
      <c r="H241" s="245" t="s">
        <v>19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193</v>
      </c>
      <c r="AU241" s="252" t="s">
        <v>83</v>
      </c>
      <c r="AV241" s="16" t="s">
        <v>77</v>
      </c>
      <c r="AW241" s="16" t="s">
        <v>32</v>
      </c>
      <c r="AX241" s="16" t="s">
        <v>70</v>
      </c>
      <c r="AY241" s="252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220</v>
      </c>
      <c r="G242" s="200"/>
      <c r="H242" s="204">
        <v>0.76100000000000001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3" customFormat="1" ht="11.25">
      <c r="B243" s="199"/>
      <c r="C243" s="200"/>
      <c r="D243" s="201" t="s">
        <v>193</v>
      </c>
      <c r="E243" s="202" t="s">
        <v>19</v>
      </c>
      <c r="F243" s="203" t="s">
        <v>220</v>
      </c>
      <c r="G243" s="200"/>
      <c r="H243" s="204">
        <v>0.76100000000000001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193</v>
      </c>
      <c r="AU243" s="210" t="s">
        <v>83</v>
      </c>
      <c r="AV243" s="13" t="s">
        <v>83</v>
      </c>
      <c r="AW243" s="13" t="s">
        <v>32</v>
      </c>
      <c r="AX243" s="13" t="s">
        <v>70</v>
      </c>
      <c r="AY243" s="210" t="s">
        <v>181</v>
      </c>
    </row>
    <row r="244" spans="1:65" s="13" customFormat="1" ht="11.25">
      <c r="B244" s="199"/>
      <c r="C244" s="200"/>
      <c r="D244" s="201" t="s">
        <v>193</v>
      </c>
      <c r="E244" s="202" t="s">
        <v>19</v>
      </c>
      <c r="F244" s="203" t="s">
        <v>221</v>
      </c>
      <c r="G244" s="200"/>
      <c r="H244" s="204">
        <v>0.75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193</v>
      </c>
      <c r="AU244" s="210" t="s">
        <v>83</v>
      </c>
      <c r="AV244" s="13" t="s">
        <v>83</v>
      </c>
      <c r="AW244" s="13" t="s">
        <v>32</v>
      </c>
      <c r="AX244" s="13" t="s">
        <v>70</v>
      </c>
      <c r="AY244" s="210" t="s">
        <v>181</v>
      </c>
    </row>
    <row r="245" spans="1:65" s="13" customFormat="1" ht="11.25">
      <c r="B245" s="199"/>
      <c r="C245" s="200"/>
      <c r="D245" s="201" t="s">
        <v>193</v>
      </c>
      <c r="E245" s="202" t="s">
        <v>19</v>
      </c>
      <c r="F245" s="203" t="s">
        <v>222</v>
      </c>
      <c r="G245" s="200"/>
      <c r="H245" s="204">
        <v>0.34799999999999998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193</v>
      </c>
      <c r="AU245" s="210" t="s">
        <v>83</v>
      </c>
      <c r="AV245" s="13" t="s">
        <v>83</v>
      </c>
      <c r="AW245" s="13" t="s">
        <v>32</v>
      </c>
      <c r="AX245" s="13" t="s">
        <v>70</v>
      </c>
      <c r="AY245" s="210" t="s">
        <v>181</v>
      </c>
    </row>
    <row r="246" spans="1:65" s="13" customFormat="1" ht="11.25">
      <c r="B246" s="199"/>
      <c r="C246" s="200"/>
      <c r="D246" s="201" t="s">
        <v>193</v>
      </c>
      <c r="E246" s="202" t="s">
        <v>19</v>
      </c>
      <c r="F246" s="203" t="s">
        <v>220</v>
      </c>
      <c r="G246" s="200"/>
      <c r="H246" s="204">
        <v>0.76100000000000001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193</v>
      </c>
      <c r="AU246" s="210" t="s">
        <v>83</v>
      </c>
      <c r="AV246" s="13" t="s">
        <v>83</v>
      </c>
      <c r="AW246" s="13" t="s">
        <v>32</v>
      </c>
      <c r="AX246" s="13" t="s">
        <v>70</v>
      </c>
      <c r="AY246" s="210" t="s">
        <v>181</v>
      </c>
    </row>
    <row r="247" spans="1:65" s="14" customFormat="1" ht="11.25">
      <c r="B247" s="211"/>
      <c r="C247" s="212"/>
      <c r="D247" s="201" t="s">
        <v>193</v>
      </c>
      <c r="E247" s="213" t="s">
        <v>19</v>
      </c>
      <c r="F247" s="214" t="s">
        <v>197</v>
      </c>
      <c r="G247" s="212"/>
      <c r="H247" s="215">
        <v>3.3810000000000002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193</v>
      </c>
      <c r="AU247" s="221" t="s">
        <v>83</v>
      </c>
      <c r="AV247" s="14" t="s">
        <v>189</v>
      </c>
      <c r="AW247" s="14" t="s">
        <v>32</v>
      </c>
      <c r="AX247" s="14" t="s">
        <v>77</v>
      </c>
      <c r="AY247" s="221" t="s">
        <v>181</v>
      </c>
    </row>
    <row r="248" spans="1:65" s="2" customFormat="1" ht="16.5" customHeight="1">
      <c r="A248" s="37"/>
      <c r="B248" s="38"/>
      <c r="C248" s="181" t="s">
        <v>300</v>
      </c>
      <c r="D248" s="181" t="s">
        <v>184</v>
      </c>
      <c r="E248" s="182" t="s">
        <v>301</v>
      </c>
      <c r="F248" s="183" t="s">
        <v>302</v>
      </c>
      <c r="G248" s="184" t="s">
        <v>187</v>
      </c>
      <c r="H248" s="185">
        <v>3.3809999999999998</v>
      </c>
      <c r="I248" s="186"/>
      <c r="J248" s="187">
        <f>ROUND(I248*H248,2)</f>
        <v>0</v>
      </c>
      <c r="K248" s="183" t="s">
        <v>188</v>
      </c>
      <c r="L248" s="42"/>
      <c r="M248" s="188" t="s">
        <v>19</v>
      </c>
      <c r="N248" s="189" t="s">
        <v>42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189</v>
      </c>
      <c r="AT248" s="192" t="s">
        <v>184</v>
      </c>
      <c r="AU248" s="192" t="s">
        <v>83</v>
      </c>
      <c r="AY248" s="20" t="s">
        <v>181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83</v>
      </c>
      <c r="BK248" s="193">
        <f>ROUND(I248*H248,2)</f>
        <v>0</v>
      </c>
      <c r="BL248" s="20" t="s">
        <v>189</v>
      </c>
      <c r="BM248" s="192" t="s">
        <v>303</v>
      </c>
    </row>
    <row r="249" spans="1:65" s="2" customFormat="1" ht="11.25">
      <c r="A249" s="37"/>
      <c r="B249" s="38"/>
      <c r="C249" s="39"/>
      <c r="D249" s="194" t="s">
        <v>191</v>
      </c>
      <c r="E249" s="39"/>
      <c r="F249" s="195" t="s">
        <v>304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191</v>
      </c>
      <c r="AU249" s="20" t="s">
        <v>83</v>
      </c>
    </row>
    <row r="250" spans="1:65" s="16" customFormat="1" ht="11.25">
      <c r="B250" s="243"/>
      <c r="C250" s="244"/>
      <c r="D250" s="201" t="s">
        <v>193</v>
      </c>
      <c r="E250" s="245" t="s">
        <v>19</v>
      </c>
      <c r="F250" s="246" t="s">
        <v>299</v>
      </c>
      <c r="G250" s="244"/>
      <c r="H250" s="245" t="s">
        <v>19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193</v>
      </c>
      <c r="AU250" s="252" t="s">
        <v>83</v>
      </c>
      <c r="AV250" s="16" t="s">
        <v>77</v>
      </c>
      <c r="AW250" s="16" t="s">
        <v>32</v>
      </c>
      <c r="AX250" s="16" t="s">
        <v>70</v>
      </c>
      <c r="AY250" s="252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220</v>
      </c>
      <c r="G251" s="200"/>
      <c r="H251" s="204">
        <v>0.76100000000000001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3" customFormat="1" ht="11.25">
      <c r="B252" s="199"/>
      <c r="C252" s="200"/>
      <c r="D252" s="201" t="s">
        <v>193</v>
      </c>
      <c r="E252" s="202" t="s">
        <v>19</v>
      </c>
      <c r="F252" s="203" t="s">
        <v>220</v>
      </c>
      <c r="G252" s="200"/>
      <c r="H252" s="204">
        <v>0.76100000000000001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193</v>
      </c>
      <c r="AU252" s="210" t="s">
        <v>83</v>
      </c>
      <c r="AV252" s="13" t="s">
        <v>83</v>
      </c>
      <c r="AW252" s="13" t="s">
        <v>32</v>
      </c>
      <c r="AX252" s="13" t="s">
        <v>70</v>
      </c>
      <c r="AY252" s="210" t="s">
        <v>181</v>
      </c>
    </row>
    <row r="253" spans="1:65" s="13" customFormat="1" ht="11.25">
      <c r="B253" s="199"/>
      <c r="C253" s="200"/>
      <c r="D253" s="201" t="s">
        <v>193</v>
      </c>
      <c r="E253" s="202" t="s">
        <v>19</v>
      </c>
      <c r="F253" s="203" t="s">
        <v>221</v>
      </c>
      <c r="G253" s="200"/>
      <c r="H253" s="204">
        <v>0.75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193</v>
      </c>
      <c r="AU253" s="210" t="s">
        <v>83</v>
      </c>
      <c r="AV253" s="13" t="s">
        <v>83</v>
      </c>
      <c r="AW253" s="13" t="s">
        <v>32</v>
      </c>
      <c r="AX253" s="13" t="s">
        <v>70</v>
      </c>
      <c r="AY253" s="210" t="s">
        <v>181</v>
      </c>
    </row>
    <row r="254" spans="1:65" s="13" customFormat="1" ht="11.25">
      <c r="B254" s="199"/>
      <c r="C254" s="200"/>
      <c r="D254" s="201" t="s">
        <v>193</v>
      </c>
      <c r="E254" s="202" t="s">
        <v>19</v>
      </c>
      <c r="F254" s="203" t="s">
        <v>222</v>
      </c>
      <c r="G254" s="200"/>
      <c r="H254" s="204">
        <v>0.34799999999999998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193</v>
      </c>
      <c r="AU254" s="210" t="s">
        <v>83</v>
      </c>
      <c r="AV254" s="13" t="s">
        <v>83</v>
      </c>
      <c r="AW254" s="13" t="s">
        <v>32</v>
      </c>
      <c r="AX254" s="13" t="s">
        <v>70</v>
      </c>
      <c r="AY254" s="210" t="s">
        <v>181</v>
      </c>
    </row>
    <row r="255" spans="1:65" s="13" customFormat="1" ht="11.25">
      <c r="B255" s="199"/>
      <c r="C255" s="200"/>
      <c r="D255" s="201" t="s">
        <v>193</v>
      </c>
      <c r="E255" s="202" t="s">
        <v>19</v>
      </c>
      <c r="F255" s="203" t="s">
        <v>220</v>
      </c>
      <c r="G255" s="200"/>
      <c r="H255" s="204">
        <v>0.76100000000000001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193</v>
      </c>
      <c r="AU255" s="210" t="s">
        <v>83</v>
      </c>
      <c r="AV255" s="13" t="s">
        <v>83</v>
      </c>
      <c r="AW255" s="13" t="s">
        <v>32</v>
      </c>
      <c r="AX255" s="13" t="s">
        <v>70</v>
      </c>
      <c r="AY255" s="210" t="s">
        <v>181</v>
      </c>
    </row>
    <row r="256" spans="1:65" s="14" customFormat="1" ht="11.25">
      <c r="B256" s="211"/>
      <c r="C256" s="212"/>
      <c r="D256" s="201" t="s">
        <v>193</v>
      </c>
      <c r="E256" s="213" t="s">
        <v>19</v>
      </c>
      <c r="F256" s="214" t="s">
        <v>197</v>
      </c>
      <c r="G256" s="212"/>
      <c r="H256" s="215">
        <v>3.3810000000000002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193</v>
      </c>
      <c r="AU256" s="221" t="s">
        <v>83</v>
      </c>
      <c r="AV256" s="14" t="s">
        <v>189</v>
      </c>
      <c r="AW256" s="14" t="s">
        <v>32</v>
      </c>
      <c r="AX256" s="14" t="s">
        <v>77</v>
      </c>
      <c r="AY256" s="221" t="s">
        <v>181</v>
      </c>
    </row>
    <row r="257" spans="1:65" s="12" customFormat="1" ht="22.9" customHeight="1">
      <c r="B257" s="165"/>
      <c r="C257" s="166"/>
      <c r="D257" s="167" t="s">
        <v>69</v>
      </c>
      <c r="E257" s="179" t="s">
        <v>305</v>
      </c>
      <c r="F257" s="179" t="s">
        <v>306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SUM(P258:P268)</f>
        <v>0</v>
      </c>
      <c r="Q257" s="173"/>
      <c r="R257" s="174">
        <f>SUM(R258:R268)</f>
        <v>0</v>
      </c>
      <c r="S257" s="173"/>
      <c r="T257" s="175">
        <f>SUM(T258:T268)</f>
        <v>0</v>
      </c>
      <c r="AR257" s="176" t="s">
        <v>77</v>
      </c>
      <c r="AT257" s="177" t="s">
        <v>69</v>
      </c>
      <c r="AU257" s="177" t="s">
        <v>77</v>
      </c>
      <c r="AY257" s="176" t="s">
        <v>181</v>
      </c>
      <c r="BK257" s="178">
        <f>SUM(BK258:BK268)</f>
        <v>0</v>
      </c>
    </row>
    <row r="258" spans="1:65" s="2" customFormat="1" ht="24.2" customHeight="1">
      <c r="A258" s="37"/>
      <c r="B258" s="38"/>
      <c r="C258" s="181" t="s">
        <v>7</v>
      </c>
      <c r="D258" s="181" t="s">
        <v>184</v>
      </c>
      <c r="E258" s="182" t="s">
        <v>307</v>
      </c>
      <c r="F258" s="183" t="s">
        <v>308</v>
      </c>
      <c r="G258" s="184" t="s">
        <v>309</v>
      </c>
      <c r="H258" s="185">
        <v>1.083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310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311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2" customFormat="1" ht="21.75" customHeight="1">
      <c r="A260" s="37"/>
      <c r="B260" s="38"/>
      <c r="C260" s="181" t="s">
        <v>312</v>
      </c>
      <c r="D260" s="181" t="s">
        <v>184</v>
      </c>
      <c r="E260" s="182" t="s">
        <v>313</v>
      </c>
      <c r="F260" s="183" t="s">
        <v>314</v>
      </c>
      <c r="G260" s="184" t="s">
        <v>309</v>
      </c>
      <c r="H260" s="185">
        <v>1.083</v>
      </c>
      <c r="I260" s="186"/>
      <c r="J260" s="187">
        <f>ROUND(I260*H260,2)</f>
        <v>0</v>
      </c>
      <c r="K260" s="183" t="s">
        <v>188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189</v>
      </c>
      <c r="AT260" s="192" t="s">
        <v>184</v>
      </c>
      <c r="AU260" s="192" t="s">
        <v>83</v>
      </c>
      <c r="AY260" s="20" t="s">
        <v>181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83</v>
      </c>
      <c r="BK260" s="193">
        <f>ROUND(I260*H260,2)</f>
        <v>0</v>
      </c>
      <c r="BL260" s="20" t="s">
        <v>189</v>
      </c>
      <c r="BM260" s="192" t="s">
        <v>315</v>
      </c>
    </row>
    <row r="261" spans="1:65" s="2" customFormat="1" ht="11.25">
      <c r="A261" s="37"/>
      <c r="B261" s="38"/>
      <c r="C261" s="39"/>
      <c r="D261" s="194" t="s">
        <v>191</v>
      </c>
      <c r="E261" s="39"/>
      <c r="F261" s="195" t="s">
        <v>316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191</v>
      </c>
      <c r="AU261" s="20" t="s">
        <v>83</v>
      </c>
    </row>
    <row r="262" spans="1:65" s="2" customFormat="1" ht="24.2" customHeight="1">
      <c r="A262" s="37"/>
      <c r="B262" s="38"/>
      <c r="C262" s="181" t="s">
        <v>317</v>
      </c>
      <c r="D262" s="181" t="s">
        <v>184</v>
      </c>
      <c r="E262" s="182" t="s">
        <v>318</v>
      </c>
      <c r="F262" s="183" t="s">
        <v>319</v>
      </c>
      <c r="G262" s="184" t="s">
        <v>309</v>
      </c>
      <c r="H262" s="185">
        <v>9.7469999999999999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189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189</v>
      </c>
      <c r="BM262" s="192" t="s">
        <v>320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321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6" customFormat="1" ht="11.25">
      <c r="B264" s="243"/>
      <c r="C264" s="244"/>
      <c r="D264" s="201" t="s">
        <v>193</v>
      </c>
      <c r="E264" s="245" t="s">
        <v>19</v>
      </c>
      <c r="F264" s="246" t="s">
        <v>322</v>
      </c>
      <c r="G264" s="244"/>
      <c r="H264" s="245" t="s">
        <v>19</v>
      </c>
      <c r="I264" s="247"/>
      <c r="J264" s="244"/>
      <c r="K264" s="244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193</v>
      </c>
      <c r="AU264" s="252" t="s">
        <v>83</v>
      </c>
      <c r="AV264" s="16" t="s">
        <v>77</v>
      </c>
      <c r="AW264" s="16" t="s">
        <v>32</v>
      </c>
      <c r="AX264" s="16" t="s">
        <v>70</v>
      </c>
      <c r="AY264" s="252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323</v>
      </c>
      <c r="G265" s="200"/>
      <c r="H265" s="204">
        <v>9.7469999999999999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4" customFormat="1" ht="11.25">
      <c r="B266" s="211"/>
      <c r="C266" s="212"/>
      <c r="D266" s="201" t="s">
        <v>193</v>
      </c>
      <c r="E266" s="213" t="s">
        <v>19</v>
      </c>
      <c r="F266" s="214" t="s">
        <v>197</v>
      </c>
      <c r="G266" s="212"/>
      <c r="H266" s="215">
        <v>9.7469999999999999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193</v>
      </c>
      <c r="AU266" s="221" t="s">
        <v>83</v>
      </c>
      <c r="AV266" s="14" t="s">
        <v>189</v>
      </c>
      <c r="AW266" s="14" t="s">
        <v>32</v>
      </c>
      <c r="AX266" s="14" t="s">
        <v>77</v>
      </c>
      <c r="AY266" s="221" t="s">
        <v>181</v>
      </c>
    </row>
    <row r="267" spans="1:65" s="2" customFormat="1" ht="24.2" customHeight="1">
      <c r="A267" s="37"/>
      <c r="B267" s="38"/>
      <c r="C267" s="181" t="s">
        <v>324</v>
      </c>
      <c r="D267" s="181" t="s">
        <v>184</v>
      </c>
      <c r="E267" s="182" t="s">
        <v>325</v>
      </c>
      <c r="F267" s="183" t="s">
        <v>326</v>
      </c>
      <c r="G267" s="184" t="s">
        <v>309</v>
      </c>
      <c r="H267" s="185">
        <v>1.083</v>
      </c>
      <c r="I267" s="186"/>
      <c r="J267" s="187">
        <f>ROUND(I267*H267,2)</f>
        <v>0</v>
      </c>
      <c r="K267" s="183" t="s">
        <v>188</v>
      </c>
      <c r="L267" s="42"/>
      <c r="M267" s="188" t="s">
        <v>19</v>
      </c>
      <c r="N267" s="189" t="s">
        <v>42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189</v>
      </c>
      <c r="AT267" s="192" t="s">
        <v>184</v>
      </c>
      <c r="AU267" s="192" t="s">
        <v>83</v>
      </c>
      <c r="AY267" s="20" t="s">
        <v>181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83</v>
      </c>
      <c r="BK267" s="193">
        <f>ROUND(I267*H267,2)</f>
        <v>0</v>
      </c>
      <c r="BL267" s="20" t="s">
        <v>189</v>
      </c>
      <c r="BM267" s="192" t="s">
        <v>327</v>
      </c>
    </row>
    <row r="268" spans="1:65" s="2" customFormat="1" ht="11.25">
      <c r="A268" s="37"/>
      <c r="B268" s="38"/>
      <c r="C268" s="39"/>
      <c r="D268" s="194" t="s">
        <v>191</v>
      </c>
      <c r="E268" s="39"/>
      <c r="F268" s="195" t="s">
        <v>328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191</v>
      </c>
      <c r="AU268" s="20" t="s">
        <v>83</v>
      </c>
    </row>
    <row r="269" spans="1:65" s="12" customFormat="1" ht="22.9" customHeight="1">
      <c r="B269" s="165"/>
      <c r="C269" s="166"/>
      <c r="D269" s="167" t="s">
        <v>69</v>
      </c>
      <c r="E269" s="179" t="s">
        <v>329</v>
      </c>
      <c r="F269" s="179" t="s">
        <v>330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SUM(P270:P271)</f>
        <v>0</v>
      </c>
      <c r="Q269" s="173"/>
      <c r="R269" s="174">
        <f>SUM(R270:R271)</f>
        <v>0</v>
      </c>
      <c r="S269" s="173"/>
      <c r="T269" s="175">
        <f>SUM(T270:T271)</f>
        <v>0</v>
      </c>
      <c r="AR269" s="176" t="s">
        <v>77</v>
      </c>
      <c r="AT269" s="177" t="s">
        <v>69</v>
      </c>
      <c r="AU269" s="177" t="s">
        <v>77</v>
      </c>
      <c r="AY269" s="176" t="s">
        <v>181</v>
      </c>
      <c r="BK269" s="178">
        <f>SUM(BK270:BK271)</f>
        <v>0</v>
      </c>
    </row>
    <row r="270" spans="1:65" s="2" customFormat="1" ht="33" customHeight="1">
      <c r="A270" s="37"/>
      <c r="B270" s="38"/>
      <c r="C270" s="181" t="s">
        <v>331</v>
      </c>
      <c r="D270" s="181" t="s">
        <v>184</v>
      </c>
      <c r="E270" s="182" t="s">
        <v>332</v>
      </c>
      <c r="F270" s="183" t="s">
        <v>333</v>
      </c>
      <c r="G270" s="184" t="s">
        <v>309</v>
      </c>
      <c r="H270" s="185">
        <v>0.39300000000000002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189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189</v>
      </c>
      <c r="BM270" s="192" t="s">
        <v>334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335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2" customFormat="1" ht="25.9" customHeight="1">
      <c r="B272" s="165"/>
      <c r="C272" s="166"/>
      <c r="D272" s="167" t="s">
        <v>69</v>
      </c>
      <c r="E272" s="168" t="s">
        <v>336</v>
      </c>
      <c r="F272" s="168" t="s">
        <v>337</v>
      </c>
      <c r="G272" s="166"/>
      <c r="H272" s="166"/>
      <c r="I272" s="169"/>
      <c r="J272" s="170">
        <f>BK272</f>
        <v>0</v>
      </c>
      <c r="K272" s="166"/>
      <c r="L272" s="171"/>
      <c r="M272" s="172"/>
      <c r="N272" s="173"/>
      <c r="O272" s="173"/>
      <c r="P272" s="174">
        <f>P273+P296+P344+P371+P385</f>
        <v>0</v>
      </c>
      <c r="Q272" s="173"/>
      <c r="R272" s="174">
        <f>R273+R296+R344+R371+R385</f>
        <v>0.50604511000000008</v>
      </c>
      <c r="S272" s="173"/>
      <c r="T272" s="175">
        <f>T273+T296+T344+T371+T385</f>
        <v>2.96101E-2</v>
      </c>
      <c r="AR272" s="176" t="s">
        <v>83</v>
      </c>
      <c r="AT272" s="177" t="s">
        <v>69</v>
      </c>
      <c r="AU272" s="177" t="s">
        <v>70</v>
      </c>
      <c r="AY272" s="176" t="s">
        <v>181</v>
      </c>
      <c r="BK272" s="178">
        <f>BK273+BK296+BK344+BK371+BK385</f>
        <v>0</v>
      </c>
    </row>
    <row r="273" spans="1:65" s="12" customFormat="1" ht="22.9" customHeight="1">
      <c r="B273" s="165"/>
      <c r="C273" s="166"/>
      <c r="D273" s="167" t="s">
        <v>69</v>
      </c>
      <c r="E273" s="179" t="s">
        <v>338</v>
      </c>
      <c r="F273" s="179" t="s">
        <v>339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SUM(P274:P295)</f>
        <v>0</v>
      </c>
      <c r="Q273" s="173"/>
      <c r="R273" s="174">
        <f>SUM(R274:R295)</f>
        <v>8.3562500000000026E-3</v>
      </c>
      <c r="S273" s="173"/>
      <c r="T273" s="175">
        <f>SUM(T274:T295)</f>
        <v>1.3410099999999999E-2</v>
      </c>
      <c r="AR273" s="176" t="s">
        <v>83</v>
      </c>
      <c r="AT273" s="177" t="s">
        <v>69</v>
      </c>
      <c r="AU273" s="177" t="s">
        <v>77</v>
      </c>
      <c r="AY273" s="176" t="s">
        <v>181</v>
      </c>
      <c r="BK273" s="178">
        <f>SUM(BK274:BK295)</f>
        <v>0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341</v>
      </c>
      <c r="F274" s="183" t="s">
        <v>342</v>
      </c>
      <c r="G274" s="184" t="s">
        <v>230</v>
      </c>
      <c r="H274" s="185">
        <v>8.0299999999999994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1.67E-3</v>
      </c>
      <c r="T274" s="191">
        <f>S274*H274</f>
        <v>1.3410099999999999E-2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343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344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345</v>
      </c>
      <c r="G276" s="200"/>
      <c r="H276" s="204">
        <v>2.54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3" customFormat="1" ht="11.25">
      <c r="B277" s="199"/>
      <c r="C277" s="200"/>
      <c r="D277" s="201" t="s">
        <v>193</v>
      </c>
      <c r="E277" s="202" t="s">
        <v>19</v>
      </c>
      <c r="F277" s="203" t="s">
        <v>346</v>
      </c>
      <c r="G277" s="200"/>
      <c r="H277" s="204">
        <v>2.13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193</v>
      </c>
      <c r="AU277" s="210" t="s">
        <v>83</v>
      </c>
      <c r="AV277" s="13" t="s">
        <v>83</v>
      </c>
      <c r="AW277" s="13" t="s">
        <v>32</v>
      </c>
      <c r="AX277" s="13" t="s">
        <v>70</v>
      </c>
      <c r="AY277" s="210" t="s">
        <v>181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347</v>
      </c>
      <c r="G278" s="200"/>
      <c r="H278" s="204">
        <v>0.82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345</v>
      </c>
      <c r="G279" s="200"/>
      <c r="H279" s="204">
        <v>2.54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8.0300000000000011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181" t="s">
        <v>348</v>
      </c>
      <c r="D281" s="181" t="s">
        <v>184</v>
      </c>
      <c r="E281" s="182" t="s">
        <v>349</v>
      </c>
      <c r="F281" s="183" t="s">
        <v>350</v>
      </c>
      <c r="G281" s="184" t="s">
        <v>230</v>
      </c>
      <c r="H281" s="185">
        <v>8.0299999999999994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4.0000000000000003E-5</v>
      </c>
      <c r="R281" s="190">
        <f>Q281*H281</f>
        <v>3.212E-4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351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352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345</v>
      </c>
      <c r="G283" s="200"/>
      <c r="H283" s="204">
        <v>2.54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3" customFormat="1" ht="11.25">
      <c r="B284" s="199"/>
      <c r="C284" s="200"/>
      <c r="D284" s="201" t="s">
        <v>193</v>
      </c>
      <c r="E284" s="202" t="s">
        <v>19</v>
      </c>
      <c r="F284" s="203" t="s">
        <v>346</v>
      </c>
      <c r="G284" s="200"/>
      <c r="H284" s="204">
        <v>2.13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193</v>
      </c>
      <c r="AU284" s="210" t="s">
        <v>83</v>
      </c>
      <c r="AV284" s="13" t="s">
        <v>83</v>
      </c>
      <c r="AW284" s="13" t="s">
        <v>32</v>
      </c>
      <c r="AX284" s="13" t="s">
        <v>70</v>
      </c>
      <c r="AY284" s="210" t="s">
        <v>181</v>
      </c>
    </row>
    <row r="285" spans="1:65" s="13" customFormat="1" ht="11.25">
      <c r="B285" s="199"/>
      <c r="C285" s="200"/>
      <c r="D285" s="201" t="s">
        <v>193</v>
      </c>
      <c r="E285" s="202" t="s">
        <v>19</v>
      </c>
      <c r="F285" s="203" t="s">
        <v>347</v>
      </c>
      <c r="G285" s="200"/>
      <c r="H285" s="204">
        <v>0.82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193</v>
      </c>
      <c r="AU285" s="210" t="s">
        <v>83</v>
      </c>
      <c r="AV285" s="13" t="s">
        <v>83</v>
      </c>
      <c r="AW285" s="13" t="s">
        <v>32</v>
      </c>
      <c r="AX285" s="13" t="s">
        <v>70</v>
      </c>
      <c r="AY285" s="210" t="s">
        <v>181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345</v>
      </c>
      <c r="G286" s="200"/>
      <c r="H286" s="204">
        <v>2.54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8.0300000000000011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353</v>
      </c>
      <c r="D288" s="222" t="s">
        <v>237</v>
      </c>
      <c r="E288" s="223" t="s">
        <v>354</v>
      </c>
      <c r="F288" s="224" t="s">
        <v>355</v>
      </c>
      <c r="G288" s="225" t="s">
        <v>187</v>
      </c>
      <c r="H288" s="226">
        <v>2.0550000000000002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3.9100000000000003E-3</v>
      </c>
      <c r="R288" s="190">
        <f>Q288*H288</f>
        <v>8.0350500000000019E-3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357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358</v>
      </c>
      <c r="G289" s="200"/>
      <c r="H289" s="204">
        <v>0.76200000000000001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359</v>
      </c>
      <c r="G290" s="200"/>
      <c r="H290" s="204">
        <v>0.38300000000000001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3" customFormat="1" ht="11.25">
      <c r="B291" s="199"/>
      <c r="C291" s="200"/>
      <c r="D291" s="201" t="s">
        <v>193</v>
      </c>
      <c r="E291" s="202" t="s">
        <v>19</v>
      </c>
      <c r="F291" s="203" t="s">
        <v>360</v>
      </c>
      <c r="G291" s="200"/>
      <c r="H291" s="204">
        <v>0.14799999999999999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193</v>
      </c>
      <c r="AU291" s="210" t="s">
        <v>83</v>
      </c>
      <c r="AV291" s="13" t="s">
        <v>83</v>
      </c>
      <c r="AW291" s="13" t="s">
        <v>32</v>
      </c>
      <c r="AX291" s="13" t="s">
        <v>70</v>
      </c>
      <c r="AY291" s="210" t="s">
        <v>181</v>
      </c>
    </row>
    <row r="292" spans="1:65" s="13" customFormat="1" ht="11.25">
      <c r="B292" s="199"/>
      <c r="C292" s="200"/>
      <c r="D292" s="201" t="s">
        <v>193</v>
      </c>
      <c r="E292" s="202" t="s">
        <v>19</v>
      </c>
      <c r="F292" s="203" t="s">
        <v>358</v>
      </c>
      <c r="G292" s="200"/>
      <c r="H292" s="204">
        <v>0.76200000000000001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193</v>
      </c>
      <c r="AU292" s="210" t="s">
        <v>83</v>
      </c>
      <c r="AV292" s="13" t="s">
        <v>83</v>
      </c>
      <c r="AW292" s="13" t="s">
        <v>32</v>
      </c>
      <c r="AX292" s="13" t="s">
        <v>70</v>
      </c>
      <c r="AY292" s="210" t="s">
        <v>181</v>
      </c>
    </row>
    <row r="293" spans="1:65" s="14" customFormat="1" ht="11.25">
      <c r="B293" s="211"/>
      <c r="C293" s="212"/>
      <c r="D293" s="201" t="s">
        <v>193</v>
      </c>
      <c r="E293" s="213" t="s">
        <v>19</v>
      </c>
      <c r="F293" s="214" t="s">
        <v>197</v>
      </c>
      <c r="G293" s="212"/>
      <c r="H293" s="215">
        <v>2.0549999999999997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193</v>
      </c>
      <c r="AU293" s="221" t="s">
        <v>83</v>
      </c>
      <c r="AV293" s="14" t="s">
        <v>189</v>
      </c>
      <c r="AW293" s="14" t="s">
        <v>32</v>
      </c>
      <c r="AX293" s="14" t="s">
        <v>77</v>
      </c>
      <c r="AY293" s="221" t="s">
        <v>181</v>
      </c>
    </row>
    <row r="294" spans="1:65" s="2" customFormat="1" ht="24.2" customHeight="1">
      <c r="A294" s="37"/>
      <c r="B294" s="38"/>
      <c r="C294" s="181" t="s">
        <v>361</v>
      </c>
      <c r="D294" s="181" t="s">
        <v>184</v>
      </c>
      <c r="E294" s="182" t="s">
        <v>362</v>
      </c>
      <c r="F294" s="183" t="s">
        <v>363</v>
      </c>
      <c r="G294" s="184" t="s">
        <v>309</v>
      </c>
      <c r="H294" s="185">
        <v>8.0000000000000002E-3</v>
      </c>
      <c r="I294" s="186"/>
      <c r="J294" s="187">
        <f>ROUND(I294*H294,2)</f>
        <v>0</v>
      </c>
      <c r="K294" s="183" t="s">
        <v>188</v>
      </c>
      <c r="L294" s="42"/>
      <c r="M294" s="188" t="s">
        <v>19</v>
      </c>
      <c r="N294" s="189" t="s">
        <v>42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278</v>
      </c>
      <c r="AT294" s="192" t="s">
        <v>184</v>
      </c>
      <c r="AU294" s="192" t="s">
        <v>83</v>
      </c>
      <c r="AY294" s="20" t="s">
        <v>181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83</v>
      </c>
      <c r="BK294" s="193">
        <f>ROUND(I294*H294,2)</f>
        <v>0</v>
      </c>
      <c r="BL294" s="20" t="s">
        <v>278</v>
      </c>
      <c r="BM294" s="192" t="s">
        <v>364</v>
      </c>
    </row>
    <row r="295" spans="1:65" s="2" customFormat="1" ht="11.25">
      <c r="A295" s="37"/>
      <c r="B295" s="38"/>
      <c r="C295" s="39"/>
      <c r="D295" s="194" t="s">
        <v>191</v>
      </c>
      <c r="E295" s="39"/>
      <c r="F295" s="195" t="s">
        <v>365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191</v>
      </c>
      <c r="AU295" s="20" t="s">
        <v>83</v>
      </c>
    </row>
    <row r="296" spans="1:65" s="12" customFormat="1" ht="22.9" customHeight="1">
      <c r="B296" s="165"/>
      <c r="C296" s="166"/>
      <c r="D296" s="167" t="s">
        <v>69</v>
      </c>
      <c r="E296" s="179" t="s">
        <v>366</v>
      </c>
      <c r="F296" s="179" t="s">
        <v>367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SUM(P297:P343)</f>
        <v>0</v>
      </c>
      <c r="Q296" s="173"/>
      <c r="R296" s="174">
        <f>SUM(R297:R343)</f>
        <v>0.45228052000000002</v>
      </c>
      <c r="S296" s="173"/>
      <c r="T296" s="175">
        <f>SUM(T297:T343)</f>
        <v>1.6199999999999999E-2</v>
      </c>
      <c r="AR296" s="176" t="s">
        <v>83</v>
      </c>
      <c r="AT296" s="177" t="s">
        <v>69</v>
      </c>
      <c r="AU296" s="177" t="s">
        <v>77</v>
      </c>
      <c r="AY296" s="176" t="s">
        <v>181</v>
      </c>
      <c r="BK296" s="178">
        <f>SUM(BK297:BK343)</f>
        <v>0</v>
      </c>
    </row>
    <row r="297" spans="1:65" s="2" customFormat="1" ht="21.75" customHeight="1">
      <c r="A297" s="37"/>
      <c r="B297" s="38"/>
      <c r="C297" s="181" t="s">
        <v>368</v>
      </c>
      <c r="D297" s="181" t="s">
        <v>184</v>
      </c>
      <c r="E297" s="182" t="s">
        <v>369</v>
      </c>
      <c r="F297" s="183" t="s">
        <v>370</v>
      </c>
      <c r="G297" s="184" t="s">
        <v>187</v>
      </c>
      <c r="H297" s="185">
        <v>9.3420000000000005</v>
      </c>
      <c r="I297" s="186"/>
      <c r="J297" s="187">
        <f>ROUND(I297*H297,2)</f>
        <v>0</v>
      </c>
      <c r="K297" s="183" t="s">
        <v>188</v>
      </c>
      <c r="L297" s="42"/>
      <c r="M297" s="188" t="s">
        <v>19</v>
      </c>
      <c r="N297" s="189" t="s">
        <v>42</v>
      </c>
      <c r="O297" s="67"/>
      <c r="P297" s="190">
        <f>O297*H297</f>
        <v>0</v>
      </c>
      <c r="Q297" s="190">
        <v>2.7E-4</v>
      </c>
      <c r="R297" s="190">
        <f>Q297*H297</f>
        <v>2.5223400000000001E-3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278</v>
      </c>
      <c r="AT297" s="192" t="s">
        <v>184</v>
      </c>
      <c r="AU297" s="192" t="s">
        <v>83</v>
      </c>
      <c r="AY297" s="20" t="s">
        <v>181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83</v>
      </c>
      <c r="BK297" s="193">
        <f>ROUND(I297*H297,2)</f>
        <v>0</v>
      </c>
      <c r="BL297" s="20" t="s">
        <v>278</v>
      </c>
      <c r="BM297" s="192" t="s">
        <v>371</v>
      </c>
    </row>
    <row r="298" spans="1:65" s="2" customFormat="1" ht="11.25">
      <c r="A298" s="37"/>
      <c r="B298" s="38"/>
      <c r="C298" s="39"/>
      <c r="D298" s="194" t="s">
        <v>191</v>
      </c>
      <c r="E298" s="39"/>
      <c r="F298" s="195" t="s">
        <v>372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191</v>
      </c>
      <c r="AU298" s="20" t="s">
        <v>83</v>
      </c>
    </row>
    <row r="299" spans="1:65" s="13" customFormat="1" ht="11.25">
      <c r="B299" s="199"/>
      <c r="C299" s="200"/>
      <c r="D299" s="201" t="s">
        <v>193</v>
      </c>
      <c r="E299" s="202" t="s">
        <v>19</v>
      </c>
      <c r="F299" s="203" t="s">
        <v>212</v>
      </c>
      <c r="G299" s="200"/>
      <c r="H299" s="204">
        <v>3.1139999999999999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193</v>
      </c>
      <c r="AU299" s="210" t="s">
        <v>83</v>
      </c>
      <c r="AV299" s="13" t="s">
        <v>83</v>
      </c>
      <c r="AW299" s="13" t="s">
        <v>32</v>
      </c>
      <c r="AX299" s="13" t="s">
        <v>70</v>
      </c>
      <c r="AY299" s="210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212</v>
      </c>
      <c r="G300" s="200"/>
      <c r="H300" s="204">
        <v>3.1139999999999999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212</v>
      </c>
      <c r="G301" s="200"/>
      <c r="H301" s="204">
        <v>3.1139999999999999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4" customFormat="1" ht="11.25">
      <c r="B302" s="211"/>
      <c r="C302" s="212"/>
      <c r="D302" s="201" t="s">
        <v>193</v>
      </c>
      <c r="E302" s="213" t="s">
        <v>19</v>
      </c>
      <c r="F302" s="214" t="s">
        <v>197</v>
      </c>
      <c r="G302" s="212"/>
      <c r="H302" s="215">
        <v>9.3419999999999987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193</v>
      </c>
      <c r="AU302" s="221" t="s">
        <v>83</v>
      </c>
      <c r="AV302" s="14" t="s">
        <v>189</v>
      </c>
      <c r="AW302" s="14" t="s">
        <v>32</v>
      </c>
      <c r="AX302" s="14" t="s">
        <v>77</v>
      </c>
      <c r="AY302" s="221" t="s">
        <v>181</v>
      </c>
    </row>
    <row r="303" spans="1:65" s="2" customFormat="1" ht="16.5" customHeight="1">
      <c r="A303" s="37"/>
      <c r="B303" s="38"/>
      <c r="C303" s="222" t="s">
        <v>373</v>
      </c>
      <c r="D303" s="222" t="s">
        <v>237</v>
      </c>
      <c r="E303" s="223" t="s">
        <v>374</v>
      </c>
      <c r="F303" s="224" t="s">
        <v>375</v>
      </c>
      <c r="G303" s="225" t="s">
        <v>187</v>
      </c>
      <c r="H303" s="226">
        <v>9.3420000000000005</v>
      </c>
      <c r="I303" s="227"/>
      <c r="J303" s="228">
        <f>ROUND(I303*H303,2)</f>
        <v>0</v>
      </c>
      <c r="K303" s="224" t="s">
        <v>188</v>
      </c>
      <c r="L303" s="229"/>
      <c r="M303" s="230" t="s">
        <v>19</v>
      </c>
      <c r="N303" s="231" t="s">
        <v>42</v>
      </c>
      <c r="O303" s="67"/>
      <c r="P303" s="190">
        <f>O303*H303</f>
        <v>0</v>
      </c>
      <c r="Q303" s="190">
        <v>3.6810000000000002E-2</v>
      </c>
      <c r="R303" s="190">
        <f>Q303*H303</f>
        <v>0.34387902000000004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356</v>
      </c>
      <c r="AT303" s="192" t="s">
        <v>237</v>
      </c>
      <c r="AU303" s="192" t="s">
        <v>83</v>
      </c>
      <c r="AY303" s="20" t="s">
        <v>181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83</v>
      </c>
      <c r="BK303" s="193">
        <f>ROUND(I303*H303,2)</f>
        <v>0</v>
      </c>
      <c r="BL303" s="20" t="s">
        <v>278</v>
      </c>
      <c r="BM303" s="192" t="s">
        <v>376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212</v>
      </c>
      <c r="G304" s="200"/>
      <c r="H304" s="204">
        <v>3.1139999999999999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212</v>
      </c>
      <c r="G305" s="200"/>
      <c r="H305" s="204">
        <v>3.1139999999999999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3" customFormat="1" ht="11.25">
      <c r="B306" s="199"/>
      <c r="C306" s="200"/>
      <c r="D306" s="201" t="s">
        <v>193</v>
      </c>
      <c r="E306" s="202" t="s">
        <v>19</v>
      </c>
      <c r="F306" s="203" t="s">
        <v>212</v>
      </c>
      <c r="G306" s="200"/>
      <c r="H306" s="204">
        <v>3.1139999999999999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193</v>
      </c>
      <c r="AU306" s="210" t="s">
        <v>83</v>
      </c>
      <c r="AV306" s="13" t="s">
        <v>83</v>
      </c>
      <c r="AW306" s="13" t="s">
        <v>32</v>
      </c>
      <c r="AX306" s="13" t="s">
        <v>70</v>
      </c>
      <c r="AY306" s="210" t="s">
        <v>181</v>
      </c>
    </row>
    <row r="307" spans="1:65" s="14" customFormat="1" ht="11.25">
      <c r="B307" s="211"/>
      <c r="C307" s="212"/>
      <c r="D307" s="201" t="s">
        <v>193</v>
      </c>
      <c r="E307" s="213" t="s">
        <v>19</v>
      </c>
      <c r="F307" s="214" t="s">
        <v>197</v>
      </c>
      <c r="G307" s="212"/>
      <c r="H307" s="215">
        <v>9.3419999999999987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193</v>
      </c>
      <c r="AU307" s="221" t="s">
        <v>83</v>
      </c>
      <c r="AV307" s="14" t="s">
        <v>189</v>
      </c>
      <c r="AW307" s="14" t="s">
        <v>32</v>
      </c>
      <c r="AX307" s="14" t="s">
        <v>77</v>
      </c>
      <c r="AY307" s="221" t="s">
        <v>181</v>
      </c>
    </row>
    <row r="308" spans="1:65" s="2" customFormat="1" ht="16.5" customHeight="1">
      <c r="A308" s="37"/>
      <c r="B308" s="38"/>
      <c r="C308" s="181" t="s">
        <v>356</v>
      </c>
      <c r="D308" s="181" t="s">
        <v>184</v>
      </c>
      <c r="E308" s="182" t="s">
        <v>377</v>
      </c>
      <c r="F308" s="183" t="s">
        <v>378</v>
      </c>
      <c r="G308" s="184" t="s">
        <v>379</v>
      </c>
      <c r="H308" s="185">
        <v>1</v>
      </c>
      <c r="I308" s="186"/>
      <c r="J308" s="187">
        <f>ROUND(I308*H308,2)</f>
        <v>0</v>
      </c>
      <c r="K308" s="183" t="s">
        <v>188</v>
      </c>
      <c r="L308" s="42"/>
      <c r="M308" s="188" t="s">
        <v>19</v>
      </c>
      <c r="N308" s="189" t="s">
        <v>42</v>
      </c>
      <c r="O308" s="67"/>
      <c r="P308" s="190">
        <f>O308*H308</f>
        <v>0</v>
      </c>
      <c r="Q308" s="190">
        <v>2.7E-4</v>
      </c>
      <c r="R308" s="190">
        <f>Q308*H308</f>
        <v>2.7E-4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278</v>
      </c>
      <c r="AT308" s="192" t="s">
        <v>184</v>
      </c>
      <c r="AU308" s="192" t="s">
        <v>83</v>
      </c>
      <c r="AY308" s="20" t="s">
        <v>181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83</v>
      </c>
      <c r="BK308" s="193">
        <f>ROUND(I308*H308,2)</f>
        <v>0</v>
      </c>
      <c r="BL308" s="20" t="s">
        <v>278</v>
      </c>
      <c r="BM308" s="192" t="s">
        <v>380</v>
      </c>
    </row>
    <row r="309" spans="1:65" s="2" customFormat="1" ht="11.25">
      <c r="A309" s="37"/>
      <c r="B309" s="38"/>
      <c r="C309" s="39"/>
      <c r="D309" s="194" t="s">
        <v>191</v>
      </c>
      <c r="E309" s="39"/>
      <c r="F309" s="195" t="s">
        <v>381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191</v>
      </c>
      <c r="AU309" s="20" t="s">
        <v>83</v>
      </c>
    </row>
    <row r="310" spans="1:65" s="13" customFormat="1" ht="11.25">
      <c r="B310" s="199"/>
      <c r="C310" s="200"/>
      <c r="D310" s="201" t="s">
        <v>193</v>
      </c>
      <c r="E310" s="202" t="s">
        <v>19</v>
      </c>
      <c r="F310" s="203" t="s">
        <v>77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193</v>
      </c>
      <c r="AU310" s="210" t="s">
        <v>83</v>
      </c>
      <c r="AV310" s="13" t="s">
        <v>83</v>
      </c>
      <c r="AW310" s="13" t="s">
        <v>32</v>
      </c>
      <c r="AX310" s="13" t="s">
        <v>70</v>
      </c>
      <c r="AY310" s="210" t="s">
        <v>181</v>
      </c>
    </row>
    <row r="311" spans="1:65" s="14" customFormat="1" ht="11.25">
      <c r="B311" s="211"/>
      <c r="C311" s="212"/>
      <c r="D311" s="201" t="s">
        <v>193</v>
      </c>
      <c r="E311" s="213" t="s">
        <v>19</v>
      </c>
      <c r="F311" s="214" t="s">
        <v>197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193</v>
      </c>
      <c r="AU311" s="221" t="s">
        <v>83</v>
      </c>
      <c r="AV311" s="14" t="s">
        <v>189</v>
      </c>
      <c r="AW311" s="14" t="s">
        <v>32</v>
      </c>
      <c r="AX311" s="14" t="s">
        <v>77</v>
      </c>
      <c r="AY311" s="221" t="s">
        <v>181</v>
      </c>
    </row>
    <row r="312" spans="1:65" s="2" customFormat="1" ht="16.5" customHeight="1">
      <c r="A312" s="37"/>
      <c r="B312" s="38"/>
      <c r="C312" s="222" t="s">
        <v>382</v>
      </c>
      <c r="D312" s="222" t="s">
        <v>237</v>
      </c>
      <c r="E312" s="223" t="s">
        <v>383</v>
      </c>
      <c r="F312" s="224" t="s">
        <v>384</v>
      </c>
      <c r="G312" s="225" t="s">
        <v>187</v>
      </c>
      <c r="H312" s="226">
        <v>0.60099999999999998</v>
      </c>
      <c r="I312" s="227"/>
      <c r="J312" s="228">
        <f>ROUND(I312*H312,2)</f>
        <v>0</v>
      </c>
      <c r="K312" s="224" t="s">
        <v>188</v>
      </c>
      <c r="L312" s="229"/>
      <c r="M312" s="230" t="s">
        <v>19</v>
      </c>
      <c r="N312" s="231" t="s">
        <v>42</v>
      </c>
      <c r="O312" s="67"/>
      <c r="P312" s="190">
        <f>O312*H312</f>
        <v>0</v>
      </c>
      <c r="Q312" s="190">
        <v>4.0280000000000003E-2</v>
      </c>
      <c r="R312" s="190">
        <f>Q312*H312</f>
        <v>2.4208280000000002E-2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356</v>
      </c>
      <c r="AT312" s="192" t="s">
        <v>237</v>
      </c>
      <c r="AU312" s="192" t="s">
        <v>83</v>
      </c>
      <c r="AY312" s="20" t="s">
        <v>181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83</v>
      </c>
      <c r="BK312" s="193">
        <f>ROUND(I312*H312,2)</f>
        <v>0</v>
      </c>
      <c r="BL312" s="20" t="s">
        <v>278</v>
      </c>
      <c r="BM312" s="192" t="s">
        <v>385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214</v>
      </c>
      <c r="G313" s="200"/>
      <c r="H313" s="204">
        <v>0.60099999999999998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4" customFormat="1" ht="11.25">
      <c r="B314" s="211"/>
      <c r="C314" s="212"/>
      <c r="D314" s="201" t="s">
        <v>193</v>
      </c>
      <c r="E314" s="213" t="s">
        <v>19</v>
      </c>
      <c r="F314" s="214" t="s">
        <v>197</v>
      </c>
      <c r="G314" s="212"/>
      <c r="H314" s="215">
        <v>0.60099999999999998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193</v>
      </c>
      <c r="AU314" s="221" t="s">
        <v>83</v>
      </c>
      <c r="AV314" s="14" t="s">
        <v>189</v>
      </c>
      <c r="AW314" s="14" t="s">
        <v>32</v>
      </c>
      <c r="AX314" s="14" t="s">
        <v>77</v>
      </c>
      <c r="AY314" s="221" t="s">
        <v>181</v>
      </c>
    </row>
    <row r="315" spans="1:65" s="2" customFormat="1" ht="24.2" customHeight="1">
      <c r="A315" s="37"/>
      <c r="B315" s="38"/>
      <c r="C315" s="181" t="s">
        <v>386</v>
      </c>
      <c r="D315" s="181" t="s">
        <v>184</v>
      </c>
      <c r="E315" s="182" t="s">
        <v>387</v>
      </c>
      <c r="F315" s="183" t="s">
        <v>388</v>
      </c>
      <c r="G315" s="184" t="s">
        <v>379</v>
      </c>
      <c r="H315" s="185">
        <v>1</v>
      </c>
      <c r="I315" s="186"/>
      <c r="J315" s="187">
        <f>ROUND(I315*H315,2)</f>
        <v>0</v>
      </c>
      <c r="K315" s="183" t="s">
        <v>188</v>
      </c>
      <c r="L315" s="42"/>
      <c r="M315" s="188" t="s">
        <v>19</v>
      </c>
      <c r="N315" s="189" t="s">
        <v>42</v>
      </c>
      <c r="O315" s="67"/>
      <c r="P315" s="190">
        <f>O315*H315</f>
        <v>0</v>
      </c>
      <c r="Q315" s="190">
        <v>2.5999999999999998E-4</v>
      </c>
      <c r="R315" s="190">
        <f>Q315*H315</f>
        <v>2.5999999999999998E-4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278</v>
      </c>
      <c r="AT315" s="192" t="s">
        <v>184</v>
      </c>
      <c r="AU315" s="192" t="s">
        <v>83</v>
      </c>
      <c r="AY315" s="20" t="s">
        <v>181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83</v>
      </c>
      <c r="BK315" s="193">
        <f>ROUND(I315*H315,2)</f>
        <v>0</v>
      </c>
      <c r="BL315" s="20" t="s">
        <v>278</v>
      </c>
      <c r="BM315" s="192" t="s">
        <v>389</v>
      </c>
    </row>
    <row r="316" spans="1:65" s="2" customFormat="1" ht="11.25">
      <c r="A316" s="37"/>
      <c r="B316" s="38"/>
      <c r="C316" s="39"/>
      <c r="D316" s="194" t="s">
        <v>191</v>
      </c>
      <c r="E316" s="39"/>
      <c r="F316" s="195" t="s">
        <v>390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191</v>
      </c>
      <c r="AU316" s="20" t="s">
        <v>83</v>
      </c>
    </row>
    <row r="317" spans="1:65" s="13" customFormat="1" ht="11.25">
      <c r="B317" s="199"/>
      <c r="C317" s="200"/>
      <c r="D317" s="201" t="s">
        <v>193</v>
      </c>
      <c r="E317" s="202" t="s">
        <v>19</v>
      </c>
      <c r="F317" s="203" t="s">
        <v>77</v>
      </c>
      <c r="G317" s="200"/>
      <c r="H317" s="204">
        <v>1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193</v>
      </c>
      <c r="AU317" s="210" t="s">
        <v>83</v>
      </c>
      <c r="AV317" s="13" t="s">
        <v>83</v>
      </c>
      <c r="AW317" s="13" t="s">
        <v>32</v>
      </c>
      <c r="AX317" s="13" t="s">
        <v>70</v>
      </c>
      <c r="AY317" s="210" t="s">
        <v>181</v>
      </c>
    </row>
    <row r="318" spans="1:65" s="14" customFormat="1" ht="11.25">
      <c r="B318" s="211"/>
      <c r="C318" s="212"/>
      <c r="D318" s="201" t="s">
        <v>193</v>
      </c>
      <c r="E318" s="213" t="s">
        <v>19</v>
      </c>
      <c r="F318" s="214" t="s">
        <v>197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193</v>
      </c>
      <c r="AU318" s="221" t="s">
        <v>83</v>
      </c>
      <c r="AV318" s="14" t="s">
        <v>189</v>
      </c>
      <c r="AW318" s="14" t="s">
        <v>32</v>
      </c>
      <c r="AX318" s="14" t="s">
        <v>77</v>
      </c>
      <c r="AY318" s="221" t="s">
        <v>181</v>
      </c>
    </row>
    <row r="319" spans="1:65" s="2" customFormat="1" ht="16.5" customHeight="1">
      <c r="A319" s="37"/>
      <c r="B319" s="38"/>
      <c r="C319" s="222" t="s">
        <v>391</v>
      </c>
      <c r="D319" s="222" t="s">
        <v>237</v>
      </c>
      <c r="E319" s="223" t="s">
        <v>392</v>
      </c>
      <c r="F319" s="224" t="s">
        <v>393</v>
      </c>
      <c r="G319" s="225" t="s">
        <v>187</v>
      </c>
      <c r="H319" s="226">
        <v>1.7969999999999999</v>
      </c>
      <c r="I319" s="227"/>
      <c r="J319" s="228">
        <f>ROUND(I319*H319,2)</f>
        <v>0</v>
      </c>
      <c r="K319" s="224" t="s">
        <v>188</v>
      </c>
      <c r="L319" s="229"/>
      <c r="M319" s="230" t="s">
        <v>19</v>
      </c>
      <c r="N319" s="231" t="s">
        <v>42</v>
      </c>
      <c r="O319" s="67"/>
      <c r="P319" s="190">
        <f>O319*H319</f>
        <v>0</v>
      </c>
      <c r="Q319" s="190">
        <v>3.7039999999999997E-2</v>
      </c>
      <c r="R319" s="190">
        <f>Q319*H319</f>
        <v>6.6560879999999989E-2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356</v>
      </c>
      <c r="AT319" s="192" t="s">
        <v>237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394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213</v>
      </c>
      <c r="G320" s="200"/>
      <c r="H320" s="204">
        <v>1.7969999999999999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1.7969999999999999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16.5" customHeight="1">
      <c r="A322" s="37"/>
      <c r="B322" s="38"/>
      <c r="C322" s="181" t="s">
        <v>395</v>
      </c>
      <c r="D322" s="181" t="s">
        <v>184</v>
      </c>
      <c r="E322" s="182" t="s">
        <v>396</v>
      </c>
      <c r="F322" s="183" t="s">
        <v>397</v>
      </c>
      <c r="G322" s="184" t="s">
        <v>230</v>
      </c>
      <c r="H322" s="185">
        <v>8.1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2E-3</v>
      </c>
      <c r="T322" s="191">
        <f>S322*H322</f>
        <v>1.6199999999999999E-2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398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399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400</v>
      </c>
      <c r="G324" s="200"/>
      <c r="H324" s="204">
        <v>2.25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400</v>
      </c>
      <c r="G325" s="200"/>
      <c r="H325" s="204">
        <v>2.25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3" customFormat="1" ht="11.25">
      <c r="B326" s="199"/>
      <c r="C326" s="200"/>
      <c r="D326" s="201" t="s">
        <v>193</v>
      </c>
      <c r="E326" s="202" t="s">
        <v>19</v>
      </c>
      <c r="F326" s="203" t="s">
        <v>401</v>
      </c>
      <c r="G326" s="200"/>
      <c r="H326" s="204">
        <v>0.94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193</v>
      </c>
      <c r="AU326" s="210" t="s">
        <v>83</v>
      </c>
      <c r="AV326" s="13" t="s">
        <v>83</v>
      </c>
      <c r="AW326" s="13" t="s">
        <v>32</v>
      </c>
      <c r="AX326" s="13" t="s">
        <v>70</v>
      </c>
      <c r="AY326" s="210" t="s">
        <v>181</v>
      </c>
    </row>
    <row r="327" spans="1:65" s="13" customFormat="1" ht="11.25">
      <c r="B327" s="199"/>
      <c r="C327" s="200"/>
      <c r="D327" s="201" t="s">
        <v>193</v>
      </c>
      <c r="E327" s="202" t="s">
        <v>19</v>
      </c>
      <c r="F327" s="203" t="s">
        <v>402</v>
      </c>
      <c r="G327" s="200"/>
      <c r="H327" s="204">
        <v>2.66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193</v>
      </c>
      <c r="AU327" s="210" t="s">
        <v>83</v>
      </c>
      <c r="AV327" s="13" t="s">
        <v>83</v>
      </c>
      <c r="AW327" s="13" t="s">
        <v>32</v>
      </c>
      <c r="AX327" s="13" t="s">
        <v>70</v>
      </c>
      <c r="AY327" s="210" t="s">
        <v>181</v>
      </c>
    </row>
    <row r="328" spans="1:65" s="14" customFormat="1" ht="11.25">
      <c r="B328" s="211"/>
      <c r="C328" s="212"/>
      <c r="D328" s="201" t="s">
        <v>193</v>
      </c>
      <c r="E328" s="213" t="s">
        <v>19</v>
      </c>
      <c r="F328" s="214" t="s">
        <v>197</v>
      </c>
      <c r="G328" s="212"/>
      <c r="H328" s="215">
        <v>8.1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193</v>
      </c>
      <c r="AU328" s="221" t="s">
        <v>83</v>
      </c>
      <c r="AV328" s="14" t="s">
        <v>189</v>
      </c>
      <c r="AW328" s="14" t="s">
        <v>32</v>
      </c>
      <c r="AX328" s="14" t="s">
        <v>77</v>
      </c>
      <c r="AY328" s="221" t="s">
        <v>181</v>
      </c>
    </row>
    <row r="329" spans="1:65" s="2" customFormat="1" ht="21.75" customHeight="1">
      <c r="A329" s="37"/>
      <c r="B329" s="38"/>
      <c r="C329" s="181" t="s">
        <v>403</v>
      </c>
      <c r="D329" s="181" t="s">
        <v>184</v>
      </c>
      <c r="E329" s="182" t="s">
        <v>404</v>
      </c>
      <c r="F329" s="183" t="s">
        <v>405</v>
      </c>
      <c r="G329" s="184" t="s">
        <v>230</v>
      </c>
      <c r="H329" s="185">
        <v>8.1</v>
      </c>
      <c r="I329" s="186"/>
      <c r="J329" s="187">
        <f>ROUND(I329*H329,2)</f>
        <v>0</v>
      </c>
      <c r="K329" s="183" t="s">
        <v>188</v>
      </c>
      <c r="L329" s="42"/>
      <c r="M329" s="188" t="s">
        <v>19</v>
      </c>
      <c r="N329" s="189" t="s">
        <v>42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278</v>
      </c>
      <c r="AT329" s="192" t="s">
        <v>184</v>
      </c>
      <c r="AU329" s="192" t="s">
        <v>83</v>
      </c>
      <c r="AY329" s="20" t="s">
        <v>181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83</v>
      </c>
      <c r="BK329" s="193">
        <f>ROUND(I329*H329,2)</f>
        <v>0</v>
      </c>
      <c r="BL329" s="20" t="s">
        <v>278</v>
      </c>
      <c r="BM329" s="192" t="s">
        <v>406</v>
      </c>
    </row>
    <row r="330" spans="1:65" s="2" customFormat="1" ht="11.25">
      <c r="A330" s="37"/>
      <c r="B330" s="38"/>
      <c r="C330" s="39"/>
      <c r="D330" s="194" t="s">
        <v>191</v>
      </c>
      <c r="E330" s="39"/>
      <c r="F330" s="195" t="s">
        <v>407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191</v>
      </c>
      <c r="AU330" s="20" t="s">
        <v>83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400</v>
      </c>
      <c r="G331" s="200"/>
      <c r="H331" s="204">
        <v>2.25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3" customFormat="1" ht="11.25">
      <c r="B332" s="199"/>
      <c r="C332" s="200"/>
      <c r="D332" s="201" t="s">
        <v>193</v>
      </c>
      <c r="E332" s="202" t="s">
        <v>19</v>
      </c>
      <c r="F332" s="203" t="s">
        <v>400</v>
      </c>
      <c r="G332" s="200"/>
      <c r="H332" s="204">
        <v>2.25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193</v>
      </c>
      <c r="AU332" s="210" t="s">
        <v>83</v>
      </c>
      <c r="AV332" s="13" t="s">
        <v>83</v>
      </c>
      <c r="AW332" s="13" t="s">
        <v>32</v>
      </c>
      <c r="AX332" s="13" t="s">
        <v>70</v>
      </c>
      <c r="AY332" s="210" t="s">
        <v>181</v>
      </c>
    </row>
    <row r="333" spans="1:65" s="13" customFormat="1" ht="11.25">
      <c r="B333" s="199"/>
      <c r="C333" s="200"/>
      <c r="D333" s="201" t="s">
        <v>193</v>
      </c>
      <c r="E333" s="202" t="s">
        <v>19</v>
      </c>
      <c r="F333" s="203" t="s">
        <v>401</v>
      </c>
      <c r="G333" s="200"/>
      <c r="H333" s="204">
        <v>0.94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193</v>
      </c>
      <c r="AU333" s="210" t="s">
        <v>83</v>
      </c>
      <c r="AV333" s="13" t="s">
        <v>83</v>
      </c>
      <c r="AW333" s="13" t="s">
        <v>32</v>
      </c>
      <c r="AX333" s="13" t="s">
        <v>70</v>
      </c>
      <c r="AY333" s="210" t="s">
        <v>181</v>
      </c>
    </row>
    <row r="334" spans="1:65" s="13" customFormat="1" ht="11.25">
      <c r="B334" s="199"/>
      <c r="C334" s="200"/>
      <c r="D334" s="201" t="s">
        <v>193</v>
      </c>
      <c r="E334" s="202" t="s">
        <v>19</v>
      </c>
      <c r="F334" s="203" t="s">
        <v>402</v>
      </c>
      <c r="G334" s="200"/>
      <c r="H334" s="204">
        <v>2.66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193</v>
      </c>
      <c r="AU334" s="210" t="s">
        <v>83</v>
      </c>
      <c r="AV334" s="13" t="s">
        <v>83</v>
      </c>
      <c r="AW334" s="13" t="s">
        <v>32</v>
      </c>
      <c r="AX334" s="13" t="s">
        <v>70</v>
      </c>
      <c r="AY334" s="210" t="s">
        <v>181</v>
      </c>
    </row>
    <row r="335" spans="1:65" s="14" customFormat="1" ht="11.25">
      <c r="B335" s="211"/>
      <c r="C335" s="212"/>
      <c r="D335" s="201" t="s">
        <v>193</v>
      </c>
      <c r="E335" s="213" t="s">
        <v>19</v>
      </c>
      <c r="F335" s="214" t="s">
        <v>197</v>
      </c>
      <c r="G335" s="212"/>
      <c r="H335" s="215">
        <v>8.1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193</v>
      </c>
      <c r="AU335" s="221" t="s">
        <v>83</v>
      </c>
      <c r="AV335" s="14" t="s">
        <v>189</v>
      </c>
      <c r="AW335" s="14" t="s">
        <v>32</v>
      </c>
      <c r="AX335" s="14" t="s">
        <v>77</v>
      </c>
      <c r="AY335" s="221" t="s">
        <v>181</v>
      </c>
    </row>
    <row r="336" spans="1:65" s="2" customFormat="1" ht="16.5" customHeight="1">
      <c r="A336" s="37"/>
      <c r="B336" s="38"/>
      <c r="C336" s="222" t="s">
        <v>408</v>
      </c>
      <c r="D336" s="222" t="s">
        <v>237</v>
      </c>
      <c r="E336" s="223" t="s">
        <v>409</v>
      </c>
      <c r="F336" s="224" t="s">
        <v>410</v>
      </c>
      <c r="G336" s="225" t="s">
        <v>230</v>
      </c>
      <c r="H336" s="226">
        <v>8.1</v>
      </c>
      <c r="I336" s="227"/>
      <c r="J336" s="228">
        <f>ROUND(I336*H336,2)</f>
        <v>0</v>
      </c>
      <c r="K336" s="224" t="s">
        <v>188</v>
      </c>
      <c r="L336" s="229"/>
      <c r="M336" s="230" t="s">
        <v>19</v>
      </c>
      <c r="N336" s="231" t="s">
        <v>42</v>
      </c>
      <c r="O336" s="67"/>
      <c r="P336" s="190">
        <f>O336*H336</f>
        <v>0</v>
      </c>
      <c r="Q336" s="190">
        <v>1.8E-3</v>
      </c>
      <c r="R336" s="190">
        <f>Q336*H336</f>
        <v>1.4579999999999999E-2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356</v>
      </c>
      <c r="AT336" s="192" t="s">
        <v>237</v>
      </c>
      <c r="AU336" s="192" t="s">
        <v>83</v>
      </c>
      <c r="AY336" s="20" t="s">
        <v>181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83</v>
      </c>
      <c r="BK336" s="193">
        <f>ROUND(I336*H336,2)</f>
        <v>0</v>
      </c>
      <c r="BL336" s="20" t="s">
        <v>278</v>
      </c>
      <c r="BM336" s="192" t="s">
        <v>411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400</v>
      </c>
      <c r="G337" s="200"/>
      <c r="H337" s="204">
        <v>2.25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400</v>
      </c>
      <c r="G338" s="200"/>
      <c r="H338" s="204">
        <v>2.25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401</v>
      </c>
      <c r="G339" s="200"/>
      <c r="H339" s="204">
        <v>0.94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402</v>
      </c>
      <c r="G340" s="200"/>
      <c r="H340" s="204">
        <v>2.66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8.1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412</v>
      </c>
      <c r="D342" s="181" t="s">
        <v>184</v>
      </c>
      <c r="E342" s="182" t="s">
        <v>413</v>
      </c>
      <c r="F342" s="183" t="s">
        <v>414</v>
      </c>
      <c r="G342" s="184" t="s">
        <v>309</v>
      </c>
      <c r="H342" s="185">
        <v>0.45200000000000001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415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416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2" customFormat="1" ht="22.9" customHeight="1">
      <c r="B344" s="165"/>
      <c r="C344" s="166"/>
      <c r="D344" s="167" t="s">
        <v>69</v>
      </c>
      <c r="E344" s="179" t="s">
        <v>417</v>
      </c>
      <c r="F344" s="179" t="s">
        <v>418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SUM(P345:P370)</f>
        <v>0</v>
      </c>
      <c r="Q344" s="173"/>
      <c r="R344" s="174">
        <f>SUM(R345:R370)</f>
        <v>1.2789E-2</v>
      </c>
      <c r="S344" s="173"/>
      <c r="T344" s="175">
        <f>SUM(T345:T370)</f>
        <v>0</v>
      </c>
      <c r="AR344" s="176" t="s">
        <v>83</v>
      </c>
      <c r="AT344" s="177" t="s">
        <v>69</v>
      </c>
      <c r="AU344" s="177" t="s">
        <v>77</v>
      </c>
      <c r="AY344" s="176" t="s">
        <v>181</v>
      </c>
      <c r="BK344" s="178">
        <f>SUM(BK345:BK370)</f>
        <v>0</v>
      </c>
    </row>
    <row r="345" spans="1:65" s="2" customFormat="1" ht="24.2" customHeight="1">
      <c r="A345" s="37"/>
      <c r="B345" s="38"/>
      <c r="C345" s="181" t="s">
        <v>419</v>
      </c>
      <c r="D345" s="181" t="s">
        <v>184</v>
      </c>
      <c r="E345" s="182" t="s">
        <v>420</v>
      </c>
      <c r="F345" s="183" t="s">
        <v>421</v>
      </c>
      <c r="G345" s="184" t="s">
        <v>230</v>
      </c>
      <c r="H345" s="185">
        <v>30.45</v>
      </c>
      <c r="I345" s="186"/>
      <c r="J345" s="187">
        <f>ROUND(I345*H345,2)</f>
        <v>0</v>
      </c>
      <c r="K345" s="183" t="s">
        <v>188</v>
      </c>
      <c r="L345" s="42"/>
      <c r="M345" s="188" t="s">
        <v>19</v>
      </c>
      <c r="N345" s="189" t="s">
        <v>42</v>
      </c>
      <c r="O345" s="67"/>
      <c r="P345" s="190">
        <f>O345*H345</f>
        <v>0</v>
      </c>
      <c r="Q345" s="190">
        <v>6.0000000000000002E-5</v>
      </c>
      <c r="R345" s="190">
        <f>Q345*H345</f>
        <v>1.8270000000000001E-3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278</v>
      </c>
      <c r="AT345" s="192" t="s">
        <v>184</v>
      </c>
      <c r="AU345" s="192" t="s">
        <v>83</v>
      </c>
      <c r="AY345" s="20" t="s">
        <v>181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83</v>
      </c>
      <c r="BK345" s="193">
        <f>ROUND(I345*H345,2)</f>
        <v>0</v>
      </c>
      <c r="BL345" s="20" t="s">
        <v>278</v>
      </c>
      <c r="BM345" s="192" t="s">
        <v>422</v>
      </c>
    </row>
    <row r="346" spans="1:65" s="2" customFormat="1" ht="11.25">
      <c r="A346" s="37"/>
      <c r="B346" s="38"/>
      <c r="C346" s="39"/>
      <c r="D346" s="194" t="s">
        <v>191</v>
      </c>
      <c r="E346" s="39"/>
      <c r="F346" s="195" t="s">
        <v>423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191</v>
      </c>
      <c r="AU346" s="20" t="s">
        <v>83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424</v>
      </c>
      <c r="G347" s="200"/>
      <c r="H347" s="204">
        <v>7.16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424</v>
      </c>
      <c r="G348" s="200"/>
      <c r="H348" s="204">
        <v>7.16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425</v>
      </c>
      <c r="G349" s="200"/>
      <c r="H349" s="204">
        <v>5.87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426</v>
      </c>
      <c r="G350" s="200"/>
      <c r="H350" s="204">
        <v>3.1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424</v>
      </c>
      <c r="G351" s="200"/>
      <c r="H351" s="204">
        <v>7.16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4" customFormat="1" ht="11.25">
      <c r="B352" s="211"/>
      <c r="C352" s="212"/>
      <c r="D352" s="201" t="s">
        <v>193</v>
      </c>
      <c r="E352" s="213" t="s">
        <v>19</v>
      </c>
      <c r="F352" s="214" t="s">
        <v>197</v>
      </c>
      <c r="G352" s="212"/>
      <c r="H352" s="215">
        <v>30.450000000000003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193</v>
      </c>
      <c r="AU352" s="221" t="s">
        <v>83</v>
      </c>
      <c r="AV352" s="14" t="s">
        <v>189</v>
      </c>
      <c r="AW352" s="14" t="s">
        <v>32</v>
      </c>
      <c r="AX352" s="14" t="s">
        <v>77</v>
      </c>
      <c r="AY352" s="221" t="s">
        <v>181</v>
      </c>
    </row>
    <row r="353" spans="1:65" s="2" customFormat="1" ht="24.2" customHeight="1">
      <c r="A353" s="37"/>
      <c r="B353" s="38"/>
      <c r="C353" s="181" t="s">
        <v>427</v>
      </c>
      <c r="D353" s="181" t="s">
        <v>184</v>
      </c>
      <c r="E353" s="182" t="s">
        <v>428</v>
      </c>
      <c r="F353" s="183" t="s">
        <v>429</v>
      </c>
      <c r="G353" s="184" t="s">
        <v>230</v>
      </c>
      <c r="H353" s="185">
        <v>30.45</v>
      </c>
      <c r="I353" s="186"/>
      <c r="J353" s="187">
        <f>ROUND(I353*H353,2)</f>
        <v>0</v>
      </c>
      <c r="K353" s="183" t="s">
        <v>188</v>
      </c>
      <c r="L353" s="42"/>
      <c r="M353" s="188" t="s">
        <v>19</v>
      </c>
      <c r="N353" s="189" t="s">
        <v>42</v>
      </c>
      <c r="O353" s="67"/>
      <c r="P353" s="190">
        <f>O353*H353</f>
        <v>0</v>
      </c>
      <c r="Q353" s="190">
        <v>6.9999999999999994E-5</v>
      </c>
      <c r="R353" s="190">
        <f>Q353*H353</f>
        <v>2.1314999999999997E-3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278</v>
      </c>
      <c r="AT353" s="192" t="s">
        <v>184</v>
      </c>
      <c r="AU353" s="192" t="s">
        <v>83</v>
      </c>
      <c r="AY353" s="20" t="s">
        <v>181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83</v>
      </c>
      <c r="BK353" s="193">
        <f>ROUND(I353*H353,2)</f>
        <v>0</v>
      </c>
      <c r="BL353" s="20" t="s">
        <v>278</v>
      </c>
      <c r="BM353" s="192" t="s">
        <v>430</v>
      </c>
    </row>
    <row r="354" spans="1:65" s="2" customFormat="1" ht="11.25">
      <c r="A354" s="37"/>
      <c r="B354" s="38"/>
      <c r="C354" s="39"/>
      <c r="D354" s="194" t="s">
        <v>191</v>
      </c>
      <c r="E354" s="39"/>
      <c r="F354" s="195" t="s">
        <v>431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191</v>
      </c>
      <c r="AU354" s="20" t="s">
        <v>83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424</v>
      </c>
      <c r="G355" s="200"/>
      <c r="H355" s="204">
        <v>7.16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424</v>
      </c>
      <c r="G356" s="200"/>
      <c r="H356" s="204">
        <v>7.16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425</v>
      </c>
      <c r="G357" s="200"/>
      <c r="H357" s="204">
        <v>5.87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426</v>
      </c>
      <c r="G358" s="200"/>
      <c r="H358" s="204">
        <v>3.1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424</v>
      </c>
      <c r="G359" s="200"/>
      <c r="H359" s="204">
        <v>7.16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30.450000000000003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24.2" customHeight="1">
      <c r="A361" s="37"/>
      <c r="B361" s="38"/>
      <c r="C361" s="181" t="s">
        <v>432</v>
      </c>
      <c r="D361" s="181" t="s">
        <v>184</v>
      </c>
      <c r="E361" s="182" t="s">
        <v>433</v>
      </c>
      <c r="F361" s="183" t="s">
        <v>434</v>
      </c>
      <c r="G361" s="184" t="s">
        <v>230</v>
      </c>
      <c r="H361" s="185">
        <v>30.45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2.9E-4</v>
      </c>
      <c r="R361" s="190">
        <f>Q361*H361</f>
        <v>8.8304999999999998E-3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435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436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424</v>
      </c>
      <c r="G363" s="200"/>
      <c r="H363" s="204">
        <v>7.16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424</v>
      </c>
      <c r="G364" s="200"/>
      <c r="H364" s="204">
        <v>7.16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425</v>
      </c>
      <c r="G365" s="200"/>
      <c r="H365" s="204">
        <v>5.87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426</v>
      </c>
      <c r="G366" s="200"/>
      <c r="H366" s="204">
        <v>3.1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424</v>
      </c>
      <c r="G367" s="200"/>
      <c r="H367" s="204">
        <v>7.16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4" customFormat="1" ht="11.25">
      <c r="B368" s="211"/>
      <c r="C368" s="212"/>
      <c r="D368" s="201" t="s">
        <v>193</v>
      </c>
      <c r="E368" s="213" t="s">
        <v>19</v>
      </c>
      <c r="F368" s="214" t="s">
        <v>197</v>
      </c>
      <c r="G368" s="212"/>
      <c r="H368" s="215">
        <v>30.450000000000003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193</v>
      </c>
      <c r="AU368" s="221" t="s">
        <v>83</v>
      </c>
      <c r="AV368" s="14" t="s">
        <v>189</v>
      </c>
      <c r="AW368" s="14" t="s">
        <v>32</v>
      </c>
      <c r="AX368" s="14" t="s">
        <v>77</v>
      </c>
      <c r="AY368" s="221" t="s">
        <v>181</v>
      </c>
    </row>
    <row r="369" spans="1:65" s="2" customFormat="1" ht="33" customHeight="1">
      <c r="A369" s="37"/>
      <c r="B369" s="38"/>
      <c r="C369" s="181" t="s">
        <v>437</v>
      </c>
      <c r="D369" s="181" t="s">
        <v>184</v>
      </c>
      <c r="E369" s="182" t="s">
        <v>438</v>
      </c>
      <c r="F369" s="183" t="s">
        <v>439</v>
      </c>
      <c r="G369" s="184" t="s">
        <v>309</v>
      </c>
      <c r="H369" s="185">
        <v>1.2999999999999999E-2</v>
      </c>
      <c r="I369" s="186"/>
      <c r="J369" s="187">
        <f>ROUND(I369*H369,2)</f>
        <v>0</v>
      </c>
      <c r="K369" s="183" t="s">
        <v>188</v>
      </c>
      <c r="L369" s="42"/>
      <c r="M369" s="188" t="s">
        <v>19</v>
      </c>
      <c r="N369" s="189" t="s">
        <v>42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278</v>
      </c>
      <c r="AT369" s="192" t="s">
        <v>184</v>
      </c>
      <c r="AU369" s="192" t="s">
        <v>83</v>
      </c>
      <c r="AY369" s="20" t="s">
        <v>181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83</v>
      </c>
      <c r="BK369" s="193">
        <f>ROUND(I369*H369,2)</f>
        <v>0</v>
      </c>
      <c r="BL369" s="20" t="s">
        <v>278</v>
      </c>
      <c r="BM369" s="192" t="s">
        <v>440</v>
      </c>
    </row>
    <row r="370" spans="1:65" s="2" customFormat="1" ht="11.25">
      <c r="A370" s="37"/>
      <c r="B370" s="38"/>
      <c r="C370" s="39"/>
      <c r="D370" s="194" t="s">
        <v>191</v>
      </c>
      <c r="E370" s="39"/>
      <c r="F370" s="195" t="s">
        <v>441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191</v>
      </c>
      <c r="AU370" s="20" t="s">
        <v>83</v>
      </c>
    </row>
    <row r="371" spans="1:65" s="12" customFormat="1" ht="22.9" customHeight="1">
      <c r="B371" s="165"/>
      <c r="C371" s="166"/>
      <c r="D371" s="167" t="s">
        <v>69</v>
      </c>
      <c r="E371" s="179" t="s">
        <v>442</v>
      </c>
      <c r="F371" s="179" t="s">
        <v>443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SUM(P372:P384)</f>
        <v>0</v>
      </c>
      <c r="Q371" s="173"/>
      <c r="R371" s="174">
        <f>SUM(R372:R384)</f>
        <v>1.7357339999999999E-2</v>
      </c>
      <c r="S371" s="173"/>
      <c r="T371" s="175">
        <f>SUM(T372:T384)</f>
        <v>0</v>
      </c>
      <c r="AR371" s="176" t="s">
        <v>83</v>
      </c>
      <c r="AT371" s="177" t="s">
        <v>69</v>
      </c>
      <c r="AU371" s="177" t="s">
        <v>77</v>
      </c>
      <c r="AY371" s="176" t="s">
        <v>181</v>
      </c>
      <c r="BK371" s="178">
        <f>SUM(BK372:BK384)</f>
        <v>0</v>
      </c>
    </row>
    <row r="372" spans="1:65" s="2" customFormat="1" ht="24.2" customHeight="1">
      <c r="A372" s="37"/>
      <c r="B372" s="38"/>
      <c r="C372" s="181" t="s">
        <v>444</v>
      </c>
      <c r="D372" s="181" t="s">
        <v>184</v>
      </c>
      <c r="E372" s="182" t="s">
        <v>445</v>
      </c>
      <c r="F372" s="183" t="s">
        <v>446</v>
      </c>
      <c r="G372" s="184" t="s">
        <v>187</v>
      </c>
      <c r="H372" s="185">
        <v>66.759</v>
      </c>
      <c r="I372" s="186"/>
      <c r="J372" s="187">
        <f>ROUND(I372*H372,2)</f>
        <v>0</v>
      </c>
      <c r="K372" s="183" t="s">
        <v>188</v>
      </c>
      <c r="L372" s="42"/>
      <c r="M372" s="188" t="s">
        <v>19</v>
      </c>
      <c r="N372" s="189" t="s">
        <v>42</v>
      </c>
      <c r="O372" s="67"/>
      <c r="P372" s="190">
        <f>O372*H372</f>
        <v>0</v>
      </c>
      <c r="Q372" s="190">
        <v>2.5999999999999998E-4</v>
      </c>
      <c r="R372" s="190">
        <f>Q372*H372</f>
        <v>1.7357339999999999E-2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278</v>
      </c>
      <c r="AT372" s="192" t="s">
        <v>184</v>
      </c>
      <c r="AU372" s="192" t="s">
        <v>83</v>
      </c>
      <c r="AY372" s="20" t="s">
        <v>181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83</v>
      </c>
      <c r="BK372" s="193">
        <f>ROUND(I372*H372,2)</f>
        <v>0</v>
      </c>
      <c r="BL372" s="20" t="s">
        <v>278</v>
      </c>
      <c r="BM372" s="192" t="s">
        <v>447</v>
      </c>
    </row>
    <row r="373" spans="1:65" s="2" customFormat="1" ht="11.25">
      <c r="A373" s="37"/>
      <c r="B373" s="38"/>
      <c r="C373" s="39"/>
      <c r="D373" s="194" t="s">
        <v>191</v>
      </c>
      <c r="E373" s="39"/>
      <c r="F373" s="195" t="s">
        <v>448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191</v>
      </c>
      <c r="AU373" s="20" t="s">
        <v>83</v>
      </c>
    </row>
    <row r="374" spans="1:65" s="13" customFormat="1" ht="11.25">
      <c r="B374" s="199"/>
      <c r="C374" s="200"/>
      <c r="D374" s="201" t="s">
        <v>193</v>
      </c>
      <c r="E374" s="202" t="s">
        <v>19</v>
      </c>
      <c r="F374" s="203" t="s">
        <v>8</v>
      </c>
      <c r="G374" s="200"/>
      <c r="H374" s="204">
        <v>12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193</v>
      </c>
      <c r="AU374" s="210" t="s">
        <v>83</v>
      </c>
      <c r="AV374" s="13" t="s">
        <v>83</v>
      </c>
      <c r="AW374" s="13" t="s">
        <v>32</v>
      </c>
      <c r="AX374" s="13" t="s">
        <v>70</v>
      </c>
      <c r="AY374" s="210" t="s">
        <v>181</v>
      </c>
    </row>
    <row r="375" spans="1:65" s="13" customFormat="1" ht="11.25">
      <c r="B375" s="199"/>
      <c r="C375" s="200"/>
      <c r="D375" s="201" t="s">
        <v>193</v>
      </c>
      <c r="E375" s="202" t="s">
        <v>19</v>
      </c>
      <c r="F375" s="203" t="s">
        <v>449</v>
      </c>
      <c r="G375" s="200"/>
      <c r="H375" s="204">
        <v>1.5209999999999999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193</v>
      </c>
      <c r="AU375" s="210" t="s">
        <v>83</v>
      </c>
      <c r="AV375" s="13" t="s">
        <v>83</v>
      </c>
      <c r="AW375" s="13" t="s">
        <v>32</v>
      </c>
      <c r="AX375" s="13" t="s">
        <v>70</v>
      </c>
      <c r="AY375" s="210" t="s">
        <v>181</v>
      </c>
    </row>
    <row r="376" spans="1:65" s="13" customFormat="1" ht="11.25">
      <c r="B376" s="199"/>
      <c r="C376" s="200"/>
      <c r="D376" s="201" t="s">
        <v>193</v>
      </c>
      <c r="E376" s="202" t="s">
        <v>19</v>
      </c>
      <c r="F376" s="203" t="s">
        <v>8</v>
      </c>
      <c r="G376" s="200"/>
      <c r="H376" s="204">
        <v>12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193</v>
      </c>
      <c r="AU376" s="210" t="s">
        <v>83</v>
      </c>
      <c r="AV376" s="13" t="s">
        <v>83</v>
      </c>
      <c r="AW376" s="13" t="s">
        <v>32</v>
      </c>
      <c r="AX376" s="13" t="s">
        <v>70</v>
      </c>
      <c r="AY376" s="210" t="s">
        <v>181</v>
      </c>
    </row>
    <row r="377" spans="1:65" s="13" customFormat="1" ht="11.25">
      <c r="B377" s="199"/>
      <c r="C377" s="200"/>
      <c r="D377" s="201" t="s">
        <v>193</v>
      </c>
      <c r="E377" s="202" t="s">
        <v>19</v>
      </c>
      <c r="F377" s="203" t="s">
        <v>449</v>
      </c>
      <c r="G377" s="200"/>
      <c r="H377" s="204">
        <v>1.5209999999999999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193</v>
      </c>
      <c r="AU377" s="210" t="s">
        <v>83</v>
      </c>
      <c r="AV377" s="13" t="s">
        <v>83</v>
      </c>
      <c r="AW377" s="13" t="s">
        <v>32</v>
      </c>
      <c r="AX377" s="13" t="s">
        <v>70</v>
      </c>
      <c r="AY377" s="210" t="s">
        <v>181</v>
      </c>
    </row>
    <row r="378" spans="1:65" s="13" customFormat="1" ht="11.25">
      <c r="B378" s="199"/>
      <c r="C378" s="200"/>
      <c r="D378" s="201" t="s">
        <v>193</v>
      </c>
      <c r="E378" s="202" t="s">
        <v>19</v>
      </c>
      <c r="F378" s="203" t="s">
        <v>8</v>
      </c>
      <c r="G378" s="200"/>
      <c r="H378" s="204">
        <v>12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193</v>
      </c>
      <c r="AU378" s="210" t="s">
        <v>83</v>
      </c>
      <c r="AV378" s="13" t="s">
        <v>83</v>
      </c>
      <c r="AW378" s="13" t="s">
        <v>32</v>
      </c>
      <c r="AX378" s="13" t="s">
        <v>70</v>
      </c>
      <c r="AY378" s="210" t="s">
        <v>181</v>
      </c>
    </row>
    <row r="379" spans="1:65" s="13" customFormat="1" ht="11.25">
      <c r="B379" s="199"/>
      <c r="C379" s="200"/>
      <c r="D379" s="201" t="s">
        <v>193</v>
      </c>
      <c r="E379" s="202" t="s">
        <v>19</v>
      </c>
      <c r="F379" s="203" t="s">
        <v>450</v>
      </c>
      <c r="G379" s="200"/>
      <c r="H379" s="204">
        <v>1.5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193</v>
      </c>
      <c r="AU379" s="210" t="s">
        <v>83</v>
      </c>
      <c r="AV379" s="13" t="s">
        <v>83</v>
      </c>
      <c r="AW379" s="13" t="s">
        <v>32</v>
      </c>
      <c r="AX379" s="13" t="s">
        <v>70</v>
      </c>
      <c r="AY379" s="210" t="s">
        <v>181</v>
      </c>
    </row>
    <row r="380" spans="1:65" s="13" customFormat="1" ht="11.25">
      <c r="B380" s="199"/>
      <c r="C380" s="200"/>
      <c r="D380" s="201" t="s">
        <v>193</v>
      </c>
      <c r="E380" s="202" t="s">
        <v>19</v>
      </c>
      <c r="F380" s="203" t="s">
        <v>8</v>
      </c>
      <c r="G380" s="200"/>
      <c r="H380" s="204">
        <v>12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193</v>
      </c>
      <c r="AU380" s="210" t="s">
        <v>83</v>
      </c>
      <c r="AV380" s="13" t="s">
        <v>83</v>
      </c>
      <c r="AW380" s="13" t="s">
        <v>32</v>
      </c>
      <c r="AX380" s="13" t="s">
        <v>70</v>
      </c>
      <c r="AY380" s="210" t="s">
        <v>181</v>
      </c>
    </row>
    <row r="381" spans="1:65" s="13" customFormat="1" ht="11.25">
      <c r="B381" s="199"/>
      <c r="C381" s="200"/>
      <c r="D381" s="201" t="s">
        <v>193</v>
      </c>
      <c r="E381" s="202" t="s">
        <v>19</v>
      </c>
      <c r="F381" s="203" t="s">
        <v>451</v>
      </c>
      <c r="G381" s="200"/>
      <c r="H381" s="204">
        <v>0.69599999999999995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193</v>
      </c>
      <c r="AU381" s="210" t="s">
        <v>83</v>
      </c>
      <c r="AV381" s="13" t="s">
        <v>83</v>
      </c>
      <c r="AW381" s="13" t="s">
        <v>32</v>
      </c>
      <c r="AX381" s="13" t="s">
        <v>70</v>
      </c>
      <c r="AY381" s="210" t="s">
        <v>181</v>
      </c>
    </row>
    <row r="382" spans="1:65" s="13" customFormat="1" ht="11.25">
      <c r="B382" s="199"/>
      <c r="C382" s="200"/>
      <c r="D382" s="201" t="s">
        <v>193</v>
      </c>
      <c r="E382" s="202" t="s">
        <v>19</v>
      </c>
      <c r="F382" s="203" t="s">
        <v>8</v>
      </c>
      <c r="G382" s="200"/>
      <c r="H382" s="204">
        <v>12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193</v>
      </c>
      <c r="AU382" s="210" t="s">
        <v>83</v>
      </c>
      <c r="AV382" s="13" t="s">
        <v>83</v>
      </c>
      <c r="AW382" s="13" t="s">
        <v>32</v>
      </c>
      <c r="AX382" s="13" t="s">
        <v>70</v>
      </c>
      <c r="AY382" s="210" t="s">
        <v>181</v>
      </c>
    </row>
    <row r="383" spans="1:65" s="13" customFormat="1" ht="11.25">
      <c r="B383" s="199"/>
      <c r="C383" s="200"/>
      <c r="D383" s="201" t="s">
        <v>193</v>
      </c>
      <c r="E383" s="202" t="s">
        <v>19</v>
      </c>
      <c r="F383" s="203" t="s">
        <v>449</v>
      </c>
      <c r="G383" s="200"/>
      <c r="H383" s="204">
        <v>1.5209999999999999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193</v>
      </c>
      <c r="AU383" s="210" t="s">
        <v>83</v>
      </c>
      <c r="AV383" s="13" t="s">
        <v>83</v>
      </c>
      <c r="AW383" s="13" t="s">
        <v>32</v>
      </c>
      <c r="AX383" s="13" t="s">
        <v>70</v>
      </c>
      <c r="AY383" s="210" t="s">
        <v>181</v>
      </c>
    </row>
    <row r="384" spans="1:65" s="14" customFormat="1" ht="11.25">
      <c r="B384" s="211"/>
      <c r="C384" s="212"/>
      <c r="D384" s="201" t="s">
        <v>193</v>
      </c>
      <c r="E384" s="213" t="s">
        <v>19</v>
      </c>
      <c r="F384" s="214" t="s">
        <v>197</v>
      </c>
      <c r="G384" s="212"/>
      <c r="H384" s="215">
        <v>66.759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193</v>
      </c>
      <c r="AU384" s="221" t="s">
        <v>83</v>
      </c>
      <c r="AV384" s="14" t="s">
        <v>189</v>
      </c>
      <c r="AW384" s="14" t="s">
        <v>32</v>
      </c>
      <c r="AX384" s="14" t="s">
        <v>77</v>
      </c>
      <c r="AY384" s="221" t="s">
        <v>181</v>
      </c>
    </row>
    <row r="385" spans="1:65" s="12" customFormat="1" ht="22.9" customHeight="1">
      <c r="B385" s="165"/>
      <c r="C385" s="166"/>
      <c r="D385" s="167" t="s">
        <v>69</v>
      </c>
      <c r="E385" s="179" t="s">
        <v>452</v>
      </c>
      <c r="F385" s="179" t="s">
        <v>453</v>
      </c>
      <c r="G385" s="166"/>
      <c r="H385" s="166"/>
      <c r="I385" s="169"/>
      <c r="J385" s="180">
        <f>BK385</f>
        <v>0</v>
      </c>
      <c r="K385" s="166"/>
      <c r="L385" s="171"/>
      <c r="M385" s="172"/>
      <c r="N385" s="173"/>
      <c r="O385" s="173"/>
      <c r="P385" s="174">
        <f>SUM(P386:P401)</f>
        <v>0</v>
      </c>
      <c r="Q385" s="173"/>
      <c r="R385" s="174">
        <f>SUM(R386:R401)</f>
        <v>1.5262E-2</v>
      </c>
      <c r="S385" s="173"/>
      <c r="T385" s="175">
        <f>SUM(T386:T401)</f>
        <v>0</v>
      </c>
      <c r="AR385" s="176" t="s">
        <v>83</v>
      </c>
      <c r="AT385" s="177" t="s">
        <v>69</v>
      </c>
      <c r="AU385" s="177" t="s">
        <v>77</v>
      </c>
      <c r="AY385" s="176" t="s">
        <v>181</v>
      </c>
      <c r="BK385" s="178">
        <f>SUM(BK386:BK401)</f>
        <v>0</v>
      </c>
    </row>
    <row r="386" spans="1:65" s="2" customFormat="1" ht="16.5" customHeight="1">
      <c r="A386" s="37"/>
      <c r="B386" s="38"/>
      <c r="C386" s="181" t="s">
        <v>454</v>
      </c>
      <c r="D386" s="181" t="s">
        <v>184</v>
      </c>
      <c r="E386" s="182" t="s">
        <v>455</v>
      </c>
      <c r="F386" s="183" t="s">
        <v>456</v>
      </c>
      <c r="G386" s="184" t="s">
        <v>187</v>
      </c>
      <c r="H386" s="185">
        <v>11.74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42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278</v>
      </c>
      <c r="AT386" s="192" t="s">
        <v>184</v>
      </c>
      <c r="AU386" s="192" t="s">
        <v>83</v>
      </c>
      <c r="AY386" s="20" t="s">
        <v>181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83</v>
      </c>
      <c r="BK386" s="193">
        <f>ROUND(I386*H386,2)</f>
        <v>0</v>
      </c>
      <c r="BL386" s="20" t="s">
        <v>278</v>
      </c>
      <c r="BM386" s="192" t="s">
        <v>457</v>
      </c>
    </row>
    <row r="387" spans="1:65" s="13" customFormat="1" ht="11.25">
      <c r="B387" s="199"/>
      <c r="C387" s="200"/>
      <c r="D387" s="201" t="s">
        <v>193</v>
      </c>
      <c r="E387" s="202" t="s">
        <v>19</v>
      </c>
      <c r="F387" s="203" t="s">
        <v>458</v>
      </c>
      <c r="G387" s="200"/>
      <c r="H387" s="204">
        <v>3.1139999999999999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193</v>
      </c>
      <c r="AU387" s="210" t="s">
        <v>83</v>
      </c>
      <c r="AV387" s="13" t="s">
        <v>83</v>
      </c>
      <c r="AW387" s="13" t="s">
        <v>32</v>
      </c>
      <c r="AX387" s="13" t="s">
        <v>70</v>
      </c>
      <c r="AY387" s="210" t="s">
        <v>181</v>
      </c>
    </row>
    <row r="388" spans="1:65" s="13" customFormat="1" ht="11.25">
      <c r="B388" s="199"/>
      <c r="C388" s="200"/>
      <c r="D388" s="201" t="s">
        <v>193</v>
      </c>
      <c r="E388" s="202" t="s">
        <v>19</v>
      </c>
      <c r="F388" s="203" t="s">
        <v>458</v>
      </c>
      <c r="G388" s="200"/>
      <c r="H388" s="204">
        <v>3.1139999999999999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193</v>
      </c>
      <c r="AU388" s="210" t="s">
        <v>83</v>
      </c>
      <c r="AV388" s="13" t="s">
        <v>83</v>
      </c>
      <c r="AW388" s="13" t="s">
        <v>32</v>
      </c>
      <c r="AX388" s="13" t="s">
        <v>70</v>
      </c>
      <c r="AY388" s="210" t="s">
        <v>181</v>
      </c>
    </row>
    <row r="389" spans="1:65" s="13" customFormat="1" ht="11.25">
      <c r="B389" s="199"/>
      <c r="C389" s="200"/>
      <c r="D389" s="201" t="s">
        <v>193</v>
      </c>
      <c r="E389" s="202" t="s">
        <v>19</v>
      </c>
      <c r="F389" s="203" t="s">
        <v>213</v>
      </c>
      <c r="G389" s="200"/>
      <c r="H389" s="204">
        <v>1.7969999999999999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193</v>
      </c>
      <c r="AU389" s="210" t="s">
        <v>83</v>
      </c>
      <c r="AV389" s="13" t="s">
        <v>83</v>
      </c>
      <c r="AW389" s="13" t="s">
        <v>32</v>
      </c>
      <c r="AX389" s="13" t="s">
        <v>70</v>
      </c>
      <c r="AY389" s="210" t="s">
        <v>181</v>
      </c>
    </row>
    <row r="390" spans="1:65" s="13" customFormat="1" ht="11.25">
      <c r="B390" s="199"/>
      <c r="C390" s="200"/>
      <c r="D390" s="201" t="s">
        <v>193</v>
      </c>
      <c r="E390" s="202" t="s">
        <v>19</v>
      </c>
      <c r="F390" s="203" t="s">
        <v>214</v>
      </c>
      <c r="G390" s="200"/>
      <c r="H390" s="204">
        <v>0.60099999999999998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193</v>
      </c>
      <c r="AU390" s="210" t="s">
        <v>83</v>
      </c>
      <c r="AV390" s="13" t="s">
        <v>83</v>
      </c>
      <c r="AW390" s="13" t="s">
        <v>32</v>
      </c>
      <c r="AX390" s="13" t="s">
        <v>70</v>
      </c>
      <c r="AY390" s="210" t="s">
        <v>181</v>
      </c>
    </row>
    <row r="391" spans="1:65" s="13" customFormat="1" ht="11.25">
      <c r="B391" s="199"/>
      <c r="C391" s="200"/>
      <c r="D391" s="201" t="s">
        <v>193</v>
      </c>
      <c r="E391" s="202" t="s">
        <v>19</v>
      </c>
      <c r="F391" s="203" t="s">
        <v>458</v>
      </c>
      <c r="G391" s="200"/>
      <c r="H391" s="204">
        <v>3.1139999999999999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193</v>
      </c>
      <c r="AU391" s="210" t="s">
        <v>83</v>
      </c>
      <c r="AV391" s="13" t="s">
        <v>83</v>
      </c>
      <c r="AW391" s="13" t="s">
        <v>32</v>
      </c>
      <c r="AX391" s="13" t="s">
        <v>70</v>
      </c>
      <c r="AY391" s="210" t="s">
        <v>181</v>
      </c>
    </row>
    <row r="392" spans="1:65" s="14" customFormat="1" ht="11.25">
      <c r="B392" s="211"/>
      <c r="C392" s="212"/>
      <c r="D392" s="201" t="s">
        <v>193</v>
      </c>
      <c r="E392" s="213" t="s">
        <v>19</v>
      </c>
      <c r="F392" s="214" t="s">
        <v>197</v>
      </c>
      <c r="G392" s="212"/>
      <c r="H392" s="215">
        <v>11.740000000000002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193</v>
      </c>
      <c r="AU392" s="221" t="s">
        <v>83</v>
      </c>
      <c r="AV392" s="14" t="s">
        <v>189</v>
      </c>
      <c r="AW392" s="14" t="s">
        <v>32</v>
      </c>
      <c r="AX392" s="14" t="s">
        <v>77</v>
      </c>
      <c r="AY392" s="221" t="s">
        <v>181</v>
      </c>
    </row>
    <row r="393" spans="1:65" s="2" customFormat="1" ht="16.5" customHeight="1">
      <c r="A393" s="37"/>
      <c r="B393" s="38"/>
      <c r="C393" s="222" t="s">
        <v>459</v>
      </c>
      <c r="D393" s="222" t="s">
        <v>237</v>
      </c>
      <c r="E393" s="223" t="s">
        <v>460</v>
      </c>
      <c r="F393" s="224" t="s">
        <v>461</v>
      </c>
      <c r="G393" s="225" t="s">
        <v>187</v>
      </c>
      <c r="H393" s="226">
        <v>11.74</v>
      </c>
      <c r="I393" s="227"/>
      <c r="J393" s="228">
        <f>ROUND(I393*H393,2)</f>
        <v>0</v>
      </c>
      <c r="K393" s="224" t="s">
        <v>188</v>
      </c>
      <c r="L393" s="229"/>
      <c r="M393" s="230" t="s">
        <v>19</v>
      </c>
      <c r="N393" s="231" t="s">
        <v>42</v>
      </c>
      <c r="O393" s="67"/>
      <c r="P393" s="190">
        <f>O393*H393</f>
        <v>0</v>
      </c>
      <c r="Q393" s="190">
        <v>1.2999999999999999E-3</v>
      </c>
      <c r="R393" s="190">
        <f>Q393*H393</f>
        <v>1.5262E-2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356</v>
      </c>
      <c r="AT393" s="192" t="s">
        <v>237</v>
      </c>
      <c r="AU393" s="192" t="s">
        <v>83</v>
      </c>
      <c r="AY393" s="20" t="s">
        <v>181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83</v>
      </c>
      <c r="BK393" s="193">
        <f>ROUND(I393*H393,2)</f>
        <v>0</v>
      </c>
      <c r="BL393" s="20" t="s">
        <v>278</v>
      </c>
      <c r="BM393" s="192" t="s">
        <v>462</v>
      </c>
    </row>
    <row r="394" spans="1:65" s="13" customFormat="1" ht="11.25">
      <c r="B394" s="199"/>
      <c r="C394" s="200"/>
      <c r="D394" s="201" t="s">
        <v>193</v>
      </c>
      <c r="E394" s="202" t="s">
        <v>19</v>
      </c>
      <c r="F394" s="203" t="s">
        <v>458</v>
      </c>
      <c r="G394" s="200"/>
      <c r="H394" s="204">
        <v>3.1139999999999999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193</v>
      </c>
      <c r="AU394" s="210" t="s">
        <v>83</v>
      </c>
      <c r="AV394" s="13" t="s">
        <v>83</v>
      </c>
      <c r="AW394" s="13" t="s">
        <v>32</v>
      </c>
      <c r="AX394" s="13" t="s">
        <v>70</v>
      </c>
      <c r="AY394" s="210" t="s">
        <v>181</v>
      </c>
    </row>
    <row r="395" spans="1:65" s="13" customFormat="1" ht="11.25">
      <c r="B395" s="199"/>
      <c r="C395" s="200"/>
      <c r="D395" s="201" t="s">
        <v>193</v>
      </c>
      <c r="E395" s="202" t="s">
        <v>19</v>
      </c>
      <c r="F395" s="203" t="s">
        <v>458</v>
      </c>
      <c r="G395" s="200"/>
      <c r="H395" s="204">
        <v>3.1139999999999999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193</v>
      </c>
      <c r="AU395" s="210" t="s">
        <v>83</v>
      </c>
      <c r="AV395" s="13" t="s">
        <v>83</v>
      </c>
      <c r="AW395" s="13" t="s">
        <v>32</v>
      </c>
      <c r="AX395" s="13" t="s">
        <v>70</v>
      </c>
      <c r="AY395" s="210" t="s">
        <v>181</v>
      </c>
    </row>
    <row r="396" spans="1:65" s="13" customFormat="1" ht="11.25">
      <c r="B396" s="199"/>
      <c r="C396" s="200"/>
      <c r="D396" s="201" t="s">
        <v>193</v>
      </c>
      <c r="E396" s="202" t="s">
        <v>19</v>
      </c>
      <c r="F396" s="203" t="s">
        <v>213</v>
      </c>
      <c r="G396" s="200"/>
      <c r="H396" s="204">
        <v>1.7969999999999999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193</v>
      </c>
      <c r="AU396" s="210" t="s">
        <v>83</v>
      </c>
      <c r="AV396" s="13" t="s">
        <v>83</v>
      </c>
      <c r="AW396" s="13" t="s">
        <v>32</v>
      </c>
      <c r="AX396" s="13" t="s">
        <v>70</v>
      </c>
      <c r="AY396" s="210" t="s">
        <v>181</v>
      </c>
    </row>
    <row r="397" spans="1:65" s="13" customFormat="1" ht="11.25">
      <c r="B397" s="199"/>
      <c r="C397" s="200"/>
      <c r="D397" s="201" t="s">
        <v>193</v>
      </c>
      <c r="E397" s="202" t="s">
        <v>19</v>
      </c>
      <c r="F397" s="203" t="s">
        <v>214</v>
      </c>
      <c r="G397" s="200"/>
      <c r="H397" s="204">
        <v>0.60099999999999998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193</v>
      </c>
      <c r="AU397" s="210" t="s">
        <v>83</v>
      </c>
      <c r="AV397" s="13" t="s">
        <v>83</v>
      </c>
      <c r="AW397" s="13" t="s">
        <v>32</v>
      </c>
      <c r="AX397" s="13" t="s">
        <v>70</v>
      </c>
      <c r="AY397" s="210" t="s">
        <v>181</v>
      </c>
    </row>
    <row r="398" spans="1:65" s="13" customFormat="1" ht="11.25">
      <c r="B398" s="199"/>
      <c r="C398" s="200"/>
      <c r="D398" s="201" t="s">
        <v>193</v>
      </c>
      <c r="E398" s="202" t="s">
        <v>19</v>
      </c>
      <c r="F398" s="203" t="s">
        <v>458</v>
      </c>
      <c r="G398" s="200"/>
      <c r="H398" s="204">
        <v>3.1139999999999999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193</v>
      </c>
      <c r="AU398" s="210" t="s">
        <v>83</v>
      </c>
      <c r="AV398" s="13" t="s">
        <v>83</v>
      </c>
      <c r="AW398" s="13" t="s">
        <v>32</v>
      </c>
      <c r="AX398" s="13" t="s">
        <v>70</v>
      </c>
      <c r="AY398" s="210" t="s">
        <v>181</v>
      </c>
    </row>
    <row r="399" spans="1:65" s="14" customFormat="1" ht="11.25">
      <c r="B399" s="211"/>
      <c r="C399" s="212"/>
      <c r="D399" s="201" t="s">
        <v>193</v>
      </c>
      <c r="E399" s="213" t="s">
        <v>19</v>
      </c>
      <c r="F399" s="214" t="s">
        <v>197</v>
      </c>
      <c r="G399" s="212"/>
      <c r="H399" s="215">
        <v>11.740000000000002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193</v>
      </c>
      <c r="AU399" s="221" t="s">
        <v>83</v>
      </c>
      <c r="AV399" s="14" t="s">
        <v>189</v>
      </c>
      <c r="AW399" s="14" t="s">
        <v>32</v>
      </c>
      <c r="AX399" s="14" t="s">
        <v>77</v>
      </c>
      <c r="AY399" s="221" t="s">
        <v>181</v>
      </c>
    </row>
    <row r="400" spans="1:65" s="2" customFormat="1" ht="33" customHeight="1">
      <c r="A400" s="37"/>
      <c r="B400" s="38"/>
      <c r="C400" s="181" t="s">
        <v>463</v>
      </c>
      <c r="D400" s="181" t="s">
        <v>184</v>
      </c>
      <c r="E400" s="182" t="s">
        <v>464</v>
      </c>
      <c r="F400" s="183" t="s">
        <v>465</v>
      </c>
      <c r="G400" s="184" t="s">
        <v>309</v>
      </c>
      <c r="H400" s="185">
        <v>1.4999999999999999E-2</v>
      </c>
      <c r="I400" s="186"/>
      <c r="J400" s="187">
        <f>ROUND(I400*H400,2)</f>
        <v>0</v>
      </c>
      <c r="K400" s="183" t="s">
        <v>188</v>
      </c>
      <c r="L400" s="42"/>
      <c r="M400" s="188" t="s">
        <v>19</v>
      </c>
      <c r="N400" s="189" t="s">
        <v>42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278</v>
      </c>
      <c r="AT400" s="192" t="s">
        <v>184</v>
      </c>
      <c r="AU400" s="192" t="s">
        <v>83</v>
      </c>
      <c r="AY400" s="20" t="s">
        <v>181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83</v>
      </c>
      <c r="BK400" s="193">
        <f>ROUND(I400*H400,2)</f>
        <v>0</v>
      </c>
      <c r="BL400" s="20" t="s">
        <v>278</v>
      </c>
      <c r="BM400" s="192" t="s">
        <v>466</v>
      </c>
    </row>
    <row r="401" spans="1:65" s="2" customFormat="1" ht="11.25">
      <c r="A401" s="37"/>
      <c r="B401" s="38"/>
      <c r="C401" s="39"/>
      <c r="D401" s="194" t="s">
        <v>191</v>
      </c>
      <c r="E401" s="39"/>
      <c r="F401" s="195" t="s">
        <v>467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191</v>
      </c>
      <c r="AU401" s="20" t="s">
        <v>83</v>
      </c>
    </row>
    <row r="402" spans="1:65" s="12" customFormat="1" ht="25.9" customHeight="1">
      <c r="B402" s="165"/>
      <c r="C402" s="166"/>
      <c r="D402" s="167" t="s">
        <v>69</v>
      </c>
      <c r="E402" s="168" t="s">
        <v>468</v>
      </c>
      <c r="F402" s="168" t="s">
        <v>469</v>
      </c>
      <c r="G402" s="166"/>
      <c r="H402" s="166"/>
      <c r="I402" s="169"/>
      <c r="J402" s="170">
        <f>BK402</f>
        <v>0</v>
      </c>
      <c r="K402" s="166"/>
      <c r="L402" s="171"/>
      <c r="M402" s="172"/>
      <c r="N402" s="173"/>
      <c r="O402" s="173"/>
      <c r="P402" s="174">
        <f>SUM(P403:P410)</f>
        <v>0</v>
      </c>
      <c r="Q402" s="173"/>
      <c r="R402" s="174">
        <f>SUM(R403:R410)</f>
        <v>0</v>
      </c>
      <c r="S402" s="173"/>
      <c r="T402" s="175">
        <f>SUM(T403:T410)</f>
        <v>0</v>
      </c>
      <c r="AR402" s="176" t="s">
        <v>215</v>
      </c>
      <c r="AT402" s="177" t="s">
        <v>69</v>
      </c>
      <c r="AU402" s="177" t="s">
        <v>70</v>
      </c>
      <c r="AY402" s="176" t="s">
        <v>181</v>
      </c>
      <c r="BK402" s="178">
        <f>SUM(BK403:BK410)</f>
        <v>0</v>
      </c>
    </row>
    <row r="403" spans="1:65" s="2" customFormat="1" ht="16.5" customHeight="1">
      <c r="A403" s="37"/>
      <c r="B403" s="38"/>
      <c r="C403" s="181" t="s">
        <v>470</v>
      </c>
      <c r="D403" s="181" t="s">
        <v>184</v>
      </c>
      <c r="E403" s="182" t="s">
        <v>471</v>
      </c>
      <c r="F403" s="183" t="s">
        <v>472</v>
      </c>
      <c r="G403" s="184" t="s">
        <v>473</v>
      </c>
      <c r="H403" s="185">
        <v>1</v>
      </c>
      <c r="I403" s="186"/>
      <c r="J403" s="187">
        <f t="shared" ref="J403:J410" si="0">ROUND(I403*H403,2)</f>
        <v>0</v>
      </c>
      <c r="K403" s="183" t="s">
        <v>19</v>
      </c>
      <c r="L403" s="42"/>
      <c r="M403" s="188" t="s">
        <v>19</v>
      </c>
      <c r="N403" s="189" t="s">
        <v>42</v>
      </c>
      <c r="O403" s="67"/>
      <c r="P403" s="190">
        <f t="shared" ref="P403:P410" si="1">O403*H403</f>
        <v>0</v>
      </c>
      <c r="Q403" s="190">
        <v>0</v>
      </c>
      <c r="R403" s="190">
        <f t="shared" ref="R403:R410" si="2">Q403*H403</f>
        <v>0</v>
      </c>
      <c r="S403" s="190">
        <v>0</v>
      </c>
      <c r="T403" s="191">
        <f t="shared" ref="T403:T410" si="3"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189</v>
      </c>
      <c r="AT403" s="192" t="s">
        <v>184</v>
      </c>
      <c r="AU403" s="192" t="s">
        <v>77</v>
      </c>
      <c r="AY403" s="20" t="s">
        <v>181</v>
      </c>
      <c r="BE403" s="193">
        <f t="shared" ref="BE403:BE410" si="4">IF(N403="základní",J403,0)</f>
        <v>0</v>
      </c>
      <c r="BF403" s="193">
        <f t="shared" ref="BF403:BF410" si="5">IF(N403="snížená",J403,0)</f>
        <v>0</v>
      </c>
      <c r="BG403" s="193">
        <f t="shared" ref="BG403:BG410" si="6">IF(N403="zákl. přenesená",J403,0)</f>
        <v>0</v>
      </c>
      <c r="BH403" s="193">
        <f t="shared" ref="BH403:BH410" si="7">IF(N403="sníž. přenesená",J403,0)</f>
        <v>0</v>
      </c>
      <c r="BI403" s="193">
        <f t="shared" ref="BI403:BI410" si="8">IF(N403="nulová",J403,0)</f>
        <v>0</v>
      </c>
      <c r="BJ403" s="20" t="s">
        <v>83</v>
      </c>
      <c r="BK403" s="193">
        <f t="shared" ref="BK403:BK410" si="9">ROUND(I403*H403,2)</f>
        <v>0</v>
      </c>
      <c r="BL403" s="20" t="s">
        <v>189</v>
      </c>
      <c r="BM403" s="192" t="s">
        <v>474</v>
      </c>
    </row>
    <row r="404" spans="1:65" s="2" customFormat="1" ht="16.5" customHeight="1">
      <c r="A404" s="37"/>
      <c r="B404" s="38"/>
      <c r="C404" s="181" t="s">
        <v>475</v>
      </c>
      <c r="D404" s="181" t="s">
        <v>184</v>
      </c>
      <c r="E404" s="182" t="s">
        <v>476</v>
      </c>
      <c r="F404" s="183" t="s">
        <v>477</v>
      </c>
      <c r="G404" s="184" t="s">
        <v>473</v>
      </c>
      <c r="H404" s="185">
        <v>1</v>
      </c>
      <c r="I404" s="186"/>
      <c r="J404" s="187">
        <f t="shared" si="0"/>
        <v>0</v>
      </c>
      <c r="K404" s="183" t="s">
        <v>19</v>
      </c>
      <c r="L404" s="42"/>
      <c r="M404" s="188" t="s">
        <v>19</v>
      </c>
      <c r="N404" s="189" t="s">
        <v>42</v>
      </c>
      <c r="O404" s="67"/>
      <c r="P404" s="190">
        <f t="shared" si="1"/>
        <v>0</v>
      </c>
      <c r="Q404" s="190">
        <v>0</v>
      </c>
      <c r="R404" s="190">
        <f t="shared" si="2"/>
        <v>0</v>
      </c>
      <c r="S404" s="190">
        <v>0</v>
      </c>
      <c r="T404" s="191">
        <f t="shared" si="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189</v>
      </c>
      <c r="AT404" s="192" t="s">
        <v>184</v>
      </c>
      <c r="AU404" s="192" t="s">
        <v>77</v>
      </c>
      <c r="AY404" s="20" t="s">
        <v>181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20" t="s">
        <v>83</v>
      </c>
      <c r="BK404" s="193">
        <f t="shared" si="9"/>
        <v>0</v>
      </c>
      <c r="BL404" s="20" t="s">
        <v>189</v>
      </c>
      <c r="BM404" s="192" t="s">
        <v>478</v>
      </c>
    </row>
    <row r="405" spans="1:65" s="2" customFormat="1" ht="24.2" customHeight="1">
      <c r="A405" s="37"/>
      <c r="B405" s="38"/>
      <c r="C405" s="181" t="s">
        <v>479</v>
      </c>
      <c r="D405" s="181" t="s">
        <v>184</v>
      </c>
      <c r="E405" s="182" t="s">
        <v>480</v>
      </c>
      <c r="F405" s="183" t="s">
        <v>481</v>
      </c>
      <c r="G405" s="184" t="s">
        <v>473</v>
      </c>
      <c r="H405" s="185">
        <v>1</v>
      </c>
      <c r="I405" s="186"/>
      <c r="J405" s="187">
        <f t="shared" si="0"/>
        <v>0</v>
      </c>
      <c r="K405" s="183" t="s">
        <v>19</v>
      </c>
      <c r="L405" s="42"/>
      <c r="M405" s="188" t="s">
        <v>19</v>
      </c>
      <c r="N405" s="189" t="s">
        <v>42</v>
      </c>
      <c r="O405" s="67"/>
      <c r="P405" s="190">
        <f t="shared" si="1"/>
        <v>0</v>
      </c>
      <c r="Q405" s="190">
        <v>0</v>
      </c>
      <c r="R405" s="190">
        <f t="shared" si="2"/>
        <v>0</v>
      </c>
      <c r="S405" s="190">
        <v>0</v>
      </c>
      <c r="T405" s="191">
        <f t="shared" si="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189</v>
      </c>
      <c r="AT405" s="192" t="s">
        <v>184</v>
      </c>
      <c r="AU405" s="192" t="s">
        <v>77</v>
      </c>
      <c r="AY405" s="20" t="s">
        <v>181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20" t="s">
        <v>83</v>
      </c>
      <c r="BK405" s="193">
        <f t="shared" si="9"/>
        <v>0</v>
      </c>
      <c r="BL405" s="20" t="s">
        <v>189</v>
      </c>
      <c r="BM405" s="192" t="s">
        <v>482</v>
      </c>
    </row>
    <row r="406" spans="1:65" s="2" customFormat="1" ht="16.5" customHeight="1">
      <c r="A406" s="37"/>
      <c r="B406" s="38"/>
      <c r="C406" s="181" t="s">
        <v>483</v>
      </c>
      <c r="D406" s="181" t="s">
        <v>184</v>
      </c>
      <c r="E406" s="182" t="s">
        <v>484</v>
      </c>
      <c r="F406" s="183" t="s">
        <v>485</v>
      </c>
      <c r="G406" s="184" t="s">
        <v>473</v>
      </c>
      <c r="H406" s="185">
        <v>1</v>
      </c>
      <c r="I406" s="186"/>
      <c r="J406" s="187">
        <f t="shared" si="0"/>
        <v>0</v>
      </c>
      <c r="K406" s="183" t="s">
        <v>19</v>
      </c>
      <c r="L406" s="42"/>
      <c r="M406" s="188" t="s">
        <v>19</v>
      </c>
      <c r="N406" s="189" t="s">
        <v>42</v>
      </c>
      <c r="O406" s="67"/>
      <c r="P406" s="190">
        <f t="shared" si="1"/>
        <v>0</v>
      </c>
      <c r="Q406" s="190">
        <v>0</v>
      </c>
      <c r="R406" s="190">
        <f t="shared" si="2"/>
        <v>0</v>
      </c>
      <c r="S406" s="190">
        <v>0</v>
      </c>
      <c r="T406" s="191">
        <f t="shared" si="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189</v>
      </c>
      <c r="AT406" s="192" t="s">
        <v>184</v>
      </c>
      <c r="AU406" s="192" t="s">
        <v>77</v>
      </c>
      <c r="AY406" s="20" t="s">
        <v>181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20" t="s">
        <v>83</v>
      </c>
      <c r="BK406" s="193">
        <f t="shared" si="9"/>
        <v>0</v>
      </c>
      <c r="BL406" s="20" t="s">
        <v>189</v>
      </c>
      <c r="BM406" s="192" t="s">
        <v>486</v>
      </c>
    </row>
    <row r="407" spans="1:65" s="2" customFormat="1" ht="16.5" customHeight="1">
      <c r="A407" s="37"/>
      <c r="B407" s="38"/>
      <c r="C407" s="181" t="s">
        <v>487</v>
      </c>
      <c r="D407" s="181" t="s">
        <v>184</v>
      </c>
      <c r="E407" s="182" t="s">
        <v>488</v>
      </c>
      <c r="F407" s="183" t="s">
        <v>489</v>
      </c>
      <c r="G407" s="184" t="s">
        <v>473</v>
      </c>
      <c r="H407" s="185">
        <v>1</v>
      </c>
      <c r="I407" s="186"/>
      <c r="J407" s="187">
        <f t="shared" si="0"/>
        <v>0</v>
      </c>
      <c r="K407" s="183" t="s">
        <v>19</v>
      </c>
      <c r="L407" s="42"/>
      <c r="M407" s="188" t="s">
        <v>19</v>
      </c>
      <c r="N407" s="189" t="s">
        <v>42</v>
      </c>
      <c r="O407" s="67"/>
      <c r="P407" s="190">
        <f t="shared" si="1"/>
        <v>0</v>
      </c>
      <c r="Q407" s="190">
        <v>0</v>
      </c>
      <c r="R407" s="190">
        <f t="shared" si="2"/>
        <v>0</v>
      </c>
      <c r="S407" s="190">
        <v>0</v>
      </c>
      <c r="T407" s="191">
        <f t="shared" si="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189</v>
      </c>
      <c r="AT407" s="192" t="s">
        <v>184</v>
      </c>
      <c r="AU407" s="192" t="s">
        <v>77</v>
      </c>
      <c r="AY407" s="20" t="s">
        <v>181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20" t="s">
        <v>83</v>
      </c>
      <c r="BK407" s="193">
        <f t="shared" si="9"/>
        <v>0</v>
      </c>
      <c r="BL407" s="20" t="s">
        <v>189</v>
      </c>
      <c r="BM407" s="192" t="s">
        <v>490</v>
      </c>
    </row>
    <row r="408" spans="1:65" s="2" customFormat="1" ht="24.2" customHeight="1">
      <c r="A408" s="37"/>
      <c r="B408" s="38"/>
      <c r="C408" s="181" t="s">
        <v>491</v>
      </c>
      <c r="D408" s="181" t="s">
        <v>184</v>
      </c>
      <c r="E408" s="182" t="s">
        <v>492</v>
      </c>
      <c r="F408" s="183" t="s">
        <v>493</v>
      </c>
      <c r="G408" s="184" t="s">
        <v>473</v>
      </c>
      <c r="H408" s="185">
        <v>1</v>
      </c>
      <c r="I408" s="186"/>
      <c r="J408" s="187">
        <f t="shared" si="0"/>
        <v>0</v>
      </c>
      <c r="K408" s="183" t="s">
        <v>19</v>
      </c>
      <c r="L408" s="42"/>
      <c r="M408" s="188" t="s">
        <v>19</v>
      </c>
      <c r="N408" s="189" t="s">
        <v>42</v>
      </c>
      <c r="O408" s="67"/>
      <c r="P408" s="190">
        <f t="shared" si="1"/>
        <v>0</v>
      </c>
      <c r="Q408" s="190">
        <v>0</v>
      </c>
      <c r="R408" s="190">
        <f t="shared" si="2"/>
        <v>0</v>
      </c>
      <c r="S408" s="190">
        <v>0</v>
      </c>
      <c r="T408" s="191">
        <f t="shared" si="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189</v>
      </c>
      <c r="AT408" s="192" t="s">
        <v>184</v>
      </c>
      <c r="AU408" s="192" t="s">
        <v>77</v>
      </c>
      <c r="AY408" s="20" t="s">
        <v>181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20" t="s">
        <v>83</v>
      </c>
      <c r="BK408" s="193">
        <f t="shared" si="9"/>
        <v>0</v>
      </c>
      <c r="BL408" s="20" t="s">
        <v>189</v>
      </c>
      <c r="BM408" s="192" t="s">
        <v>494</v>
      </c>
    </row>
    <row r="409" spans="1:65" s="2" customFormat="1" ht="33" customHeight="1">
      <c r="A409" s="37"/>
      <c r="B409" s="38"/>
      <c r="C409" s="181" t="s">
        <v>495</v>
      </c>
      <c r="D409" s="181" t="s">
        <v>184</v>
      </c>
      <c r="E409" s="182" t="s">
        <v>496</v>
      </c>
      <c r="F409" s="183" t="s">
        <v>497</v>
      </c>
      <c r="G409" s="184" t="s">
        <v>473</v>
      </c>
      <c r="H409" s="185">
        <v>1</v>
      </c>
      <c r="I409" s="186"/>
      <c r="J409" s="187">
        <f t="shared" si="0"/>
        <v>0</v>
      </c>
      <c r="K409" s="183" t="s">
        <v>19</v>
      </c>
      <c r="L409" s="42"/>
      <c r="M409" s="188" t="s">
        <v>19</v>
      </c>
      <c r="N409" s="189" t="s">
        <v>42</v>
      </c>
      <c r="O409" s="67"/>
      <c r="P409" s="190">
        <f t="shared" si="1"/>
        <v>0</v>
      </c>
      <c r="Q409" s="190">
        <v>0</v>
      </c>
      <c r="R409" s="190">
        <f t="shared" si="2"/>
        <v>0</v>
      </c>
      <c r="S409" s="190">
        <v>0</v>
      </c>
      <c r="T409" s="191">
        <f t="shared" si="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189</v>
      </c>
      <c r="AT409" s="192" t="s">
        <v>184</v>
      </c>
      <c r="AU409" s="192" t="s">
        <v>77</v>
      </c>
      <c r="AY409" s="20" t="s">
        <v>181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20" t="s">
        <v>83</v>
      </c>
      <c r="BK409" s="193">
        <f t="shared" si="9"/>
        <v>0</v>
      </c>
      <c r="BL409" s="20" t="s">
        <v>189</v>
      </c>
      <c r="BM409" s="192" t="s">
        <v>498</v>
      </c>
    </row>
    <row r="410" spans="1:65" s="2" customFormat="1" ht="16.5" customHeight="1">
      <c r="A410" s="37"/>
      <c r="B410" s="38"/>
      <c r="C410" s="181" t="s">
        <v>499</v>
      </c>
      <c r="D410" s="181" t="s">
        <v>184</v>
      </c>
      <c r="E410" s="182" t="s">
        <v>500</v>
      </c>
      <c r="F410" s="183" t="s">
        <v>501</v>
      </c>
      <c r="G410" s="184" t="s">
        <v>473</v>
      </c>
      <c r="H410" s="185">
        <v>1</v>
      </c>
      <c r="I410" s="186"/>
      <c r="J410" s="187">
        <f t="shared" si="0"/>
        <v>0</v>
      </c>
      <c r="K410" s="183" t="s">
        <v>19</v>
      </c>
      <c r="L410" s="42"/>
      <c r="M410" s="253" t="s">
        <v>19</v>
      </c>
      <c r="N410" s="254" t="s">
        <v>42</v>
      </c>
      <c r="O410" s="255"/>
      <c r="P410" s="256">
        <f t="shared" si="1"/>
        <v>0</v>
      </c>
      <c r="Q410" s="256">
        <v>0</v>
      </c>
      <c r="R410" s="256">
        <f t="shared" si="2"/>
        <v>0</v>
      </c>
      <c r="S410" s="256">
        <v>0</v>
      </c>
      <c r="T410" s="257">
        <f t="shared" si="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189</v>
      </c>
      <c r="AT410" s="192" t="s">
        <v>184</v>
      </c>
      <c r="AU410" s="192" t="s">
        <v>77</v>
      </c>
      <c r="AY410" s="20" t="s">
        <v>181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20" t="s">
        <v>83</v>
      </c>
      <c r="BK410" s="193">
        <f t="shared" si="9"/>
        <v>0</v>
      </c>
      <c r="BL410" s="20" t="s">
        <v>189</v>
      </c>
      <c r="BM410" s="192" t="s">
        <v>502</v>
      </c>
    </row>
    <row r="411" spans="1:65" s="2" customFormat="1" ht="6.95" customHeight="1">
      <c r="A411" s="37"/>
      <c r="B411" s="50"/>
      <c r="C411" s="51"/>
      <c r="D411" s="51"/>
      <c r="E411" s="51"/>
      <c r="F411" s="51"/>
      <c r="G411" s="51"/>
      <c r="H411" s="51"/>
      <c r="I411" s="51"/>
      <c r="J411" s="51"/>
      <c r="K411" s="51"/>
      <c r="L411" s="42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</sheetData>
  <sheetProtection algorithmName="SHA-512" hashValue="t04xN5QKEbhvxH6zsOy3mIumnfR+cdbZIoRsjNCU/a5KfldrtjZcNacX1RPLG0OhH3mUeFqvd33CAG6KDLk/DA==" saltValue="chmytHr3xi3uC/oTHDWwoFz7PFn3Iz/6RL5GL/kZ2GbiiJSJ04VSf68yYUtBVJ3yHuMx1lLcjeNh0EBTmFXbew==" spinCount="100000" sheet="1" objects="1" scenarios="1" formatColumns="0" formatRows="0" autoFilter="0"/>
  <autoFilter ref="C96:K41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9" r:id="rId2"/>
    <hyperlink ref="F117" r:id="rId3"/>
    <hyperlink ref="F121" r:id="rId4"/>
    <hyperlink ref="F129" r:id="rId5"/>
    <hyperlink ref="F137" r:id="rId6"/>
    <hyperlink ref="F145" r:id="rId7"/>
    <hyperlink ref="F161" r:id="rId8"/>
    <hyperlink ref="F192" r:id="rId9"/>
    <hyperlink ref="F200" r:id="rId10"/>
    <hyperlink ref="F209" r:id="rId11"/>
    <hyperlink ref="F217" r:id="rId12"/>
    <hyperlink ref="F221" r:id="rId13"/>
    <hyperlink ref="F226" r:id="rId14"/>
    <hyperlink ref="F232" r:id="rId15"/>
    <hyperlink ref="F240" r:id="rId16"/>
    <hyperlink ref="F249" r:id="rId17"/>
    <hyperlink ref="F259" r:id="rId18"/>
    <hyperlink ref="F261" r:id="rId19"/>
    <hyperlink ref="F263" r:id="rId20"/>
    <hyperlink ref="F268" r:id="rId21"/>
    <hyperlink ref="F271" r:id="rId22"/>
    <hyperlink ref="F275" r:id="rId23"/>
    <hyperlink ref="F282" r:id="rId24"/>
    <hyperlink ref="F295" r:id="rId25"/>
    <hyperlink ref="F298" r:id="rId26"/>
    <hyperlink ref="F309" r:id="rId27"/>
    <hyperlink ref="F316" r:id="rId28"/>
    <hyperlink ref="F323" r:id="rId29"/>
    <hyperlink ref="F330" r:id="rId30"/>
    <hyperlink ref="F343" r:id="rId31"/>
    <hyperlink ref="F346" r:id="rId32"/>
    <hyperlink ref="F354" r:id="rId33"/>
    <hyperlink ref="F362" r:id="rId34"/>
    <hyperlink ref="F370" r:id="rId35"/>
    <hyperlink ref="F373" r:id="rId36"/>
    <hyperlink ref="F401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120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571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576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ROUND((SUM(BE97:BE377)),  2)</f>
        <v>0</v>
      </c>
      <c r="G35" s="37"/>
      <c r="H35" s="37"/>
      <c r="I35" s="127">
        <v>0.21</v>
      </c>
      <c r="J35" s="126">
        <f>ROUND(((SUM(BE97:BE377))*I35),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ROUND((SUM(BF97:BF377)),  2)</f>
        <v>0</v>
      </c>
      <c r="G36" s="37"/>
      <c r="H36" s="37"/>
      <c r="I36" s="127">
        <v>0.12</v>
      </c>
      <c r="J36" s="126">
        <f>ROUND(((SUM(BF97:BF377))*I36),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ROUND((SUM(BG97:BG377)),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ROUND((SUM(BH97:BH377)),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ROUND((SUM(BI97:BI377)),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571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025 - Bytová jednotka 5, byt 1+1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J194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J239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J251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J254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J255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J275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J318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J342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J354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J369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571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025 - Bytová jednotka 5, byt 1+1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P98+P254+P369</f>
        <v>0</v>
      </c>
      <c r="Q97" s="75"/>
      <c r="R97" s="162">
        <f>R98+R254+R369</f>
        <v>0.67350401000000004</v>
      </c>
      <c r="S97" s="75"/>
      <c r="T97" s="163">
        <f>T98+T254+T369</f>
        <v>0.81429186000000009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BK98+BK254+BK369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P99+P194+P239+P251</f>
        <v>0</v>
      </c>
      <c r="Q98" s="173"/>
      <c r="R98" s="174">
        <f>R99+R194+R239+R251</f>
        <v>0.30136589999999996</v>
      </c>
      <c r="S98" s="173"/>
      <c r="T98" s="175">
        <f>T99+T194+T239+T251</f>
        <v>0.79424356000000007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BK99+BK194+BK239+BK251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SUM(P100:P193)</f>
        <v>0</v>
      </c>
      <c r="Q99" s="173"/>
      <c r="R99" s="174">
        <f>SUM(R100:R193)</f>
        <v>0.30021149999999996</v>
      </c>
      <c r="S99" s="173"/>
      <c r="T99" s="175">
        <f>SUM(T100:T193)</f>
        <v>5.3175600000000007E-3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SUM(BK100:BK193)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6.9870000000000001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3.0603060000000001E-2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6.9870000000000001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6.9870000000000001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0.23462346000000001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194</v>
      </c>
      <c r="G109" s="200"/>
      <c r="H109" s="204">
        <v>2.1480000000000001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195</v>
      </c>
      <c r="G111" s="200"/>
      <c r="H111" s="204">
        <v>1.7609999999999999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196</v>
      </c>
      <c r="G112" s="200"/>
      <c r="H112" s="204">
        <v>0.93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4" customFormat="1" ht="11.25">
      <c r="B113" s="211"/>
      <c r="C113" s="212"/>
      <c r="D113" s="201" t="s">
        <v>193</v>
      </c>
      <c r="E113" s="213" t="s">
        <v>19</v>
      </c>
      <c r="F113" s="214" t="s">
        <v>197</v>
      </c>
      <c r="G113" s="212"/>
      <c r="H113" s="215">
        <v>6.9870000000000001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193</v>
      </c>
      <c r="AU113" s="221" t="s">
        <v>83</v>
      </c>
      <c r="AV113" s="14" t="s">
        <v>189</v>
      </c>
      <c r="AW113" s="14" t="s">
        <v>32</v>
      </c>
      <c r="AX113" s="14" t="s">
        <v>77</v>
      </c>
      <c r="AY113" s="221" t="s">
        <v>181</v>
      </c>
    </row>
    <row r="114" spans="1:65" s="2" customFormat="1" ht="16.5" customHeight="1">
      <c r="A114" s="37"/>
      <c r="B114" s="38"/>
      <c r="C114" s="181" t="s">
        <v>202</v>
      </c>
      <c r="D114" s="181" t="s">
        <v>184</v>
      </c>
      <c r="E114" s="182" t="s">
        <v>203</v>
      </c>
      <c r="F114" s="183" t="s">
        <v>204</v>
      </c>
      <c r="G114" s="184" t="s">
        <v>187</v>
      </c>
      <c r="H114" s="185">
        <v>80</v>
      </c>
      <c r="I114" s="186"/>
      <c r="J114" s="187">
        <f>ROUND(I114*H114,2)</f>
        <v>0</v>
      </c>
      <c r="K114" s="183" t="s">
        <v>188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6.0000000000000002E-5</v>
      </c>
      <c r="R114" s="190">
        <f>Q114*H114</f>
        <v>4.8000000000000004E-3</v>
      </c>
      <c r="S114" s="190">
        <v>6.0000000000000002E-5</v>
      </c>
      <c r="T114" s="191">
        <f>S114*H114</f>
        <v>4.8000000000000004E-3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189</v>
      </c>
      <c r="AT114" s="192" t="s">
        <v>184</v>
      </c>
      <c r="AU114" s="192" t="s">
        <v>83</v>
      </c>
      <c r="AY114" s="20" t="s">
        <v>181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83</v>
      </c>
      <c r="BK114" s="193">
        <f>ROUND(I114*H114,2)</f>
        <v>0</v>
      </c>
      <c r="BL114" s="20" t="s">
        <v>189</v>
      </c>
      <c r="BM114" s="192" t="s">
        <v>205</v>
      </c>
    </row>
    <row r="115" spans="1:65" s="2" customFormat="1" ht="11.25">
      <c r="A115" s="37"/>
      <c r="B115" s="38"/>
      <c r="C115" s="39"/>
      <c r="D115" s="194" t="s">
        <v>191</v>
      </c>
      <c r="E115" s="39"/>
      <c r="F115" s="195" t="s">
        <v>206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191</v>
      </c>
      <c r="AU115" s="20" t="s">
        <v>83</v>
      </c>
    </row>
    <row r="116" spans="1:65" s="13" customFormat="1" ht="11.25">
      <c r="B116" s="199"/>
      <c r="C116" s="200"/>
      <c r="D116" s="201" t="s">
        <v>193</v>
      </c>
      <c r="E116" s="202" t="s">
        <v>19</v>
      </c>
      <c r="F116" s="203" t="s">
        <v>504</v>
      </c>
      <c r="G116" s="200"/>
      <c r="H116" s="204">
        <v>80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193</v>
      </c>
      <c r="AU116" s="210" t="s">
        <v>83</v>
      </c>
      <c r="AV116" s="13" t="s">
        <v>83</v>
      </c>
      <c r="AW116" s="13" t="s">
        <v>32</v>
      </c>
      <c r="AX116" s="13" t="s">
        <v>70</v>
      </c>
      <c r="AY116" s="210" t="s">
        <v>181</v>
      </c>
    </row>
    <row r="117" spans="1:65" s="14" customFormat="1" ht="11.25">
      <c r="B117" s="211"/>
      <c r="C117" s="212"/>
      <c r="D117" s="201" t="s">
        <v>193</v>
      </c>
      <c r="E117" s="213" t="s">
        <v>19</v>
      </c>
      <c r="F117" s="214" t="s">
        <v>197</v>
      </c>
      <c r="G117" s="212"/>
      <c r="H117" s="215">
        <v>80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193</v>
      </c>
      <c r="AU117" s="221" t="s">
        <v>83</v>
      </c>
      <c r="AV117" s="14" t="s">
        <v>189</v>
      </c>
      <c r="AW117" s="14" t="s">
        <v>32</v>
      </c>
      <c r="AX117" s="14" t="s">
        <v>77</v>
      </c>
      <c r="AY117" s="221" t="s">
        <v>181</v>
      </c>
    </row>
    <row r="118" spans="1:65" s="2" customFormat="1" ht="16.5" customHeight="1">
      <c r="A118" s="37"/>
      <c r="B118" s="38"/>
      <c r="C118" s="181" t="s">
        <v>189</v>
      </c>
      <c r="D118" s="181" t="s">
        <v>184</v>
      </c>
      <c r="E118" s="182" t="s">
        <v>208</v>
      </c>
      <c r="F118" s="183" t="s">
        <v>209</v>
      </c>
      <c r="G118" s="184" t="s">
        <v>187</v>
      </c>
      <c r="H118" s="185">
        <v>8.6259999999999994</v>
      </c>
      <c r="I118" s="186"/>
      <c r="J118" s="187">
        <f>ROUND(I118*H118,2)</f>
        <v>0</v>
      </c>
      <c r="K118" s="183" t="s">
        <v>188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1.1E-4</v>
      </c>
      <c r="R118" s="190">
        <f>Q118*H118</f>
        <v>9.4885999999999994E-4</v>
      </c>
      <c r="S118" s="190">
        <v>6.0000000000000002E-5</v>
      </c>
      <c r="T118" s="191">
        <f>S118*H118</f>
        <v>5.1756000000000003E-4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189</v>
      </c>
      <c r="AT118" s="192" t="s">
        <v>184</v>
      </c>
      <c r="AU118" s="192" t="s">
        <v>83</v>
      </c>
      <c r="AY118" s="20" t="s">
        <v>181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83</v>
      </c>
      <c r="BK118" s="193">
        <f>ROUND(I118*H118,2)</f>
        <v>0</v>
      </c>
      <c r="BL118" s="20" t="s">
        <v>189</v>
      </c>
      <c r="BM118" s="192" t="s">
        <v>210</v>
      </c>
    </row>
    <row r="119" spans="1:65" s="2" customFormat="1" ht="11.25">
      <c r="A119" s="37"/>
      <c r="B119" s="38"/>
      <c r="C119" s="39"/>
      <c r="D119" s="194" t="s">
        <v>191</v>
      </c>
      <c r="E119" s="39"/>
      <c r="F119" s="195" t="s">
        <v>211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191</v>
      </c>
      <c r="AU119" s="20" t="s">
        <v>83</v>
      </c>
    </row>
    <row r="120" spans="1:65" s="13" customFormat="1" ht="11.25">
      <c r="B120" s="199"/>
      <c r="C120" s="200"/>
      <c r="D120" s="201" t="s">
        <v>193</v>
      </c>
      <c r="E120" s="202" t="s">
        <v>19</v>
      </c>
      <c r="F120" s="203" t="s">
        <v>212</v>
      </c>
      <c r="G120" s="200"/>
      <c r="H120" s="204">
        <v>3.1139999999999999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193</v>
      </c>
      <c r="AU120" s="210" t="s">
        <v>83</v>
      </c>
      <c r="AV120" s="13" t="s">
        <v>83</v>
      </c>
      <c r="AW120" s="13" t="s">
        <v>32</v>
      </c>
      <c r="AX120" s="13" t="s">
        <v>70</v>
      </c>
      <c r="AY120" s="210" t="s">
        <v>181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212</v>
      </c>
      <c r="G121" s="200"/>
      <c r="H121" s="204">
        <v>3.1139999999999999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213</v>
      </c>
      <c r="G122" s="200"/>
      <c r="H122" s="204">
        <v>1.7969999999999999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214</v>
      </c>
      <c r="G123" s="200"/>
      <c r="H123" s="204">
        <v>0.60099999999999998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4" customFormat="1" ht="11.25">
      <c r="B124" s="211"/>
      <c r="C124" s="212"/>
      <c r="D124" s="201" t="s">
        <v>193</v>
      </c>
      <c r="E124" s="213" t="s">
        <v>19</v>
      </c>
      <c r="F124" s="214" t="s">
        <v>197</v>
      </c>
      <c r="G124" s="212"/>
      <c r="H124" s="215">
        <v>8.6260000000000012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193</v>
      </c>
      <c r="AU124" s="221" t="s">
        <v>83</v>
      </c>
      <c r="AV124" s="14" t="s">
        <v>189</v>
      </c>
      <c r="AW124" s="14" t="s">
        <v>32</v>
      </c>
      <c r="AX124" s="14" t="s">
        <v>77</v>
      </c>
      <c r="AY124" s="221" t="s">
        <v>181</v>
      </c>
    </row>
    <row r="125" spans="1:65" s="2" customFormat="1" ht="16.5" customHeight="1">
      <c r="A125" s="37"/>
      <c r="B125" s="38"/>
      <c r="C125" s="181" t="s">
        <v>215</v>
      </c>
      <c r="D125" s="181" t="s">
        <v>184</v>
      </c>
      <c r="E125" s="182" t="s">
        <v>216</v>
      </c>
      <c r="F125" s="183" t="s">
        <v>217</v>
      </c>
      <c r="G125" s="184" t="s">
        <v>187</v>
      </c>
      <c r="H125" s="185">
        <v>2.62</v>
      </c>
      <c r="I125" s="186"/>
      <c r="J125" s="187">
        <f>ROUND(I125*H125,2)</f>
        <v>0</v>
      </c>
      <c r="K125" s="183" t="s">
        <v>188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2.5999999999999998E-4</v>
      </c>
      <c r="R125" s="190">
        <f>Q125*H125</f>
        <v>6.8119999999999997E-4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189</v>
      </c>
      <c r="AT125" s="192" t="s">
        <v>184</v>
      </c>
      <c r="AU125" s="192" t="s">
        <v>83</v>
      </c>
      <c r="AY125" s="20" t="s">
        <v>181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83</v>
      </c>
      <c r="BK125" s="193">
        <f>ROUND(I125*H125,2)</f>
        <v>0</v>
      </c>
      <c r="BL125" s="20" t="s">
        <v>189</v>
      </c>
      <c r="BM125" s="192" t="s">
        <v>218</v>
      </c>
    </row>
    <row r="126" spans="1:65" s="2" customFormat="1" ht="11.25">
      <c r="A126" s="37"/>
      <c r="B126" s="38"/>
      <c r="C126" s="39"/>
      <c r="D126" s="194" t="s">
        <v>191</v>
      </c>
      <c r="E126" s="39"/>
      <c r="F126" s="195" t="s">
        <v>219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191</v>
      </c>
      <c r="AU126" s="20" t="s">
        <v>83</v>
      </c>
    </row>
    <row r="127" spans="1:65" s="13" customFormat="1" ht="11.25">
      <c r="B127" s="199"/>
      <c r="C127" s="200"/>
      <c r="D127" s="201" t="s">
        <v>193</v>
      </c>
      <c r="E127" s="202" t="s">
        <v>19</v>
      </c>
      <c r="F127" s="203" t="s">
        <v>220</v>
      </c>
      <c r="G127" s="200"/>
      <c r="H127" s="204">
        <v>0.76100000000000001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193</v>
      </c>
      <c r="AU127" s="210" t="s">
        <v>83</v>
      </c>
      <c r="AV127" s="13" t="s">
        <v>83</v>
      </c>
      <c r="AW127" s="13" t="s">
        <v>32</v>
      </c>
      <c r="AX127" s="13" t="s">
        <v>70</v>
      </c>
      <c r="AY127" s="210" t="s">
        <v>181</v>
      </c>
    </row>
    <row r="128" spans="1:65" s="13" customFormat="1" ht="11.25">
      <c r="B128" s="199"/>
      <c r="C128" s="200"/>
      <c r="D128" s="201" t="s">
        <v>193</v>
      </c>
      <c r="E128" s="202" t="s">
        <v>19</v>
      </c>
      <c r="F128" s="203" t="s">
        <v>220</v>
      </c>
      <c r="G128" s="200"/>
      <c r="H128" s="204">
        <v>0.76100000000000001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193</v>
      </c>
      <c r="AU128" s="210" t="s">
        <v>83</v>
      </c>
      <c r="AV128" s="13" t="s">
        <v>83</v>
      </c>
      <c r="AW128" s="13" t="s">
        <v>32</v>
      </c>
      <c r="AX128" s="13" t="s">
        <v>70</v>
      </c>
      <c r="AY128" s="210" t="s">
        <v>181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221</v>
      </c>
      <c r="G129" s="200"/>
      <c r="H129" s="204">
        <v>0.75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222</v>
      </c>
      <c r="G130" s="200"/>
      <c r="H130" s="204">
        <v>0.34799999999999998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4" customFormat="1" ht="11.25">
      <c r="B131" s="211"/>
      <c r="C131" s="212"/>
      <c r="D131" s="201" t="s">
        <v>193</v>
      </c>
      <c r="E131" s="213" t="s">
        <v>19</v>
      </c>
      <c r="F131" s="214" t="s">
        <v>197</v>
      </c>
      <c r="G131" s="212"/>
      <c r="H131" s="215">
        <v>2.62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193</v>
      </c>
      <c r="AU131" s="221" t="s">
        <v>83</v>
      </c>
      <c r="AV131" s="14" t="s">
        <v>189</v>
      </c>
      <c r="AW131" s="14" t="s">
        <v>32</v>
      </c>
      <c r="AX131" s="14" t="s">
        <v>77</v>
      </c>
      <c r="AY131" s="221" t="s">
        <v>181</v>
      </c>
    </row>
    <row r="132" spans="1:65" s="2" customFormat="1" ht="21.75" customHeight="1">
      <c r="A132" s="37"/>
      <c r="B132" s="38"/>
      <c r="C132" s="181" t="s">
        <v>182</v>
      </c>
      <c r="D132" s="181" t="s">
        <v>184</v>
      </c>
      <c r="E132" s="182" t="s">
        <v>223</v>
      </c>
      <c r="F132" s="183" t="s">
        <v>224</v>
      </c>
      <c r="G132" s="184" t="s">
        <v>187</v>
      </c>
      <c r="H132" s="185">
        <v>2.62</v>
      </c>
      <c r="I132" s="186"/>
      <c r="J132" s="187">
        <f>ROUND(I132*H132,2)</f>
        <v>0</v>
      </c>
      <c r="K132" s="183" t="s">
        <v>188</v>
      </c>
      <c r="L132" s="42"/>
      <c r="M132" s="188" t="s">
        <v>19</v>
      </c>
      <c r="N132" s="189" t="s">
        <v>42</v>
      </c>
      <c r="O132" s="67"/>
      <c r="P132" s="190">
        <f>O132*H132</f>
        <v>0</v>
      </c>
      <c r="Q132" s="190">
        <v>4.3800000000000002E-3</v>
      </c>
      <c r="R132" s="190">
        <f>Q132*H132</f>
        <v>1.1475600000000001E-2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189</v>
      </c>
      <c r="AT132" s="192" t="s">
        <v>184</v>
      </c>
      <c r="AU132" s="192" t="s">
        <v>83</v>
      </c>
      <c r="AY132" s="20" t="s">
        <v>181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83</v>
      </c>
      <c r="BK132" s="193">
        <f>ROUND(I132*H132,2)</f>
        <v>0</v>
      </c>
      <c r="BL132" s="20" t="s">
        <v>189</v>
      </c>
      <c r="BM132" s="192" t="s">
        <v>225</v>
      </c>
    </row>
    <row r="133" spans="1:65" s="2" customFormat="1" ht="11.25">
      <c r="A133" s="37"/>
      <c r="B133" s="38"/>
      <c r="C133" s="39"/>
      <c r="D133" s="194" t="s">
        <v>191</v>
      </c>
      <c r="E133" s="39"/>
      <c r="F133" s="195" t="s">
        <v>226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191</v>
      </c>
      <c r="AU133" s="20" t="s">
        <v>83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3" customFormat="1" ht="11.25">
      <c r="B135" s="199"/>
      <c r="C135" s="200"/>
      <c r="D135" s="201" t="s">
        <v>193</v>
      </c>
      <c r="E135" s="202" t="s">
        <v>19</v>
      </c>
      <c r="F135" s="203" t="s">
        <v>220</v>
      </c>
      <c r="G135" s="200"/>
      <c r="H135" s="204">
        <v>0.76100000000000001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193</v>
      </c>
      <c r="AU135" s="210" t="s">
        <v>83</v>
      </c>
      <c r="AV135" s="13" t="s">
        <v>83</v>
      </c>
      <c r="AW135" s="13" t="s">
        <v>32</v>
      </c>
      <c r="AX135" s="13" t="s">
        <v>70</v>
      </c>
      <c r="AY135" s="210" t="s">
        <v>181</v>
      </c>
    </row>
    <row r="136" spans="1:65" s="13" customFormat="1" ht="11.25">
      <c r="B136" s="199"/>
      <c r="C136" s="200"/>
      <c r="D136" s="201" t="s">
        <v>193</v>
      </c>
      <c r="E136" s="202" t="s">
        <v>19</v>
      </c>
      <c r="F136" s="203" t="s">
        <v>221</v>
      </c>
      <c r="G136" s="200"/>
      <c r="H136" s="204">
        <v>0.75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193</v>
      </c>
      <c r="AU136" s="210" t="s">
        <v>83</v>
      </c>
      <c r="AV136" s="13" t="s">
        <v>83</v>
      </c>
      <c r="AW136" s="13" t="s">
        <v>32</v>
      </c>
      <c r="AX136" s="13" t="s">
        <v>70</v>
      </c>
      <c r="AY136" s="210" t="s">
        <v>181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222</v>
      </c>
      <c r="G137" s="200"/>
      <c r="H137" s="204">
        <v>0.34799999999999998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4" customFormat="1" ht="11.25">
      <c r="B138" s="211"/>
      <c r="C138" s="212"/>
      <c r="D138" s="201" t="s">
        <v>193</v>
      </c>
      <c r="E138" s="213" t="s">
        <v>19</v>
      </c>
      <c r="F138" s="214" t="s">
        <v>197</v>
      </c>
      <c r="G138" s="212"/>
      <c r="H138" s="215">
        <v>2.62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193</v>
      </c>
      <c r="AU138" s="221" t="s">
        <v>83</v>
      </c>
      <c r="AV138" s="14" t="s">
        <v>189</v>
      </c>
      <c r="AW138" s="14" t="s">
        <v>32</v>
      </c>
      <c r="AX138" s="14" t="s">
        <v>77</v>
      </c>
      <c r="AY138" s="221" t="s">
        <v>181</v>
      </c>
    </row>
    <row r="139" spans="1:65" s="2" customFormat="1" ht="24.2" customHeight="1">
      <c r="A139" s="37"/>
      <c r="B139" s="38"/>
      <c r="C139" s="181" t="s">
        <v>227</v>
      </c>
      <c r="D139" s="181" t="s">
        <v>184</v>
      </c>
      <c r="E139" s="182" t="s">
        <v>228</v>
      </c>
      <c r="F139" s="183" t="s">
        <v>229</v>
      </c>
      <c r="G139" s="184" t="s">
        <v>230</v>
      </c>
      <c r="H139" s="185">
        <v>17.46</v>
      </c>
      <c r="I139" s="186"/>
      <c r="J139" s="187">
        <f>ROUND(I139*H139,2)</f>
        <v>0</v>
      </c>
      <c r="K139" s="183" t="s">
        <v>188</v>
      </c>
      <c r="L139" s="42"/>
      <c r="M139" s="188" t="s">
        <v>19</v>
      </c>
      <c r="N139" s="189" t="s">
        <v>42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189</v>
      </c>
      <c r="AT139" s="192" t="s">
        <v>184</v>
      </c>
      <c r="AU139" s="192" t="s">
        <v>83</v>
      </c>
      <c r="AY139" s="20" t="s">
        <v>181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83</v>
      </c>
      <c r="BK139" s="193">
        <f>ROUND(I139*H139,2)</f>
        <v>0</v>
      </c>
      <c r="BL139" s="20" t="s">
        <v>189</v>
      </c>
      <c r="BM139" s="192" t="s">
        <v>231</v>
      </c>
    </row>
    <row r="140" spans="1:65" s="2" customFormat="1" ht="11.25">
      <c r="A140" s="37"/>
      <c r="B140" s="38"/>
      <c r="C140" s="39"/>
      <c r="D140" s="194" t="s">
        <v>191</v>
      </c>
      <c r="E140" s="39"/>
      <c r="F140" s="195" t="s">
        <v>232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191</v>
      </c>
      <c r="AU140" s="20" t="s">
        <v>83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233</v>
      </c>
      <c r="G141" s="200"/>
      <c r="H141" s="204">
        <v>5.07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233</v>
      </c>
      <c r="G142" s="200"/>
      <c r="H142" s="204">
        <v>5.07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3" customFormat="1" ht="11.25">
      <c r="B143" s="199"/>
      <c r="C143" s="200"/>
      <c r="D143" s="201" t="s">
        <v>193</v>
      </c>
      <c r="E143" s="202" t="s">
        <v>19</v>
      </c>
      <c r="F143" s="203" t="s">
        <v>234</v>
      </c>
      <c r="G143" s="200"/>
      <c r="H143" s="204">
        <v>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193</v>
      </c>
      <c r="AU143" s="210" t="s">
        <v>83</v>
      </c>
      <c r="AV143" s="13" t="s">
        <v>83</v>
      </c>
      <c r="AW143" s="13" t="s">
        <v>32</v>
      </c>
      <c r="AX143" s="13" t="s">
        <v>70</v>
      </c>
      <c r="AY143" s="210" t="s">
        <v>181</v>
      </c>
    </row>
    <row r="144" spans="1:65" s="13" customFormat="1" ht="11.25">
      <c r="B144" s="199"/>
      <c r="C144" s="200"/>
      <c r="D144" s="201" t="s">
        <v>193</v>
      </c>
      <c r="E144" s="202" t="s">
        <v>19</v>
      </c>
      <c r="F144" s="203" t="s">
        <v>235</v>
      </c>
      <c r="G144" s="200"/>
      <c r="H144" s="204">
        <v>2.3199999999999998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193</v>
      </c>
      <c r="AU144" s="210" t="s">
        <v>83</v>
      </c>
      <c r="AV144" s="13" t="s">
        <v>83</v>
      </c>
      <c r="AW144" s="13" t="s">
        <v>32</v>
      </c>
      <c r="AX144" s="13" t="s">
        <v>70</v>
      </c>
      <c r="AY144" s="210" t="s">
        <v>181</v>
      </c>
    </row>
    <row r="145" spans="1:65" s="14" customFormat="1" ht="11.25">
      <c r="B145" s="211"/>
      <c r="C145" s="212"/>
      <c r="D145" s="201" t="s">
        <v>193</v>
      </c>
      <c r="E145" s="213" t="s">
        <v>19</v>
      </c>
      <c r="F145" s="214" t="s">
        <v>197</v>
      </c>
      <c r="G145" s="212"/>
      <c r="H145" s="215">
        <v>17.46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193</v>
      </c>
      <c r="AU145" s="221" t="s">
        <v>83</v>
      </c>
      <c r="AV145" s="14" t="s">
        <v>189</v>
      </c>
      <c r="AW145" s="14" t="s">
        <v>32</v>
      </c>
      <c r="AX145" s="14" t="s">
        <v>77</v>
      </c>
      <c r="AY145" s="221" t="s">
        <v>181</v>
      </c>
    </row>
    <row r="146" spans="1:65" s="2" customFormat="1" ht="16.5" customHeight="1">
      <c r="A146" s="37"/>
      <c r="B146" s="38"/>
      <c r="C146" s="222" t="s">
        <v>236</v>
      </c>
      <c r="D146" s="222" t="s">
        <v>237</v>
      </c>
      <c r="E146" s="223" t="s">
        <v>238</v>
      </c>
      <c r="F146" s="224" t="s">
        <v>239</v>
      </c>
      <c r="G146" s="225" t="s">
        <v>230</v>
      </c>
      <c r="H146" s="226">
        <v>18.332999999999998</v>
      </c>
      <c r="I146" s="227"/>
      <c r="J146" s="228">
        <f>ROUND(I146*H146,2)</f>
        <v>0</v>
      </c>
      <c r="K146" s="224" t="s">
        <v>188</v>
      </c>
      <c r="L146" s="229"/>
      <c r="M146" s="230" t="s">
        <v>19</v>
      </c>
      <c r="N146" s="231" t="s">
        <v>42</v>
      </c>
      <c r="O146" s="67"/>
      <c r="P146" s="190">
        <f>O146*H146</f>
        <v>0</v>
      </c>
      <c r="Q146" s="190">
        <v>1E-4</v>
      </c>
      <c r="R146" s="190">
        <f>Q146*H146</f>
        <v>1.8332999999999999E-3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236</v>
      </c>
      <c r="AT146" s="192" t="s">
        <v>237</v>
      </c>
      <c r="AU146" s="192" t="s">
        <v>83</v>
      </c>
      <c r="AY146" s="20" t="s">
        <v>181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83</v>
      </c>
      <c r="BK146" s="193">
        <f>ROUND(I146*H146,2)</f>
        <v>0</v>
      </c>
      <c r="BL146" s="20" t="s">
        <v>189</v>
      </c>
      <c r="BM146" s="192" t="s">
        <v>240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233</v>
      </c>
      <c r="G148" s="200"/>
      <c r="H148" s="204">
        <v>5.07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234</v>
      </c>
      <c r="G149" s="200"/>
      <c r="H149" s="204">
        <v>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235</v>
      </c>
      <c r="G150" s="200"/>
      <c r="H150" s="204">
        <v>2.3199999999999998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17.46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13" customFormat="1" ht="11.25">
      <c r="B152" s="199"/>
      <c r="C152" s="200"/>
      <c r="D152" s="201" t="s">
        <v>193</v>
      </c>
      <c r="E152" s="200"/>
      <c r="F152" s="203" t="s">
        <v>505</v>
      </c>
      <c r="G152" s="200"/>
      <c r="H152" s="204">
        <v>18.332999999999998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4</v>
      </c>
      <c r="AX152" s="13" t="s">
        <v>77</v>
      </c>
      <c r="AY152" s="210" t="s">
        <v>181</v>
      </c>
    </row>
    <row r="153" spans="1:65" s="2" customFormat="1" ht="33" customHeight="1">
      <c r="A153" s="37"/>
      <c r="B153" s="38"/>
      <c r="C153" s="181" t="s">
        <v>242</v>
      </c>
      <c r="D153" s="181" t="s">
        <v>184</v>
      </c>
      <c r="E153" s="182" t="s">
        <v>243</v>
      </c>
      <c r="F153" s="183" t="s">
        <v>244</v>
      </c>
      <c r="G153" s="184" t="s">
        <v>230</v>
      </c>
      <c r="H153" s="185">
        <v>34.92</v>
      </c>
      <c r="I153" s="186"/>
      <c r="J153" s="187">
        <f>ROUND(I153*H153,2)</f>
        <v>0</v>
      </c>
      <c r="K153" s="183" t="s">
        <v>188</v>
      </c>
      <c r="L153" s="42"/>
      <c r="M153" s="188" t="s">
        <v>19</v>
      </c>
      <c r="N153" s="189" t="s">
        <v>42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189</v>
      </c>
      <c r="AT153" s="192" t="s">
        <v>184</v>
      </c>
      <c r="AU153" s="192" t="s">
        <v>83</v>
      </c>
      <c r="AY153" s="20" t="s">
        <v>181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83</v>
      </c>
      <c r="BK153" s="193">
        <f>ROUND(I153*H153,2)</f>
        <v>0</v>
      </c>
      <c r="BL153" s="20" t="s">
        <v>189</v>
      </c>
      <c r="BM153" s="192" t="s">
        <v>245</v>
      </c>
    </row>
    <row r="154" spans="1:65" s="2" customFormat="1" ht="11.25">
      <c r="A154" s="37"/>
      <c r="B154" s="38"/>
      <c r="C154" s="39"/>
      <c r="D154" s="194" t="s">
        <v>191</v>
      </c>
      <c r="E154" s="39"/>
      <c r="F154" s="195" t="s">
        <v>246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191</v>
      </c>
      <c r="AU154" s="20" t="s">
        <v>83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233</v>
      </c>
      <c r="G155" s="200"/>
      <c r="H155" s="204">
        <v>5.07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233</v>
      </c>
      <c r="G156" s="200"/>
      <c r="H156" s="204">
        <v>5.07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234</v>
      </c>
      <c r="G157" s="200"/>
      <c r="H157" s="204">
        <v>5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3" customFormat="1" ht="11.25">
      <c r="B158" s="199"/>
      <c r="C158" s="200"/>
      <c r="D158" s="201" t="s">
        <v>193</v>
      </c>
      <c r="E158" s="202" t="s">
        <v>19</v>
      </c>
      <c r="F158" s="203" t="s">
        <v>235</v>
      </c>
      <c r="G158" s="200"/>
      <c r="H158" s="204">
        <v>2.3199999999999998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32</v>
      </c>
      <c r="AX158" s="13" t="s">
        <v>70</v>
      </c>
      <c r="AY158" s="210" t="s">
        <v>181</v>
      </c>
    </row>
    <row r="159" spans="1:65" s="15" customFormat="1" ht="11.25">
      <c r="B159" s="232"/>
      <c r="C159" s="233"/>
      <c r="D159" s="201" t="s">
        <v>193</v>
      </c>
      <c r="E159" s="234" t="s">
        <v>19</v>
      </c>
      <c r="F159" s="235" t="s">
        <v>247</v>
      </c>
      <c r="G159" s="233"/>
      <c r="H159" s="236">
        <v>17.46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193</v>
      </c>
      <c r="AU159" s="242" t="s">
        <v>83</v>
      </c>
      <c r="AV159" s="15" t="s">
        <v>202</v>
      </c>
      <c r="AW159" s="15" t="s">
        <v>32</v>
      </c>
      <c r="AX159" s="15" t="s">
        <v>70</v>
      </c>
      <c r="AY159" s="242" t="s">
        <v>181</v>
      </c>
    </row>
    <row r="160" spans="1:65" s="13" customFormat="1" ht="11.25">
      <c r="B160" s="199"/>
      <c r="C160" s="200"/>
      <c r="D160" s="201" t="s">
        <v>193</v>
      </c>
      <c r="E160" s="202" t="s">
        <v>19</v>
      </c>
      <c r="F160" s="203" t="s">
        <v>233</v>
      </c>
      <c r="G160" s="200"/>
      <c r="H160" s="204">
        <v>5.07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193</v>
      </c>
      <c r="AU160" s="210" t="s">
        <v>83</v>
      </c>
      <c r="AV160" s="13" t="s">
        <v>83</v>
      </c>
      <c r="AW160" s="13" t="s">
        <v>32</v>
      </c>
      <c r="AX160" s="13" t="s">
        <v>70</v>
      </c>
      <c r="AY160" s="210" t="s">
        <v>181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233</v>
      </c>
      <c r="G161" s="200"/>
      <c r="H161" s="204">
        <v>5.07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234</v>
      </c>
      <c r="G162" s="200"/>
      <c r="H162" s="204">
        <v>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235</v>
      </c>
      <c r="G163" s="200"/>
      <c r="H163" s="204">
        <v>2.3199999999999998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5" customFormat="1" ht="11.25">
      <c r="B164" s="232"/>
      <c r="C164" s="233"/>
      <c r="D164" s="201" t="s">
        <v>193</v>
      </c>
      <c r="E164" s="234" t="s">
        <v>19</v>
      </c>
      <c r="F164" s="235" t="s">
        <v>247</v>
      </c>
      <c r="G164" s="233"/>
      <c r="H164" s="236">
        <v>17.46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193</v>
      </c>
      <c r="AU164" s="242" t="s">
        <v>83</v>
      </c>
      <c r="AV164" s="15" t="s">
        <v>202</v>
      </c>
      <c r="AW164" s="15" t="s">
        <v>32</v>
      </c>
      <c r="AX164" s="15" t="s">
        <v>70</v>
      </c>
      <c r="AY164" s="242" t="s">
        <v>181</v>
      </c>
    </row>
    <row r="165" spans="1:65" s="14" customFormat="1" ht="11.25">
      <c r="B165" s="211"/>
      <c r="C165" s="212"/>
      <c r="D165" s="201" t="s">
        <v>193</v>
      </c>
      <c r="E165" s="213" t="s">
        <v>19</v>
      </c>
      <c r="F165" s="214" t="s">
        <v>197</v>
      </c>
      <c r="G165" s="212"/>
      <c r="H165" s="215">
        <v>34.92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193</v>
      </c>
      <c r="AU165" s="221" t="s">
        <v>83</v>
      </c>
      <c r="AV165" s="14" t="s">
        <v>189</v>
      </c>
      <c r="AW165" s="14" t="s">
        <v>32</v>
      </c>
      <c r="AX165" s="14" t="s">
        <v>77</v>
      </c>
      <c r="AY165" s="221" t="s">
        <v>181</v>
      </c>
    </row>
    <row r="166" spans="1:65" s="2" customFormat="1" ht="16.5" customHeight="1">
      <c r="A166" s="37"/>
      <c r="B166" s="38"/>
      <c r="C166" s="222" t="s">
        <v>248</v>
      </c>
      <c r="D166" s="222" t="s">
        <v>237</v>
      </c>
      <c r="E166" s="223" t="s">
        <v>249</v>
      </c>
      <c r="F166" s="224" t="s">
        <v>250</v>
      </c>
      <c r="G166" s="225" t="s">
        <v>230</v>
      </c>
      <c r="H166" s="226">
        <v>18.332999999999998</v>
      </c>
      <c r="I166" s="227"/>
      <c r="J166" s="228">
        <f>ROUND(I166*H166,2)</f>
        <v>0</v>
      </c>
      <c r="K166" s="224" t="s">
        <v>188</v>
      </c>
      <c r="L166" s="229"/>
      <c r="M166" s="230" t="s">
        <v>19</v>
      </c>
      <c r="N166" s="231" t="s">
        <v>42</v>
      </c>
      <c r="O166" s="67"/>
      <c r="P166" s="190">
        <f>O166*H166</f>
        <v>0</v>
      </c>
      <c r="Q166" s="190">
        <v>4.0000000000000003E-5</v>
      </c>
      <c r="R166" s="190">
        <f>Q166*H166</f>
        <v>7.3331999999999998E-4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236</v>
      </c>
      <c r="AT166" s="192" t="s">
        <v>237</v>
      </c>
      <c r="AU166" s="192" t="s">
        <v>83</v>
      </c>
      <c r="AY166" s="20" t="s">
        <v>181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83</v>
      </c>
      <c r="BK166" s="193">
        <f>ROUND(I166*H166,2)</f>
        <v>0</v>
      </c>
      <c r="BL166" s="20" t="s">
        <v>189</v>
      </c>
      <c r="BM166" s="192" t="s">
        <v>251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233</v>
      </c>
      <c r="G167" s="200"/>
      <c r="H167" s="204">
        <v>5.07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234</v>
      </c>
      <c r="G169" s="200"/>
      <c r="H169" s="204">
        <v>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235</v>
      </c>
      <c r="G170" s="200"/>
      <c r="H170" s="204">
        <v>2.3199999999999998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4" customFormat="1" ht="11.25">
      <c r="B171" s="211"/>
      <c r="C171" s="212"/>
      <c r="D171" s="201" t="s">
        <v>193</v>
      </c>
      <c r="E171" s="213" t="s">
        <v>19</v>
      </c>
      <c r="F171" s="214" t="s">
        <v>197</v>
      </c>
      <c r="G171" s="212"/>
      <c r="H171" s="215">
        <v>17.46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193</v>
      </c>
      <c r="AU171" s="221" t="s">
        <v>83</v>
      </c>
      <c r="AV171" s="14" t="s">
        <v>189</v>
      </c>
      <c r="AW171" s="14" t="s">
        <v>32</v>
      </c>
      <c r="AX171" s="14" t="s">
        <v>77</v>
      </c>
      <c r="AY171" s="221" t="s">
        <v>181</v>
      </c>
    </row>
    <row r="172" spans="1:65" s="13" customFormat="1" ht="11.25">
      <c r="B172" s="199"/>
      <c r="C172" s="200"/>
      <c r="D172" s="201" t="s">
        <v>193</v>
      </c>
      <c r="E172" s="200"/>
      <c r="F172" s="203" t="s">
        <v>505</v>
      </c>
      <c r="G172" s="200"/>
      <c r="H172" s="204">
        <v>18.332999999999998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4</v>
      </c>
      <c r="AX172" s="13" t="s">
        <v>77</v>
      </c>
      <c r="AY172" s="210" t="s">
        <v>181</v>
      </c>
    </row>
    <row r="173" spans="1:65" s="2" customFormat="1" ht="16.5" customHeight="1">
      <c r="A173" s="37"/>
      <c r="B173" s="38"/>
      <c r="C173" s="222" t="s">
        <v>252</v>
      </c>
      <c r="D173" s="222" t="s">
        <v>237</v>
      </c>
      <c r="E173" s="223" t="s">
        <v>253</v>
      </c>
      <c r="F173" s="224" t="s">
        <v>254</v>
      </c>
      <c r="G173" s="225" t="s">
        <v>230</v>
      </c>
      <c r="H173" s="226">
        <v>18.332999999999998</v>
      </c>
      <c r="I173" s="227"/>
      <c r="J173" s="228">
        <f>ROUND(I173*H173,2)</f>
        <v>0</v>
      </c>
      <c r="K173" s="224" t="s">
        <v>188</v>
      </c>
      <c r="L173" s="229"/>
      <c r="M173" s="230" t="s">
        <v>19</v>
      </c>
      <c r="N173" s="231" t="s">
        <v>42</v>
      </c>
      <c r="O173" s="67"/>
      <c r="P173" s="190">
        <f>O173*H173</f>
        <v>0</v>
      </c>
      <c r="Q173" s="190">
        <v>2.9999999999999997E-4</v>
      </c>
      <c r="R173" s="190">
        <f>Q173*H173</f>
        <v>5.4998999999999994E-3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236</v>
      </c>
      <c r="AT173" s="192" t="s">
        <v>237</v>
      </c>
      <c r="AU173" s="192" t="s">
        <v>83</v>
      </c>
      <c r="AY173" s="20" t="s">
        <v>181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83</v>
      </c>
      <c r="BK173" s="193">
        <f>ROUND(I173*H173,2)</f>
        <v>0</v>
      </c>
      <c r="BL173" s="20" t="s">
        <v>189</v>
      </c>
      <c r="BM173" s="192" t="s">
        <v>255</v>
      </c>
    </row>
    <row r="174" spans="1:65" s="13" customFormat="1" ht="11.25">
      <c r="B174" s="199"/>
      <c r="C174" s="200"/>
      <c r="D174" s="201" t="s">
        <v>193</v>
      </c>
      <c r="E174" s="202" t="s">
        <v>19</v>
      </c>
      <c r="F174" s="203" t="s">
        <v>233</v>
      </c>
      <c r="G174" s="200"/>
      <c r="H174" s="204">
        <v>5.07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193</v>
      </c>
      <c r="AU174" s="210" t="s">
        <v>83</v>
      </c>
      <c r="AV174" s="13" t="s">
        <v>83</v>
      </c>
      <c r="AW174" s="13" t="s">
        <v>32</v>
      </c>
      <c r="AX174" s="13" t="s">
        <v>70</v>
      </c>
      <c r="AY174" s="210" t="s">
        <v>181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233</v>
      </c>
      <c r="G175" s="200"/>
      <c r="H175" s="204">
        <v>5.07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234</v>
      </c>
      <c r="G176" s="200"/>
      <c r="H176" s="204">
        <v>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235</v>
      </c>
      <c r="G177" s="200"/>
      <c r="H177" s="204">
        <v>2.3199999999999998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4" customFormat="1" ht="11.25">
      <c r="B178" s="211"/>
      <c r="C178" s="212"/>
      <c r="D178" s="201" t="s">
        <v>193</v>
      </c>
      <c r="E178" s="213" t="s">
        <v>19</v>
      </c>
      <c r="F178" s="214" t="s">
        <v>197</v>
      </c>
      <c r="G178" s="212"/>
      <c r="H178" s="215">
        <v>17.46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193</v>
      </c>
      <c r="AU178" s="221" t="s">
        <v>83</v>
      </c>
      <c r="AV178" s="14" t="s">
        <v>189</v>
      </c>
      <c r="AW178" s="14" t="s">
        <v>32</v>
      </c>
      <c r="AX178" s="14" t="s">
        <v>77</v>
      </c>
      <c r="AY178" s="221" t="s">
        <v>181</v>
      </c>
    </row>
    <row r="179" spans="1:65" s="13" customFormat="1" ht="11.25">
      <c r="B179" s="199"/>
      <c r="C179" s="200"/>
      <c r="D179" s="201" t="s">
        <v>193</v>
      </c>
      <c r="E179" s="200"/>
      <c r="F179" s="203" t="s">
        <v>505</v>
      </c>
      <c r="G179" s="200"/>
      <c r="H179" s="204">
        <v>18.332999999999998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4</v>
      </c>
      <c r="AX179" s="13" t="s">
        <v>77</v>
      </c>
      <c r="AY179" s="210" t="s">
        <v>181</v>
      </c>
    </row>
    <row r="180" spans="1:65" s="2" customFormat="1" ht="16.5" customHeight="1">
      <c r="A180" s="37"/>
      <c r="B180" s="38"/>
      <c r="C180" s="181" t="s">
        <v>8</v>
      </c>
      <c r="D180" s="181" t="s">
        <v>184</v>
      </c>
      <c r="E180" s="182" t="s">
        <v>256</v>
      </c>
      <c r="F180" s="183" t="s">
        <v>257</v>
      </c>
      <c r="G180" s="184" t="s">
        <v>187</v>
      </c>
      <c r="H180" s="185">
        <v>2.62</v>
      </c>
      <c r="I180" s="186"/>
      <c r="J180" s="187">
        <f>ROUND(I180*H180,2)</f>
        <v>0</v>
      </c>
      <c r="K180" s="183" t="s">
        <v>188</v>
      </c>
      <c r="L180" s="42"/>
      <c r="M180" s="188" t="s">
        <v>19</v>
      </c>
      <c r="N180" s="189" t="s">
        <v>42</v>
      </c>
      <c r="O180" s="67"/>
      <c r="P180" s="190">
        <f>O180*H180</f>
        <v>0</v>
      </c>
      <c r="Q180" s="190">
        <v>1.3999999999999999E-4</v>
      </c>
      <c r="R180" s="190">
        <f>Q180*H180</f>
        <v>3.6679999999999997E-4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189</v>
      </c>
      <c r="AT180" s="192" t="s">
        <v>184</v>
      </c>
      <c r="AU180" s="192" t="s">
        <v>83</v>
      </c>
      <c r="AY180" s="20" t="s">
        <v>181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83</v>
      </c>
      <c r="BK180" s="193">
        <f>ROUND(I180*H180,2)</f>
        <v>0</v>
      </c>
      <c r="BL180" s="20" t="s">
        <v>189</v>
      </c>
      <c r="BM180" s="192" t="s">
        <v>258</v>
      </c>
    </row>
    <row r="181" spans="1:65" s="2" customFormat="1" ht="11.25">
      <c r="A181" s="37"/>
      <c r="B181" s="38"/>
      <c r="C181" s="39"/>
      <c r="D181" s="194" t="s">
        <v>191</v>
      </c>
      <c r="E181" s="39"/>
      <c r="F181" s="195" t="s">
        <v>259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191</v>
      </c>
      <c r="AU181" s="20" t="s">
        <v>83</v>
      </c>
    </row>
    <row r="182" spans="1:65" s="13" customFormat="1" ht="11.25">
      <c r="B182" s="199"/>
      <c r="C182" s="200"/>
      <c r="D182" s="201" t="s">
        <v>193</v>
      </c>
      <c r="E182" s="202" t="s">
        <v>19</v>
      </c>
      <c r="F182" s="203" t="s">
        <v>220</v>
      </c>
      <c r="G182" s="200"/>
      <c r="H182" s="204">
        <v>0.76100000000000001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32</v>
      </c>
      <c r="AX182" s="13" t="s">
        <v>70</v>
      </c>
      <c r="AY182" s="210" t="s">
        <v>181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220</v>
      </c>
      <c r="G183" s="200"/>
      <c r="H183" s="204">
        <v>0.76100000000000001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221</v>
      </c>
      <c r="G184" s="200"/>
      <c r="H184" s="204">
        <v>0.75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222</v>
      </c>
      <c r="G185" s="200"/>
      <c r="H185" s="204">
        <v>0.34799999999999998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4" customFormat="1" ht="11.25">
      <c r="B186" s="211"/>
      <c r="C186" s="212"/>
      <c r="D186" s="201" t="s">
        <v>193</v>
      </c>
      <c r="E186" s="213" t="s">
        <v>19</v>
      </c>
      <c r="F186" s="214" t="s">
        <v>197</v>
      </c>
      <c r="G186" s="212"/>
      <c r="H186" s="215">
        <v>2.62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193</v>
      </c>
      <c r="AU186" s="221" t="s">
        <v>83</v>
      </c>
      <c r="AV186" s="14" t="s">
        <v>189</v>
      </c>
      <c r="AW186" s="14" t="s">
        <v>32</v>
      </c>
      <c r="AX186" s="14" t="s">
        <v>77</v>
      </c>
      <c r="AY186" s="221" t="s">
        <v>181</v>
      </c>
    </row>
    <row r="187" spans="1:65" s="2" customFormat="1" ht="24.2" customHeight="1">
      <c r="A187" s="37"/>
      <c r="B187" s="38"/>
      <c r="C187" s="181" t="s">
        <v>260</v>
      </c>
      <c r="D187" s="181" t="s">
        <v>184</v>
      </c>
      <c r="E187" s="182" t="s">
        <v>261</v>
      </c>
      <c r="F187" s="183" t="s">
        <v>262</v>
      </c>
      <c r="G187" s="184" t="s">
        <v>187</v>
      </c>
      <c r="H187" s="185">
        <v>2.62</v>
      </c>
      <c r="I187" s="186"/>
      <c r="J187" s="187">
        <f>ROUND(I187*H187,2)</f>
        <v>0</v>
      </c>
      <c r="K187" s="183" t="s">
        <v>188</v>
      </c>
      <c r="L187" s="42"/>
      <c r="M187" s="188" t="s">
        <v>19</v>
      </c>
      <c r="N187" s="189" t="s">
        <v>42</v>
      </c>
      <c r="O187" s="67"/>
      <c r="P187" s="190">
        <f>O187*H187</f>
        <v>0</v>
      </c>
      <c r="Q187" s="190">
        <v>3.3E-3</v>
      </c>
      <c r="R187" s="190">
        <f>Q187*H187</f>
        <v>8.6460000000000009E-3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189</v>
      </c>
      <c r="AT187" s="192" t="s">
        <v>184</v>
      </c>
      <c r="AU187" s="192" t="s">
        <v>83</v>
      </c>
      <c r="AY187" s="20" t="s">
        <v>181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83</v>
      </c>
      <c r="BK187" s="193">
        <f>ROUND(I187*H187,2)</f>
        <v>0</v>
      </c>
      <c r="BL187" s="20" t="s">
        <v>189</v>
      </c>
      <c r="BM187" s="192" t="s">
        <v>263</v>
      </c>
    </row>
    <row r="188" spans="1:65" s="2" customFormat="1" ht="11.25">
      <c r="A188" s="37"/>
      <c r="B188" s="38"/>
      <c r="C188" s="39"/>
      <c r="D188" s="194" t="s">
        <v>191</v>
      </c>
      <c r="E188" s="39"/>
      <c r="F188" s="195" t="s">
        <v>264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191</v>
      </c>
      <c r="AU188" s="20" t="s">
        <v>83</v>
      </c>
    </row>
    <row r="189" spans="1:65" s="13" customFormat="1" ht="11.25">
      <c r="B189" s="199"/>
      <c r="C189" s="200"/>
      <c r="D189" s="201" t="s">
        <v>193</v>
      </c>
      <c r="E189" s="202" t="s">
        <v>19</v>
      </c>
      <c r="F189" s="203" t="s">
        <v>220</v>
      </c>
      <c r="G189" s="200"/>
      <c r="H189" s="204">
        <v>0.76100000000000001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32</v>
      </c>
      <c r="AX189" s="13" t="s">
        <v>70</v>
      </c>
      <c r="AY189" s="210" t="s">
        <v>181</v>
      </c>
    </row>
    <row r="190" spans="1:65" s="13" customFormat="1" ht="11.25">
      <c r="B190" s="199"/>
      <c r="C190" s="200"/>
      <c r="D190" s="201" t="s">
        <v>193</v>
      </c>
      <c r="E190" s="202" t="s">
        <v>19</v>
      </c>
      <c r="F190" s="203" t="s">
        <v>220</v>
      </c>
      <c r="G190" s="200"/>
      <c r="H190" s="204">
        <v>0.76100000000000001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32</v>
      </c>
      <c r="AX190" s="13" t="s">
        <v>70</v>
      </c>
      <c r="AY190" s="210" t="s">
        <v>181</v>
      </c>
    </row>
    <row r="191" spans="1:65" s="13" customFormat="1" ht="11.25">
      <c r="B191" s="199"/>
      <c r="C191" s="200"/>
      <c r="D191" s="201" t="s">
        <v>193</v>
      </c>
      <c r="E191" s="202" t="s">
        <v>19</v>
      </c>
      <c r="F191" s="203" t="s">
        <v>221</v>
      </c>
      <c r="G191" s="200"/>
      <c r="H191" s="204">
        <v>0.75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193</v>
      </c>
      <c r="AU191" s="210" t="s">
        <v>83</v>
      </c>
      <c r="AV191" s="13" t="s">
        <v>83</v>
      </c>
      <c r="AW191" s="13" t="s">
        <v>32</v>
      </c>
      <c r="AX191" s="13" t="s">
        <v>70</v>
      </c>
      <c r="AY191" s="210" t="s">
        <v>181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222</v>
      </c>
      <c r="G192" s="200"/>
      <c r="H192" s="204">
        <v>0.34799999999999998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4" customFormat="1" ht="11.25">
      <c r="B193" s="211"/>
      <c r="C193" s="212"/>
      <c r="D193" s="201" t="s">
        <v>193</v>
      </c>
      <c r="E193" s="213" t="s">
        <v>19</v>
      </c>
      <c r="F193" s="214" t="s">
        <v>197</v>
      </c>
      <c r="G193" s="212"/>
      <c r="H193" s="215">
        <v>2.62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193</v>
      </c>
      <c r="AU193" s="221" t="s">
        <v>83</v>
      </c>
      <c r="AV193" s="14" t="s">
        <v>189</v>
      </c>
      <c r="AW193" s="14" t="s">
        <v>32</v>
      </c>
      <c r="AX193" s="14" t="s">
        <v>77</v>
      </c>
      <c r="AY193" s="221" t="s">
        <v>181</v>
      </c>
    </row>
    <row r="194" spans="1:65" s="12" customFormat="1" ht="22.9" customHeight="1">
      <c r="B194" s="165"/>
      <c r="C194" s="166"/>
      <c r="D194" s="167" t="s">
        <v>69</v>
      </c>
      <c r="E194" s="179" t="s">
        <v>242</v>
      </c>
      <c r="F194" s="179" t="s">
        <v>265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SUM(P195:P238)</f>
        <v>0</v>
      </c>
      <c r="Q194" s="173"/>
      <c r="R194" s="174">
        <f>SUM(R195:R238)</f>
        <v>1.1544000000000001E-3</v>
      </c>
      <c r="S194" s="173"/>
      <c r="T194" s="175">
        <f>SUM(T195:T238)</f>
        <v>0.78892600000000002</v>
      </c>
      <c r="AR194" s="176" t="s">
        <v>77</v>
      </c>
      <c r="AT194" s="177" t="s">
        <v>69</v>
      </c>
      <c r="AU194" s="177" t="s">
        <v>77</v>
      </c>
      <c r="AY194" s="176" t="s">
        <v>181</v>
      </c>
      <c r="BK194" s="178">
        <f>SUM(BK195:BK238)</f>
        <v>0</v>
      </c>
    </row>
    <row r="195" spans="1:65" s="2" customFormat="1" ht="24.2" customHeight="1">
      <c r="A195" s="37"/>
      <c r="B195" s="38"/>
      <c r="C195" s="181" t="s">
        <v>266</v>
      </c>
      <c r="D195" s="181" t="s">
        <v>184</v>
      </c>
      <c r="E195" s="182" t="s">
        <v>267</v>
      </c>
      <c r="F195" s="183" t="s">
        <v>268</v>
      </c>
      <c r="G195" s="184" t="s">
        <v>187</v>
      </c>
      <c r="H195" s="185">
        <v>8.8800000000000008</v>
      </c>
      <c r="I195" s="186"/>
      <c r="J195" s="187">
        <f>ROUND(I195*H195,2)</f>
        <v>0</v>
      </c>
      <c r="K195" s="183" t="s">
        <v>188</v>
      </c>
      <c r="L195" s="42"/>
      <c r="M195" s="188" t="s">
        <v>19</v>
      </c>
      <c r="N195" s="189" t="s">
        <v>42</v>
      </c>
      <c r="O195" s="67"/>
      <c r="P195" s="190">
        <f>O195*H195</f>
        <v>0</v>
      </c>
      <c r="Q195" s="190">
        <v>1.2999999999999999E-4</v>
      </c>
      <c r="R195" s="190">
        <f>Q195*H195</f>
        <v>1.1544000000000001E-3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189</v>
      </c>
      <c r="AT195" s="192" t="s">
        <v>184</v>
      </c>
      <c r="AU195" s="192" t="s">
        <v>83</v>
      </c>
      <c r="AY195" s="20" t="s">
        <v>181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83</v>
      </c>
      <c r="BK195" s="193">
        <f>ROUND(I195*H195,2)</f>
        <v>0</v>
      </c>
      <c r="BL195" s="20" t="s">
        <v>189</v>
      </c>
      <c r="BM195" s="192" t="s">
        <v>269</v>
      </c>
    </row>
    <row r="196" spans="1:65" s="2" customFormat="1" ht="11.25">
      <c r="A196" s="37"/>
      <c r="B196" s="38"/>
      <c r="C196" s="39"/>
      <c r="D196" s="194" t="s">
        <v>191</v>
      </c>
      <c r="E196" s="39"/>
      <c r="F196" s="195" t="s">
        <v>270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191</v>
      </c>
      <c r="AU196" s="20" t="s">
        <v>83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271</v>
      </c>
      <c r="G197" s="200"/>
      <c r="H197" s="204">
        <v>3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3" customFormat="1" ht="11.25">
      <c r="B198" s="199"/>
      <c r="C198" s="200"/>
      <c r="D198" s="201" t="s">
        <v>193</v>
      </c>
      <c r="E198" s="202" t="s">
        <v>19</v>
      </c>
      <c r="F198" s="203" t="s">
        <v>271</v>
      </c>
      <c r="G198" s="200"/>
      <c r="H198" s="204">
        <v>3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193</v>
      </c>
      <c r="AU198" s="210" t="s">
        <v>83</v>
      </c>
      <c r="AV198" s="13" t="s">
        <v>83</v>
      </c>
      <c r="AW198" s="13" t="s">
        <v>32</v>
      </c>
      <c r="AX198" s="13" t="s">
        <v>70</v>
      </c>
      <c r="AY198" s="210" t="s">
        <v>181</v>
      </c>
    </row>
    <row r="199" spans="1:65" s="13" customFormat="1" ht="11.25">
      <c r="B199" s="199"/>
      <c r="C199" s="200"/>
      <c r="D199" s="201" t="s">
        <v>193</v>
      </c>
      <c r="E199" s="202" t="s">
        <v>19</v>
      </c>
      <c r="F199" s="203" t="s">
        <v>272</v>
      </c>
      <c r="G199" s="200"/>
      <c r="H199" s="204">
        <v>1.44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193</v>
      </c>
      <c r="AU199" s="210" t="s">
        <v>83</v>
      </c>
      <c r="AV199" s="13" t="s">
        <v>83</v>
      </c>
      <c r="AW199" s="13" t="s">
        <v>32</v>
      </c>
      <c r="AX199" s="13" t="s">
        <v>70</v>
      </c>
      <c r="AY199" s="210" t="s">
        <v>181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272</v>
      </c>
      <c r="G200" s="200"/>
      <c r="H200" s="204">
        <v>1.44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4" customFormat="1" ht="11.25">
      <c r="B201" s="211"/>
      <c r="C201" s="212"/>
      <c r="D201" s="201" t="s">
        <v>193</v>
      </c>
      <c r="E201" s="213" t="s">
        <v>19</v>
      </c>
      <c r="F201" s="214" t="s">
        <v>197</v>
      </c>
      <c r="G201" s="212"/>
      <c r="H201" s="215">
        <v>8.879999999999999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193</v>
      </c>
      <c r="AU201" s="221" t="s">
        <v>83</v>
      </c>
      <c r="AV201" s="14" t="s">
        <v>189</v>
      </c>
      <c r="AW201" s="14" t="s">
        <v>32</v>
      </c>
      <c r="AX201" s="14" t="s">
        <v>77</v>
      </c>
      <c r="AY201" s="221" t="s">
        <v>181</v>
      </c>
    </row>
    <row r="202" spans="1:65" s="2" customFormat="1" ht="21.75" customHeight="1">
      <c r="A202" s="37"/>
      <c r="B202" s="38"/>
      <c r="C202" s="181" t="s">
        <v>273</v>
      </c>
      <c r="D202" s="181" t="s">
        <v>184</v>
      </c>
      <c r="E202" s="182" t="s">
        <v>274</v>
      </c>
      <c r="F202" s="183" t="s">
        <v>275</v>
      </c>
      <c r="G202" s="184" t="s">
        <v>187</v>
      </c>
      <c r="H202" s="185">
        <v>0.60099999999999998</v>
      </c>
      <c r="I202" s="186"/>
      <c r="J202" s="187">
        <f>ROUND(I202*H202,2)</f>
        <v>0</v>
      </c>
      <c r="K202" s="183" t="s">
        <v>188</v>
      </c>
      <c r="L202" s="42"/>
      <c r="M202" s="188" t="s">
        <v>19</v>
      </c>
      <c r="N202" s="189" t="s">
        <v>42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7.2999999999999995E-2</v>
      </c>
      <c r="T202" s="191">
        <f>S202*H202</f>
        <v>4.3872999999999995E-2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189</v>
      </c>
      <c r="AT202" s="192" t="s">
        <v>184</v>
      </c>
      <c r="AU202" s="192" t="s">
        <v>83</v>
      </c>
      <c r="AY202" s="20" t="s">
        <v>181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83</v>
      </c>
      <c r="BK202" s="193">
        <f>ROUND(I202*H202,2)</f>
        <v>0</v>
      </c>
      <c r="BL202" s="20" t="s">
        <v>189</v>
      </c>
      <c r="BM202" s="192" t="s">
        <v>276</v>
      </c>
    </row>
    <row r="203" spans="1:65" s="2" customFormat="1" ht="11.25">
      <c r="A203" s="37"/>
      <c r="B203" s="38"/>
      <c r="C203" s="39"/>
      <c r="D203" s="194" t="s">
        <v>191</v>
      </c>
      <c r="E203" s="39"/>
      <c r="F203" s="195" t="s">
        <v>277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191</v>
      </c>
      <c r="AU203" s="20" t="s">
        <v>83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214</v>
      </c>
      <c r="G204" s="200"/>
      <c r="H204" s="204">
        <v>0.60099999999999998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0.60099999999999998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2" customFormat="1" ht="21.75" customHeight="1">
      <c r="A206" s="37"/>
      <c r="B206" s="38"/>
      <c r="C206" s="181" t="s">
        <v>278</v>
      </c>
      <c r="D206" s="181" t="s">
        <v>184</v>
      </c>
      <c r="E206" s="182" t="s">
        <v>279</v>
      </c>
      <c r="F206" s="183" t="s">
        <v>280</v>
      </c>
      <c r="G206" s="184" t="s">
        <v>187</v>
      </c>
      <c r="H206" s="185">
        <v>1.7969999999999999</v>
      </c>
      <c r="I206" s="186"/>
      <c r="J206" s="187">
        <f>ROUND(I206*H206,2)</f>
        <v>0</v>
      </c>
      <c r="K206" s="183" t="s">
        <v>188</v>
      </c>
      <c r="L206" s="42"/>
      <c r="M206" s="188" t="s">
        <v>19</v>
      </c>
      <c r="N206" s="189" t="s">
        <v>42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5.8999999999999997E-2</v>
      </c>
      <c r="T206" s="191">
        <f>S206*H206</f>
        <v>0.10602299999999999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189</v>
      </c>
      <c r="AT206" s="192" t="s">
        <v>184</v>
      </c>
      <c r="AU206" s="192" t="s">
        <v>83</v>
      </c>
      <c r="AY206" s="20" t="s">
        <v>181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83</v>
      </c>
      <c r="BK206" s="193">
        <f>ROUND(I206*H206,2)</f>
        <v>0</v>
      </c>
      <c r="BL206" s="20" t="s">
        <v>189</v>
      </c>
      <c r="BM206" s="192" t="s">
        <v>281</v>
      </c>
    </row>
    <row r="207" spans="1:65" s="2" customFormat="1" ht="11.25">
      <c r="A207" s="37"/>
      <c r="B207" s="38"/>
      <c r="C207" s="39"/>
      <c r="D207" s="194" t="s">
        <v>191</v>
      </c>
      <c r="E207" s="39"/>
      <c r="F207" s="195" t="s">
        <v>282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191</v>
      </c>
      <c r="AU207" s="20" t="s">
        <v>83</v>
      </c>
    </row>
    <row r="208" spans="1:65" s="16" customFormat="1" ht="11.25">
      <c r="B208" s="243"/>
      <c r="C208" s="244"/>
      <c r="D208" s="201" t="s">
        <v>193</v>
      </c>
      <c r="E208" s="245" t="s">
        <v>19</v>
      </c>
      <c r="F208" s="246" t="s">
        <v>283</v>
      </c>
      <c r="G208" s="244"/>
      <c r="H208" s="245" t="s">
        <v>19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193</v>
      </c>
      <c r="AU208" s="252" t="s">
        <v>83</v>
      </c>
      <c r="AV208" s="16" t="s">
        <v>77</v>
      </c>
      <c r="AW208" s="16" t="s">
        <v>32</v>
      </c>
      <c r="AX208" s="16" t="s">
        <v>70</v>
      </c>
      <c r="AY208" s="252" t="s">
        <v>181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213</v>
      </c>
      <c r="G209" s="200"/>
      <c r="H209" s="204">
        <v>1.7969999999999999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4" customFormat="1" ht="11.25">
      <c r="B210" s="211"/>
      <c r="C210" s="212"/>
      <c r="D210" s="201" t="s">
        <v>193</v>
      </c>
      <c r="E210" s="213" t="s">
        <v>19</v>
      </c>
      <c r="F210" s="214" t="s">
        <v>197</v>
      </c>
      <c r="G210" s="212"/>
      <c r="H210" s="215">
        <v>1.7969999999999999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193</v>
      </c>
      <c r="AU210" s="221" t="s">
        <v>83</v>
      </c>
      <c r="AV210" s="14" t="s">
        <v>189</v>
      </c>
      <c r="AW210" s="14" t="s">
        <v>32</v>
      </c>
      <c r="AX210" s="14" t="s">
        <v>77</v>
      </c>
      <c r="AY210" s="221" t="s">
        <v>181</v>
      </c>
    </row>
    <row r="211" spans="1:65" s="2" customFormat="1" ht="21.75" customHeight="1">
      <c r="A211" s="37"/>
      <c r="B211" s="38"/>
      <c r="C211" s="181" t="s">
        <v>284</v>
      </c>
      <c r="D211" s="181" t="s">
        <v>184</v>
      </c>
      <c r="E211" s="182" t="s">
        <v>285</v>
      </c>
      <c r="F211" s="183" t="s">
        <v>286</v>
      </c>
      <c r="G211" s="184" t="s">
        <v>187</v>
      </c>
      <c r="H211" s="185">
        <v>6.2279999999999998</v>
      </c>
      <c r="I211" s="186"/>
      <c r="J211" s="187">
        <f>ROUND(I211*H211,2)</f>
        <v>0</v>
      </c>
      <c r="K211" s="183" t="s">
        <v>188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5.0999999999999997E-2</v>
      </c>
      <c r="T211" s="191">
        <f>S211*H211</f>
        <v>0.31762799999999997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189</v>
      </c>
      <c r="AT211" s="192" t="s">
        <v>184</v>
      </c>
      <c r="AU211" s="192" t="s">
        <v>83</v>
      </c>
      <c r="AY211" s="20" t="s">
        <v>181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83</v>
      </c>
      <c r="BK211" s="193">
        <f>ROUND(I211*H211,2)</f>
        <v>0</v>
      </c>
      <c r="BL211" s="20" t="s">
        <v>189</v>
      </c>
      <c r="BM211" s="192" t="s">
        <v>287</v>
      </c>
    </row>
    <row r="212" spans="1:65" s="2" customFormat="1" ht="11.25">
      <c r="A212" s="37"/>
      <c r="B212" s="38"/>
      <c r="C212" s="39"/>
      <c r="D212" s="194" t="s">
        <v>191</v>
      </c>
      <c r="E212" s="39"/>
      <c r="F212" s="195" t="s">
        <v>288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191</v>
      </c>
      <c r="AU212" s="20" t="s">
        <v>83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212</v>
      </c>
      <c r="G213" s="200"/>
      <c r="H213" s="204">
        <v>3.1139999999999999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212</v>
      </c>
      <c r="G214" s="200"/>
      <c r="H214" s="204">
        <v>3.1139999999999999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6.2279999999999998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4.2" customHeight="1">
      <c r="A216" s="37"/>
      <c r="B216" s="38"/>
      <c r="C216" s="181" t="s">
        <v>289</v>
      </c>
      <c r="D216" s="181" t="s">
        <v>184</v>
      </c>
      <c r="E216" s="182" t="s">
        <v>290</v>
      </c>
      <c r="F216" s="183" t="s">
        <v>291</v>
      </c>
      <c r="G216" s="184" t="s">
        <v>187</v>
      </c>
      <c r="H216" s="185">
        <v>6.9870000000000001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4.5999999999999999E-2</v>
      </c>
      <c r="T216" s="191">
        <f>S216*H216</f>
        <v>0.32140200000000002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292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293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194</v>
      </c>
      <c r="G218" s="200"/>
      <c r="H218" s="204">
        <v>2.1480000000000001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3" customFormat="1" ht="11.25">
      <c r="B219" s="199"/>
      <c r="C219" s="200"/>
      <c r="D219" s="201" t="s">
        <v>193</v>
      </c>
      <c r="E219" s="202" t="s">
        <v>19</v>
      </c>
      <c r="F219" s="203" t="s">
        <v>194</v>
      </c>
      <c r="G219" s="200"/>
      <c r="H219" s="204">
        <v>2.1480000000000001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193</v>
      </c>
      <c r="AU219" s="210" t="s">
        <v>83</v>
      </c>
      <c r="AV219" s="13" t="s">
        <v>83</v>
      </c>
      <c r="AW219" s="13" t="s">
        <v>32</v>
      </c>
      <c r="AX219" s="13" t="s">
        <v>70</v>
      </c>
      <c r="AY219" s="210" t="s">
        <v>181</v>
      </c>
    </row>
    <row r="220" spans="1:65" s="13" customFormat="1" ht="11.25">
      <c r="B220" s="199"/>
      <c r="C220" s="200"/>
      <c r="D220" s="201" t="s">
        <v>193</v>
      </c>
      <c r="E220" s="202" t="s">
        <v>19</v>
      </c>
      <c r="F220" s="203" t="s">
        <v>195</v>
      </c>
      <c r="G220" s="200"/>
      <c r="H220" s="204">
        <v>1.7609999999999999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193</v>
      </c>
      <c r="AU220" s="210" t="s">
        <v>83</v>
      </c>
      <c r="AV220" s="13" t="s">
        <v>83</v>
      </c>
      <c r="AW220" s="13" t="s">
        <v>32</v>
      </c>
      <c r="AX220" s="13" t="s">
        <v>70</v>
      </c>
      <c r="AY220" s="210" t="s">
        <v>181</v>
      </c>
    </row>
    <row r="221" spans="1:65" s="13" customFormat="1" ht="11.25">
      <c r="B221" s="199"/>
      <c r="C221" s="200"/>
      <c r="D221" s="201" t="s">
        <v>193</v>
      </c>
      <c r="E221" s="202" t="s">
        <v>19</v>
      </c>
      <c r="F221" s="203" t="s">
        <v>196</v>
      </c>
      <c r="G221" s="200"/>
      <c r="H221" s="204">
        <v>0.93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193</v>
      </c>
      <c r="AU221" s="210" t="s">
        <v>83</v>
      </c>
      <c r="AV221" s="13" t="s">
        <v>83</v>
      </c>
      <c r="AW221" s="13" t="s">
        <v>32</v>
      </c>
      <c r="AX221" s="13" t="s">
        <v>70</v>
      </c>
      <c r="AY221" s="210" t="s">
        <v>181</v>
      </c>
    </row>
    <row r="222" spans="1:65" s="14" customFormat="1" ht="11.25">
      <c r="B222" s="211"/>
      <c r="C222" s="212"/>
      <c r="D222" s="201" t="s">
        <v>193</v>
      </c>
      <c r="E222" s="213" t="s">
        <v>19</v>
      </c>
      <c r="F222" s="214" t="s">
        <v>197</v>
      </c>
      <c r="G222" s="212"/>
      <c r="H222" s="215">
        <v>6.9870000000000001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193</v>
      </c>
      <c r="AU222" s="221" t="s">
        <v>83</v>
      </c>
      <c r="AV222" s="14" t="s">
        <v>189</v>
      </c>
      <c r="AW222" s="14" t="s">
        <v>32</v>
      </c>
      <c r="AX222" s="14" t="s">
        <v>77</v>
      </c>
      <c r="AY222" s="221" t="s">
        <v>181</v>
      </c>
    </row>
    <row r="223" spans="1:65" s="2" customFormat="1" ht="16.5" customHeight="1">
      <c r="A223" s="37"/>
      <c r="B223" s="38"/>
      <c r="C223" s="181" t="s">
        <v>294</v>
      </c>
      <c r="D223" s="181" t="s">
        <v>184</v>
      </c>
      <c r="E223" s="182" t="s">
        <v>295</v>
      </c>
      <c r="F223" s="183" t="s">
        <v>296</v>
      </c>
      <c r="G223" s="184" t="s">
        <v>187</v>
      </c>
      <c r="H223" s="185">
        <v>2.62</v>
      </c>
      <c r="I223" s="186"/>
      <c r="J223" s="187">
        <f>ROUND(I223*H223,2)</f>
        <v>0</v>
      </c>
      <c r="K223" s="183" t="s">
        <v>188</v>
      </c>
      <c r="L223" s="42"/>
      <c r="M223" s="188" t="s">
        <v>19</v>
      </c>
      <c r="N223" s="189" t="s">
        <v>42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189</v>
      </c>
      <c r="AT223" s="192" t="s">
        <v>184</v>
      </c>
      <c r="AU223" s="192" t="s">
        <v>83</v>
      </c>
      <c r="AY223" s="20" t="s">
        <v>181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83</v>
      </c>
      <c r="BK223" s="193">
        <f>ROUND(I223*H223,2)</f>
        <v>0</v>
      </c>
      <c r="BL223" s="20" t="s">
        <v>189</v>
      </c>
      <c r="BM223" s="192" t="s">
        <v>297</v>
      </c>
    </row>
    <row r="224" spans="1:65" s="2" customFormat="1" ht="11.25">
      <c r="A224" s="37"/>
      <c r="B224" s="38"/>
      <c r="C224" s="39"/>
      <c r="D224" s="194" t="s">
        <v>191</v>
      </c>
      <c r="E224" s="39"/>
      <c r="F224" s="195" t="s">
        <v>298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191</v>
      </c>
      <c r="AU224" s="20" t="s">
        <v>83</v>
      </c>
    </row>
    <row r="225" spans="1:65" s="16" customFormat="1" ht="11.25">
      <c r="B225" s="243"/>
      <c r="C225" s="244"/>
      <c r="D225" s="201" t="s">
        <v>193</v>
      </c>
      <c r="E225" s="245" t="s">
        <v>19</v>
      </c>
      <c r="F225" s="246" t="s">
        <v>299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193</v>
      </c>
      <c r="AU225" s="252" t="s">
        <v>83</v>
      </c>
      <c r="AV225" s="16" t="s">
        <v>77</v>
      </c>
      <c r="AW225" s="16" t="s">
        <v>32</v>
      </c>
      <c r="AX225" s="16" t="s">
        <v>70</v>
      </c>
      <c r="AY225" s="252" t="s">
        <v>181</v>
      </c>
    </row>
    <row r="226" spans="1:65" s="13" customFormat="1" ht="11.25">
      <c r="B226" s="199"/>
      <c r="C226" s="200"/>
      <c r="D226" s="201" t="s">
        <v>193</v>
      </c>
      <c r="E226" s="202" t="s">
        <v>19</v>
      </c>
      <c r="F226" s="203" t="s">
        <v>220</v>
      </c>
      <c r="G226" s="200"/>
      <c r="H226" s="204">
        <v>0.76100000000000001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193</v>
      </c>
      <c r="AU226" s="210" t="s">
        <v>83</v>
      </c>
      <c r="AV226" s="13" t="s">
        <v>83</v>
      </c>
      <c r="AW226" s="13" t="s">
        <v>32</v>
      </c>
      <c r="AX226" s="13" t="s">
        <v>70</v>
      </c>
      <c r="AY226" s="210" t="s">
        <v>181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220</v>
      </c>
      <c r="G227" s="200"/>
      <c r="H227" s="204">
        <v>0.76100000000000001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221</v>
      </c>
      <c r="G228" s="200"/>
      <c r="H228" s="204">
        <v>0.75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222</v>
      </c>
      <c r="G229" s="200"/>
      <c r="H229" s="204">
        <v>0.34799999999999998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2.62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16.5" customHeight="1">
      <c r="A231" s="37"/>
      <c r="B231" s="38"/>
      <c r="C231" s="181" t="s">
        <v>300</v>
      </c>
      <c r="D231" s="181" t="s">
        <v>184</v>
      </c>
      <c r="E231" s="182" t="s">
        <v>301</v>
      </c>
      <c r="F231" s="183" t="s">
        <v>302</v>
      </c>
      <c r="G231" s="184" t="s">
        <v>187</v>
      </c>
      <c r="H231" s="185">
        <v>2.62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303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304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6" customFormat="1" ht="11.25">
      <c r="B233" s="243"/>
      <c r="C233" s="244"/>
      <c r="D233" s="201" t="s">
        <v>193</v>
      </c>
      <c r="E233" s="245" t="s">
        <v>19</v>
      </c>
      <c r="F233" s="246" t="s">
        <v>299</v>
      </c>
      <c r="G233" s="244"/>
      <c r="H233" s="245" t="s">
        <v>19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193</v>
      </c>
      <c r="AU233" s="252" t="s">
        <v>83</v>
      </c>
      <c r="AV233" s="16" t="s">
        <v>77</v>
      </c>
      <c r="AW233" s="16" t="s">
        <v>32</v>
      </c>
      <c r="AX233" s="16" t="s">
        <v>70</v>
      </c>
      <c r="AY233" s="252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220</v>
      </c>
      <c r="G234" s="200"/>
      <c r="H234" s="204">
        <v>0.76100000000000001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220</v>
      </c>
      <c r="G235" s="200"/>
      <c r="H235" s="204">
        <v>0.76100000000000001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221</v>
      </c>
      <c r="G236" s="200"/>
      <c r="H236" s="204">
        <v>0.75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222</v>
      </c>
      <c r="G237" s="200"/>
      <c r="H237" s="204">
        <v>0.34799999999999998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2.62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12" customFormat="1" ht="22.9" customHeight="1">
      <c r="B239" s="165"/>
      <c r="C239" s="166"/>
      <c r="D239" s="167" t="s">
        <v>69</v>
      </c>
      <c r="E239" s="179" t="s">
        <v>305</v>
      </c>
      <c r="F239" s="179" t="s">
        <v>306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SUM(P240:P250)</f>
        <v>0</v>
      </c>
      <c r="Q239" s="173"/>
      <c r="R239" s="174">
        <f>SUM(R240:R250)</f>
        <v>0</v>
      </c>
      <c r="S239" s="173"/>
      <c r="T239" s="175">
        <f>SUM(T240:T250)</f>
        <v>0</v>
      </c>
      <c r="AR239" s="176" t="s">
        <v>77</v>
      </c>
      <c r="AT239" s="177" t="s">
        <v>69</v>
      </c>
      <c r="AU239" s="177" t="s">
        <v>77</v>
      </c>
      <c r="AY239" s="176" t="s">
        <v>181</v>
      </c>
      <c r="BK239" s="178">
        <f>SUM(BK240:BK250)</f>
        <v>0</v>
      </c>
    </row>
    <row r="240" spans="1:65" s="2" customFormat="1" ht="24.2" customHeight="1">
      <c r="A240" s="37"/>
      <c r="B240" s="38"/>
      <c r="C240" s="181" t="s">
        <v>7</v>
      </c>
      <c r="D240" s="181" t="s">
        <v>184</v>
      </c>
      <c r="E240" s="182" t="s">
        <v>307</v>
      </c>
      <c r="F240" s="183" t="s">
        <v>308</v>
      </c>
      <c r="G240" s="184" t="s">
        <v>309</v>
      </c>
      <c r="H240" s="185">
        <v>0.81399999999999995</v>
      </c>
      <c r="I240" s="186"/>
      <c r="J240" s="187">
        <f>ROUND(I240*H240,2)</f>
        <v>0</v>
      </c>
      <c r="K240" s="183" t="s">
        <v>188</v>
      </c>
      <c r="L240" s="42"/>
      <c r="M240" s="188" t="s">
        <v>19</v>
      </c>
      <c r="N240" s="189" t="s">
        <v>42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189</v>
      </c>
      <c r="AT240" s="192" t="s">
        <v>184</v>
      </c>
      <c r="AU240" s="192" t="s">
        <v>83</v>
      </c>
      <c r="AY240" s="20" t="s">
        <v>181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83</v>
      </c>
      <c r="BK240" s="193">
        <f>ROUND(I240*H240,2)</f>
        <v>0</v>
      </c>
      <c r="BL240" s="20" t="s">
        <v>189</v>
      </c>
      <c r="BM240" s="192" t="s">
        <v>310</v>
      </c>
    </row>
    <row r="241" spans="1:65" s="2" customFormat="1" ht="11.25">
      <c r="A241" s="37"/>
      <c r="B241" s="38"/>
      <c r="C241" s="39"/>
      <c r="D241" s="194" t="s">
        <v>191</v>
      </c>
      <c r="E241" s="39"/>
      <c r="F241" s="195" t="s">
        <v>311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191</v>
      </c>
      <c r="AU241" s="20" t="s">
        <v>83</v>
      </c>
    </row>
    <row r="242" spans="1:65" s="2" customFormat="1" ht="21.75" customHeight="1">
      <c r="A242" s="37"/>
      <c r="B242" s="38"/>
      <c r="C242" s="181" t="s">
        <v>312</v>
      </c>
      <c r="D242" s="181" t="s">
        <v>184</v>
      </c>
      <c r="E242" s="182" t="s">
        <v>313</v>
      </c>
      <c r="F242" s="183" t="s">
        <v>314</v>
      </c>
      <c r="G242" s="184" t="s">
        <v>309</v>
      </c>
      <c r="H242" s="185">
        <v>0.81399999999999995</v>
      </c>
      <c r="I242" s="186"/>
      <c r="J242" s="187">
        <f>ROUND(I242*H242,2)</f>
        <v>0</v>
      </c>
      <c r="K242" s="183" t="s">
        <v>188</v>
      </c>
      <c r="L242" s="42"/>
      <c r="M242" s="188" t="s">
        <v>19</v>
      </c>
      <c r="N242" s="189" t="s">
        <v>42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189</v>
      </c>
      <c r="AT242" s="192" t="s">
        <v>184</v>
      </c>
      <c r="AU242" s="192" t="s">
        <v>83</v>
      </c>
      <c r="AY242" s="20" t="s">
        <v>181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83</v>
      </c>
      <c r="BK242" s="193">
        <f>ROUND(I242*H242,2)</f>
        <v>0</v>
      </c>
      <c r="BL242" s="20" t="s">
        <v>189</v>
      </c>
      <c r="BM242" s="192" t="s">
        <v>315</v>
      </c>
    </row>
    <row r="243" spans="1:65" s="2" customFormat="1" ht="11.25">
      <c r="A243" s="37"/>
      <c r="B243" s="38"/>
      <c r="C243" s="39"/>
      <c r="D243" s="194" t="s">
        <v>191</v>
      </c>
      <c r="E243" s="39"/>
      <c r="F243" s="195" t="s">
        <v>316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191</v>
      </c>
      <c r="AU243" s="20" t="s">
        <v>83</v>
      </c>
    </row>
    <row r="244" spans="1:65" s="2" customFormat="1" ht="24.2" customHeight="1">
      <c r="A244" s="37"/>
      <c r="B244" s="38"/>
      <c r="C244" s="181" t="s">
        <v>317</v>
      </c>
      <c r="D244" s="181" t="s">
        <v>184</v>
      </c>
      <c r="E244" s="182" t="s">
        <v>318</v>
      </c>
      <c r="F244" s="183" t="s">
        <v>319</v>
      </c>
      <c r="G244" s="184" t="s">
        <v>309</v>
      </c>
      <c r="H244" s="185">
        <v>7.3259999999999996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320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321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322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506</v>
      </c>
      <c r="G247" s="200"/>
      <c r="H247" s="204">
        <v>7.3259999999999996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4" customFormat="1" ht="11.25">
      <c r="B248" s="211"/>
      <c r="C248" s="212"/>
      <c r="D248" s="201" t="s">
        <v>193</v>
      </c>
      <c r="E248" s="213" t="s">
        <v>19</v>
      </c>
      <c r="F248" s="214" t="s">
        <v>197</v>
      </c>
      <c r="G248" s="212"/>
      <c r="H248" s="215">
        <v>7.3259999999999996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193</v>
      </c>
      <c r="AU248" s="221" t="s">
        <v>83</v>
      </c>
      <c r="AV248" s="14" t="s">
        <v>189</v>
      </c>
      <c r="AW248" s="14" t="s">
        <v>32</v>
      </c>
      <c r="AX248" s="14" t="s">
        <v>77</v>
      </c>
      <c r="AY248" s="221" t="s">
        <v>181</v>
      </c>
    </row>
    <row r="249" spans="1:65" s="2" customFormat="1" ht="24.2" customHeight="1">
      <c r="A249" s="37"/>
      <c r="B249" s="38"/>
      <c r="C249" s="181" t="s">
        <v>324</v>
      </c>
      <c r="D249" s="181" t="s">
        <v>184</v>
      </c>
      <c r="E249" s="182" t="s">
        <v>325</v>
      </c>
      <c r="F249" s="183" t="s">
        <v>326</v>
      </c>
      <c r="G249" s="184" t="s">
        <v>309</v>
      </c>
      <c r="H249" s="185">
        <v>0.81399999999999995</v>
      </c>
      <c r="I249" s="186"/>
      <c r="J249" s="187">
        <f>ROUND(I249*H249,2)</f>
        <v>0</v>
      </c>
      <c r="K249" s="183" t="s">
        <v>188</v>
      </c>
      <c r="L249" s="42"/>
      <c r="M249" s="188" t="s">
        <v>19</v>
      </c>
      <c r="N249" s="189" t="s">
        <v>42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189</v>
      </c>
      <c r="AT249" s="192" t="s">
        <v>184</v>
      </c>
      <c r="AU249" s="192" t="s">
        <v>83</v>
      </c>
      <c r="AY249" s="20" t="s">
        <v>181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83</v>
      </c>
      <c r="BK249" s="193">
        <f>ROUND(I249*H249,2)</f>
        <v>0</v>
      </c>
      <c r="BL249" s="20" t="s">
        <v>189</v>
      </c>
      <c r="BM249" s="192" t="s">
        <v>327</v>
      </c>
    </row>
    <row r="250" spans="1:65" s="2" customFormat="1" ht="11.25">
      <c r="A250" s="37"/>
      <c r="B250" s="38"/>
      <c r="C250" s="39"/>
      <c r="D250" s="194" t="s">
        <v>191</v>
      </c>
      <c r="E250" s="39"/>
      <c r="F250" s="195" t="s">
        <v>328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191</v>
      </c>
      <c r="AU250" s="20" t="s">
        <v>83</v>
      </c>
    </row>
    <row r="251" spans="1:65" s="12" customFormat="1" ht="22.9" customHeight="1">
      <c r="B251" s="165"/>
      <c r="C251" s="166"/>
      <c r="D251" s="167" t="s">
        <v>69</v>
      </c>
      <c r="E251" s="179" t="s">
        <v>329</v>
      </c>
      <c r="F251" s="179" t="s">
        <v>330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SUM(P252:P253)</f>
        <v>0</v>
      </c>
      <c r="Q251" s="173"/>
      <c r="R251" s="174">
        <f>SUM(R252:R253)</f>
        <v>0</v>
      </c>
      <c r="S251" s="173"/>
      <c r="T251" s="175">
        <f>SUM(T252:T253)</f>
        <v>0</v>
      </c>
      <c r="AR251" s="176" t="s">
        <v>77</v>
      </c>
      <c r="AT251" s="177" t="s">
        <v>69</v>
      </c>
      <c r="AU251" s="177" t="s">
        <v>77</v>
      </c>
      <c r="AY251" s="176" t="s">
        <v>181</v>
      </c>
      <c r="BK251" s="178">
        <f>SUM(BK252:BK253)</f>
        <v>0</v>
      </c>
    </row>
    <row r="252" spans="1:65" s="2" customFormat="1" ht="33" customHeight="1">
      <c r="A252" s="37"/>
      <c r="B252" s="38"/>
      <c r="C252" s="181" t="s">
        <v>331</v>
      </c>
      <c r="D252" s="181" t="s">
        <v>184</v>
      </c>
      <c r="E252" s="182" t="s">
        <v>332</v>
      </c>
      <c r="F252" s="183" t="s">
        <v>333</v>
      </c>
      <c r="G252" s="184" t="s">
        <v>309</v>
      </c>
      <c r="H252" s="185">
        <v>0.30099999999999999</v>
      </c>
      <c r="I252" s="186"/>
      <c r="J252" s="187">
        <f>ROUND(I252*H252,2)</f>
        <v>0</v>
      </c>
      <c r="K252" s="183" t="s">
        <v>188</v>
      </c>
      <c r="L252" s="42"/>
      <c r="M252" s="188" t="s">
        <v>19</v>
      </c>
      <c r="N252" s="189" t="s">
        <v>42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189</v>
      </c>
      <c r="AT252" s="192" t="s">
        <v>184</v>
      </c>
      <c r="AU252" s="192" t="s">
        <v>83</v>
      </c>
      <c r="AY252" s="20" t="s">
        <v>181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83</v>
      </c>
      <c r="BK252" s="193">
        <f>ROUND(I252*H252,2)</f>
        <v>0</v>
      </c>
      <c r="BL252" s="20" t="s">
        <v>189</v>
      </c>
      <c r="BM252" s="192" t="s">
        <v>334</v>
      </c>
    </row>
    <row r="253" spans="1:65" s="2" customFormat="1" ht="11.25">
      <c r="A253" s="37"/>
      <c r="B253" s="38"/>
      <c r="C253" s="39"/>
      <c r="D253" s="194" t="s">
        <v>191</v>
      </c>
      <c r="E253" s="39"/>
      <c r="F253" s="195" t="s">
        <v>335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191</v>
      </c>
      <c r="AU253" s="20" t="s">
        <v>83</v>
      </c>
    </row>
    <row r="254" spans="1:65" s="12" customFormat="1" ht="25.9" customHeight="1">
      <c r="B254" s="165"/>
      <c r="C254" s="166"/>
      <c r="D254" s="167" t="s">
        <v>69</v>
      </c>
      <c r="E254" s="168" t="s">
        <v>336</v>
      </c>
      <c r="F254" s="168" t="s">
        <v>337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P255+P275+P318+P342+P354</f>
        <v>0</v>
      </c>
      <c r="Q254" s="173"/>
      <c r="R254" s="174">
        <f>R255+R275+R318+R342+R354</f>
        <v>0.37213811000000002</v>
      </c>
      <c r="S254" s="173"/>
      <c r="T254" s="175">
        <f>T255+T275+T318+T342+T354</f>
        <v>2.0048300000000002E-2</v>
      </c>
      <c r="AR254" s="176" t="s">
        <v>83</v>
      </c>
      <c r="AT254" s="177" t="s">
        <v>69</v>
      </c>
      <c r="AU254" s="177" t="s">
        <v>70</v>
      </c>
      <c r="AY254" s="176" t="s">
        <v>181</v>
      </c>
      <c r="BK254" s="178">
        <f>BK255+BK275+BK318+BK342+BK354</f>
        <v>0</v>
      </c>
    </row>
    <row r="255" spans="1:65" s="12" customFormat="1" ht="22.9" customHeight="1">
      <c r="B255" s="165"/>
      <c r="C255" s="166"/>
      <c r="D255" s="167" t="s">
        <v>69</v>
      </c>
      <c r="E255" s="179" t="s">
        <v>338</v>
      </c>
      <c r="F255" s="179" t="s">
        <v>339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SUM(P256:P274)</f>
        <v>0</v>
      </c>
      <c r="Q255" s="173"/>
      <c r="R255" s="174">
        <f>SUM(R256:R274)</f>
        <v>5.2752300000000005E-3</v>
      </c>
      <c r="S255" s="173"/>
      <c r="T255" s="175">
        <f>SUM(T256:T274)</f>
        <v>9.1683000000000008E-3</v>
      </c>
      <c r="AR255" s="176" t="s">
        <v>83</v>
      </c>
      <c r="AT255" s="177" t="s">
        <v>69</v>
      </c>
      <c r="AU255" s="177" t="s">
        <v>77</v>
      </c>
      <c r="AY255" s="176" t="s">
        <v>181</v>
      </c>
      <c r="BK255" s="178">
        <f>SUM(BK256:BK274)</f>
        <v>0</v>
      </c>
    </row>
    <row r="256" spans="1:65" s="2" customFormat="1" ht="16.5" customHeight="1">
      <c r="A256" s="37"/>
      <c r="B256" s="38"/>
      <c r="C256" s="181" t="s">
        <v>340</v>
      </c>
      <c r="D256" s="181" t="s">
        <v>184</v>
      </c>
      <c r="E256" s="182" t="s">
        <v>341</v>
      </c>
      <c r="F256" s="183" t="s">
        <v>342</v>
      </c>
      <c r="G256" s="184" t="s">
        <v>230</v>
      </c>
      <c r="H256" s="185">
        <v>5.49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1.67E-3</v>
      </c>
      <c r="T256" s="191">
        <f>S256*H256</f>
        <v>9.1683000000000008E-3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278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278</v>
      </c>
      <c r="BM256" s="192" t="s">
        <v>343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344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13" customFormat="1" ht="11.25">
      <c r="B258" s="199"/>
      <c r="C258" s="200"/>
      <c r="D258" s="201" t="s">
        <v>193</v>
      </c>
      <c r="E258" s="202" t="s">
        <v>19</v>
      </c>
      <c r="F258" s="203" t="s">
        <v>345</v>
      </c>
      <c r="G258" s="200"/>
      <c r="H258" s="204">
        <v>2.54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193</v>
      </c>
      <c r="AU258" s="210" t="s">
        <v>83</v>
      </c>
      <c r="AV258" s="13" t="s">
        <v>83</v>
      </c>
      <c r="AW258" s="13" t="s">
        <v>32</v>
      </c>
      <c r="AX258" s="13" t="s">
        <v>70</v>
      </c>
      <c r="AY258" s="210" t="s">
        <v>181</v>
      </c>
    </row>
    <row r="259" spans="1:65" s="13" customFormat="1" ht="11.25">
      <c r="B259" s="199"/>
      <c r="C259" s="200"/>
      <c r="D259" s="201" t="s">
        <v>193</v>
      </c>
      <c r="E259" s="202" t="s">
        <v>19</v>
      </c>
      <c r="F259" s="203" t="s">
        <v>346</v>
      </c>
      <c r="G259" s="200"/>
      <c r="H259" s="204">
        <v>2.13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193</v>
      </c>
      <c r="AU259" s="210" t="s">
        <v>83</v>
      </c>
      <c r="AV259" s="13" t="s">
        <v>83</v>
      </c>
      <c r="AW259" s="13" t="s">
        <v>32</v>
      </c>
      <c r="AX259" s="13" t="s">
        <v>70</v>
      </c>
      <c r="AY259" s="210" t="s">
        <v>181</v>
      </c>
    </row>
    <row r="260" spans="1:65" s="13" customFormat="1" ht="11.25">
      <c r="B260" s="199"/>
      <c r="C260" s="200"/>
      <c r="D260" s="201" t="s">
        <v>193</v>
      </c>
      <c r="E260" s="202" t="s">
        <v>19</v>
      </c>
      <c r="F260" s="203" t="s">
        <v>347</v>
      </c>
      <c r="G260" s="200"/>
      <c r="H260" s="204">
        <v>0.82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193</v>
      </c>
      <c r="AU260" s="210" t="s">
        <v>83</v>
      </c>
      <c r="AV260" s="13" t="s">
        <v>83</v>
      </c>
      <c r="AW260" s="13" t="s">
        <v>32</v>
      </c>
      <c r="AX260" s="13" t="s">
        <v>70</v>
      </c>
      <c r="AY260" s="210" t="s">
        <v>181</v>
      </c>
    </row>
    <row r="261" spans="1:65" s="14" customFormat="1" ht="11.25">
      <c r="B261" s="211"/>
      <c r="C261" s="212"/>
      <c r="D261" s="201" t="s">
        <v>193</v>
      </c>
      <c r="E261" s="213" t="s">
        <v>19</v>
      </c>
      <c r="F261" s="214" t="s">
        <v>197</v>
      </c>
      <c r="G261" s="212"/>
      <c r="H261" s="215">
        <v>5.49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193</v>
      </c>
      <c r="AU261" s="221" t="s">
        <v>83</v>
      </c>
      <c r="AV261" s="14" t="s">
        <v>189</v>
      </c>
      <c r="AW261" s="14" t="s">
        <v>32</v>
      </c>
      <c r="AX261" s="14" t="s">
        <v>77</v>
      </c>
      <c r="AY261" s="221" t="s">
        <v>181</v>
      </c>
    </row>
    <row r="262" spans="1:65" s="2" customFormat="1" ht="16.5" customHeight="1">
      <c r="A262" s="37"/>
      <c r="B262" s="38"/>
      <c r="C262" s="181" t="s">
        <v>348</v>
      </c>
      <c r="D262" s="181" t="s">
        <v>184</v>
      </c>
      <c r="E262" s="182" t="s">
        <v>349</v>
      </c>
      <c r="F262" s="183" t="s">
        <v>350</v>
      </c>
      <c r="G262" s="184" t="s">
        <v>230</v>
      </c>
      <c r="H262" s="185">
        <v>5.49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4.0000000000000003E-5</v>
      </c>
      <c r="R262" s="190">
        <f>Q262*H262</f>
        <v>2.1960000000000003E-4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278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278</v>
      </c>
      <c r="BM262" s="192" t="s">
        <v>351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352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3" customFormat="1" ht="11.25">
      <c r="B264" s="199"/>
      <c r="C264" s="200"/>
      <c r="D264" s="201" t="s">
        <v>193</v>
      </c>
      <c r="E264" s="202" t="s">
        <v>19</v>
      </c>
      <c r="F264" s="203" t="s">
        <v>345</v>
      </c>
      <c r="G264" s="200"/>
      <c r="H264" s="204">
        <v>2.54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193</v>
      </c>
      <c r="AU264" s="210" t="s">
        <v>83</v>
      </c>
      <c r="AV264" s="13" t="s">
        <v>83</v>
      </c>
      <c r="AW264" s="13" t="s">
        <v>32</v>
      </c>
      <c r="AX264" s="13" t="s">
        <v>70</v>
      </c>
      <c r="AY264" s="210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346</v>
      </c>
      <c r="G265" s="200"/>
      <c r="H265" s="204">
        <v>2.13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3" customFormat="1" ht="11.25">
      <c r="B266" s="199"/>
      <c r="C266" s="200"/>
      <c r="D266" s="201" t="s">
        <v>193</v>
      </c>
      <c r="E266" s="202" t="s">
        <v>19</v>
      </c>
      <c r="F266" s="203" t="s">
        <v>347</v>
      </c>
      <c r="G266" s="200"/>
      <c r="H266" s="204">
        <v>0.82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193</v>
      </c>
      <c r="AU266" s="210" t="s">
        <v>83</v>
      </c>
      <c r="AV266" s="13" t="s">
        <v>83</v>
      </c>
      <c r="AW266" s="13" t="s">
        <v>32</v>
      </c>
      <c r="AX266" s="13" t="s">
        <v>70</v>
      </c>
      <c r="AY266" s="210" t="s">
        <v>181</v>
      </c>
    </row>
    <row r="267" spans="1:65" s="14" customFormat="1" ht="11.25">
      <c r="B267" s="211"/>
      <c r="C267" s="212"/>
      <c r="D267" s="201" t="s">
        <v>193</v>
      </c>
      <c r="E267" s="213" t="s">
        <v>19</v>
      </c>
      <c r="F267" s="214" t="s">
        <v>197</v>
      </c>
      <c r="G267" s="212"/>
      <c r="H267" s="215">
        <v>5.49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193</v>
      </c>
      <c r="AU267" s="221" t="s">
        <v>83</v>
      </c>
      <c r="AV267" s="14" t="s">
        <v>189</v>
      </c>
      <c r="AW267" s="14" t="s">
        <v>32</v>
      </c>
      <c r="AX267" s="14" t="s">
        <v>77</v>
      </c>
      <c r="AY267" s="221" t="s">
        <v>181</v>
      </c>
    </row>
    <row r="268" spans="1:65" s="2" customFormat="1" ht="16.5" customHeight="1">
      <c r="A268" s="37"/>
      <c r="B268" s="38"/>
      <c r="C268" s="222" t="s">
        <v>353</v>
      </c>
      <c r="D268" s="222" t="s">
        <v>237</v>
      </c>
      <c r="E268" s="223" t="s">
        <v>354</v>
      </c>
      <c r="F268" s="224" t="s">
        <v>355</v>
      </c>
      <c r="G268" s="225" t="s">
        <v>187</v>
      </c>
      <c r="H268" s="226">
        <v>1.2929999999999999</v>
      </c>
      <c r="I268" s="227"/>
      <c r="J268" s="228">
        <f>ROUND(I268*H268,2)</f>
        <v>0</v>
      </c>
      <c r="K268" s="224" t="s">
        <v>188</v>
      </c>
      <c r="L268" s="229"/>
      <c r="M268" s="230" t="s">
        <v>19</v>
      </c>
      <c r="N268" s="231" t="s">
        <v>42</v>
      </c>
      <c r="O268" s="67"/>
      <c r="P268" s="190">
        <f>O268*H268</f>
        <v>0</v>
      </c>
      <c r="Q268" s="190">
        <v>3.9100000000000003E-3</v>
      </c>
      <c r="R268" s="190">
        <f>Q268*H268</f>
        <v>5.0556300000000002E-3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356</v>
      </c>
      <c r="AT268" s="192" t="s">
        <v>237</v>
      </c>
      <c r="AU268" s="192" t="s">
        <v>83</v>
      </c>
      <c r="AY268" s="20" t="s">
        <v>181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83</v>
      </c>
      <c r="BK268" s="193">
        <f>ROUND(I268*H268,2)</f>
        <v>0</v>
      </c>
      <c r="BL268" s="20" t="s">
        <v>278</v>
      </c>
      <c r="BM268" s="192" t="s">
        <v>357</v>
      </c>
    </row>
    <row r="269" spans="1:65" s="13" customFormat="1" ht="11.25">
      <c r="B269" s="199"/>
      <c r="C269" s="200"/>
      <c r="D269" s="201" t="s">
        <v>193</v>
      </c>
      <c r="E269" s="202" t="s">
        <v>19</v>
      </c>
      <c r="F269" s="203" t="s">
        <v>358</v>
      </c>
      <c r="G269" s="200"/>
      <c r="H269" s="204">
        <v>0.76200000000000001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193</v>
      </c>
      <c r="AU269" s="210" t="s">
        <v>83</v>
      </c>
      <c r="AV269" s="13" t="s">
        <v>83</v>
      </c>
      <c r="AW269" s="13" t="s">
        <v>32</v>
      </c>
      <c r="AX269" s="13" t="s">
        <v>70</v>
      </c>
      <c r="AY269" s="210" t="s">
        <v>181</v>
      </c>
    </row>
    <row r="270" spans="1:65" s="13" customFormat="1" ht="11.25">
      <c r="B270" s="199"/>
      <c r="C270" s="200"/>
      <c r="D270" s="201" t="s">
        <v>193</v>
      </c>
      <c r="E270" s="202" t="s">
        <v>19</v>
      </c>
      <c r="F270" s="203" t="s">
        <v>359</v>
      </c>
      <c r="G270" s="200"/>
      <c r="H270" s="204">
        <v>0.38300000000000001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193</v>
      </c>
      <c r="AU270" s="210" t="s">
        <v>83</v>
      </c>
      <c r="AV270" s="13" t="s">
        <v>83</v>
      </c>
      <c r="AW270" s="13" t="s">
        <v>32</v>
      </c>
      <c r="AX270" s="13" t="s">
        <v>70</v>
      </c>
      <c r="AY270" s="210" t="s">
        <v>181</v>
      </c>
    </row>
    <row r="271" spans="1:65" s="13" customFormat="1" ht="11.25">
      <c r="B271" s="199"/>
      <c r="C271" s="200"/>
      <c r="D271" s="201" t="s">
        <v>193</v>
      </c>
      <c r="E271" s="202" t="s">
        <v>19</v>
      </c>
      <c r="F271" s="203" t="s">
        <v>360</v>
      </c>
      <c r="G271" s="200"/>
      <c r="H271" s="204">
        <v>0.14799999999999999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193</v>
      </c>
      <c r="AU271" s="210" t="s">
        <v>83</v>
      </c>
      <c r="AV271" s="13" t="s">
        <v>83</v>
      </c>
      <c r="AW271" s="13" t="s">
        <v>32</v>
      </c>
      <c r="AX271" s="13" t="s">
        <v>70</v>
      </c>
      <c r="AY271" s="210" t="s">
        <v>181</v>
      </c>
    </row>
    <row r="272" spans="1:65" s="14" customFormat="1" ht="11.25">
      <c r="B272" s="211"/>
      <c r="C272" s="212"/>
      <c r="D272" s="201" t="s">
        <v>193</v>
      </c>
      <c r="E272" s="213" t="s">
        <v>19</v>
      </c>
      <c r="F272" s="214" t="s">
        <v>197</v>
      </c>
      <c r="G272" s="212"/>
      <c r="H272" s="215">
        <v>1.2929999999999999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193</v>
      </c>
      <c r="AU272" s="221" t="s">
        <v>83</v>
      </c>
      <c r="AV272" s="14" t="s">
        <v>189</v>
      </c>
      <c r="AW272" s="14" t="s">
        <v>32</v>
      </c>
      <c r="AX272" s="14" t="s">
        <v>77</v>
      </c>
      <c r="AY272" s="221" t="s">
        <v>181</v>
      </c>
    </row>
    <row r="273" spans="1:65" s="2" customFormat="1" ht="24.2" customHeight="1">
      <c r="A273" s="37"/>
      <c r="B273" s="38"/>
      <c r="C273" s="181" t="s">
        <v>361</v>
      </c>
      <c r="D273" s="181" t="s">
        <v>184</v>
      </c>
      <c r="E273" s="182" t="s">
        <v>362</v>
      </c>
      <c r="F273" s="183" t="s">
        <v>363</v>
      </c>
      <c r="G273" s="184" t="s">
        <v>309</v>
      </c>
      <c r="H273" s="185">
        <v>5.0000000000000001E-3</v>
      </c>
      <c r="I273" s="186"/>
      <c r="J273" s="187">
        <f>ROUND(I273*H273,2)</f>
        <v>0</v>
      </c>
      <c r="K273" s="183" t="s">
        <v>188</v>
      </c>
      <c r="L273" s="42"/>
      <c r="M273" s="188" t="s">
        <v>19</v>
      </c>
      <c r="N273" s="189" t="s">
        <v>42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278</v>
      </c>
      <c r="AT273" s="192" t="s">
        <v>184</v>
      </c>
      <c r="AU273" s="192" t="s">
        <v>83</v>
      </c>
      <c r="AY273" s="20" t="s">
        <v>181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83</v>
      </c>
      <c r="BK273" s="193">
        <f>ROUND(I273*H273,2)</f>
        <v>0</v>
      </c>
      <c r="BL273" s="20" t="s">
        <v>278</v>
      </c>
      <c r="BM273" s="192" t="s">
        <v>364</v>
      </c>
    </row>
    <row r="274" spans="1:65" s="2" customFormat="1" ht="11.25">
      <c r="A274" s="37"/>
      <c r="B274" s="38"/>
      <c r="C274" s="39"/>
      <c r="D274" s="194" t="s">
        <v>191</v>
      </c>
      <c r="E274" s="39"/>
      <c r="F274" s="195" t="s">
        <v>365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191</v>
      </c>
      <c r="AU274" s="20" t="s">
        <v>83</v>
      </c>
    </row>
    <row r="275" spans="1:65" s="12" customFormat="1" ht="22.9" customHeight="1">
      <c r="B275" s="165"/>
      <c r="C275" s="166"/>
      <c r="D275" s="167" t="s">
        <v>69</v>
      </c>
      <c r="E275" s="179" t="s">
        <v>366</v>
      </c>
      <c r="F275" s="179" t="s">
        <v>367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SUM(P276:P317)</f>
        <v>0</v>
      </c>
      <c r="Q275" s="173"/>
      <c r="R275" s="174">
        <f>SUM(R276:R317)</f>
        <v>0.33202540000000003</v>
      </c>
      <c r="S275" s="173"/>
      <c r="T275" s="175">
        <f>SUM(T276:T317)</f>
        <v>1.0880000000000001E-2</v>
      </c>
      <c r="AR275" s="176" t="s">
        <v>83</v>
      </c>
      <c r="AT275" s="177" t="s">
        <v>69</v>
      </c>
      <c r="AU275" s="177" t="s">
        <v>77</v>
      </c>
      <c r="AY275" s="176" t="s">
        <v>181</v>
      </c>
      <c r="BK275" s="178">
        <f>SUM(BK276:BK317)</f>
        <v>0</v>
      </c>
    </row>
    <row r="276" spans="1:65" s="2" customFormat="1" ht="21.75" customHeight="1">
      <c r="A276" s="37"/>
      <c r="B276" s="38"/>
      <c r="C276" s="181" t="s">
        <v>368</v>
      </c>
      <c r="D276" s="181" t="s">
        <v>184</v>
      </c>
      <c r="E276" s="182" t="s">
        <v>369</v>
      </c>
      <c r="F276" s="183" t="s">
        <v>370</v>
      </c>
      <c r="G276" s="184" t="s">
        <v>187</v>
      </c>
      <c r="H276" s="185">
        <v>6.2279999999999998</v>
      </c>
      <c r="I276" s="186"/>
      <c r="J276" s="187">
        <f>ROUND(I276*H276,2)</f>
        <v>0</v>
      </c>
      <c r="K276" s="183" t="s">
        <v>188</v>
      </c>
      <c r="L276" s="42"/>
      <c r="M276" s="188" t="s">
        <v>19</v>
      </c>
      <c r="N276" s="189" t="s">
        <v>42</v>
      </c>
      <c r="O276" s="67"/>
      <c r="P276" s="190">
        <f>O276*H276</f>
        <v>0</v>
      </c>
      <c r="Q276" s="190">
        <v>2.7E-4</v>
      </c>
      <c r="R276" s="190">
        <f>Q276*H276</f>
        <v>1.6815599999999999E-3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278</v>
      </c>
      <c r="AT276" s="192" t="s">
        <v>184</v>
      </c>
      <c r="AU276" s="192" t="s">
        <v>83</v>
      </c>
      <c r="AY276" s="20" t="s">
        <v>181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83</v>
      </c>
      <c r="BK276" s="193">
        <f>ROUND(I276*H276,2)</f>
        <v>0</v>
      </c>
      <c r="BL276" s="20" t="s">
        <v>278</v>
      </c>
      <c r="BM276" s="192" t="s">
        <v>371</v>
      </c>
    </row>
    <row r="277" spans="1:65" s="2" customFormat="1" ht="11.25">
      <c r="A277" s="37"/>
      <c r="B277" s="38"/>
      <c r="C277" s="39"/>
      <c r="D277" s="194" t="s">
        <v>191</v>
      </c>
      <c r="E277" s="39"/>
      <c r="F277" s="195" t="s">
        <v>372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191</v>
      </c>
      <c r="AU277" s="20" t="s">
        <v>83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212</v>
      </c>
      <c r="G278" s="200"/>
      <c r="H278" s="204">
        <v>3.1139999999999999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212</v>
      </c>
      <c r="G279" s="200"/>
      <c r="H279" s="204">
        <v>3.1139999999999999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6.2279999999999998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222" t="s">
        <v>373</v>
      </c>
      <c r="D281" s="222" t="s">
        <v>237</v>
      </c>
      <c r="E281" s="223" t="s">
        <v>374</v>
      </c>
      <c r="F281" s="224" t="s">
        <v>375</v>
      </c>
      <c r="G281" s="225" t="s">
        <v>187</v>
      </c>
      <c r="H281" s="226">
        <v>6.2279999999999998</v>
      </c>
      <c r="I281" s="227"/>
      <c r="J281" s="228">
        <f>ROUND(I281*H281,2)</f>
        <v>0</v>
      </c>
      <c r="K281" s="224" t="s">
        <v>188</v>
      </c>
      <c r="L281" s="229"/>
      <c r="M281" s="230" t="s">
        <v>19</v>
      </c>
      <c r="N281" s="231" t="s">
        <v>42</v>
      </c>
      <c r="O281" s="67"/>
      <c r="P281" s="190">
        <f>O281*H281</f>
        <v>0</v>
      </c>
      <c r="Q281" s="190">
        <v>3.6810000000000002E-2</v>
      </c>
      <c r="R281" s="190">
        <f>Q281*H281</f>
        <v>0.22925268000000001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356</v>
      </c>
      <c r="AT281" s="192" t="s">
        <v>237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376</v>
      </c>
    </row>
    <row r="282" spans="1:65" s="13" customFormat="1" ht="11.25">
      <c r="B282" s="199"/>
      <c r="C282" s="200"/>
      <c r="D282" s="201" t="s">
        <v>193</v>
      </c>
      <c r="E282" s="202" t="s">
        <v>19</v>
      </c>
      <c r="F282" s="203" t="s">
        <v>212</v>
      </c>
      <c r="G282" s="200"/>
      <c r="H282" s="204">
        <v>3.1139999999999999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193</v>
      </c>
      <c r="AU282" s="210" t="s">
        <v>83</v>
      </c>
      <c r="AV282" s="13" t="s">
        <v>83</v>
      </c>
      <c r="AW282" s="13" t="s">
        <v>32</v>
      </c>
      <c r="AX282" s="13" t="s">
        <v>70</v>
      </c>
      <c r="AY282" s="210" t="s">
        <v>181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212</v>
      </c>
      <c r="G283" s="200"/>
      <c r="H283" s="204">
        <v>3.1139999999999999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4" customFormat="1" ht="11.25">
      <c r="B284" s="211"/>
      <c r="C284" s="212"/>
      <c r="D284" s="201" t="s">
        <v>193</v>
      </c>
      <c r="E284" s="213" t="s">
        <v>19</v>
      </c>
      <c r="F284" s="214" t="s">
        <v>197</v>
      </c>
      <c r="G284" s="212"/>
      <c r="H284" s="215">
        <v>6.2279999999999998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193</v>
      </c>
      <c r="AU284" s="221" t="s">
        <v>83</v>
      </c>
      <c r="AV284" s="14" t="s">
        <v>189</v>
      </c>
      <c r="AW284" s="14" t="s">
        <v>32</v>
      </c>
      <c r="AX284" s="14" t="s">
        <v>77</v>
      </c>
      <c r="AY284" s="221" t="s">
        <v>181</v>
      </c>
    </row>
    <row r="285" spans="1:65" s="2" customFormat="1" ht="16.5" customHeight="1">
      <c r="A285" s="37"/>
      <c r="B285" s="38"/>
      <c r="C285" s="181" t="s">
        <v>356</v>
      </c>
      <c r="D285" s="181" t="s">
        <v>184</v>
      </c>
      <c r="E285" s="182" t="s">
        <v>377</v>
      </c>
      <c r="F285" s="183" t="s">
        <v>378</v>
      </c>
      <c r="G285" s="184" t="s">
        <v>379</v>
      </c>
      <c r="H285" s="185">
        <v>1</v>
      </c>
      <c r="I285" s="186"/>
      <c r="J285" s="187">
        <f>ROUND(I285*H285,2)</f>
        <v>0</v>
      </c>
      <c r="K285" s="183" t="s">
        <v>188</v>
      </c>
      <c r="L285" s="42"/>
      <c r="M285" s="188" t="s">
        <v>19</v>
      </c>
      <c r="N285" s="189" t="s">
        <v>42</v>
      </c>
      <c r="O285" s="67"/>
      <c r="P285" s="190">
        <f>O285*H285</f>
        <v>0</v>
      </c>
      <c r="Q285" s="190">
        <v>2.7E-4</v>
      </c>
      <c r="R285" s="190">
        <f>Q285*H285</f>
        <v>2.7E-4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278</v>
      </c>
      <c r="AT285" s="192" t="s">
        <v>184</v>
      </c>
      <c r="AU285" s="192" t="s">
        <v>83</v>
      </c>
      <c r="AY285" s="20" t="s">
        <v>181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83</v>
      </c>
      <c r="BK285" s="193">
        <f>ROUND(I285*H285,2)</f>
        <v>0</v>
      </c>
      <c r="BL285" s="20" t="s">
        <v>278</v>
      </c>
      <c r="BM285" s="192" t="s">
        <v>380</v>
      </c>
    </row>
    <row r="286" spans="1:65" s="2" customFormat="1" ht="11.25">
      <c r="A286" s="37"/>
      <c r="B286" s="38"/>
      <c r="C286" s="39"/>
      <c r="D286" s="194" t="s">
        <v>191</v>
      </c>
      <c r="E286" s="39"/>
      <c r="F286" s="195" t="s">
        <v>381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191</v>
      </c>
      <c r="AU286" s="20" t="s">
        <v>83</v>
      </c>
    </row>
    <row r="287" spans="1:65" s="13" customFormat="1" ht="11.25">
      <c r="B287" s="199"/>
      <c r="C287" s="200"/>
      <c r="D287" s="201" t="s">
        <v>193</v>
      </c>
      <c r="E287" s="202" t="s">
        <v>19</v>
      </c>
      <c r="F287" s="203" t="s">
        <v>77</v>
      </c>
      <c r="G287" s="200"/>
      <c r="H287" s="204">
        <v>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193</v>
      </c>
      <c r="AU287" s="210" t="s">
        <v>83</v>
      </c>
      <c r="AV287" s="13" t="s">
        <v>83</v>
      </c>
      <c r="AW287" s="13" t="s">
        <v>32</v>
      </c>
      <c r="AX287" s="13" t="s">
        <v>70</v>
      </c>
      <c r="AY287" s="210" t="s">
        <v>181</v>
      </c>
    </row>
    <row r="288" spans="1:65" s="14" customFormat="1" ht="11.25">
      <c r="B288" s="211"/>
      <c r="C288" s="212"/>
      <c r="D288" s="201" t="s">
        <v>193</v>
      </c>
      <c r="E288" s="213" t="s">
        <v>19</v>
      </c>
      <c r="F288" s="214" t="s">
        <v>197</v>
      </c>
      <c r="G288" s="212"/>
      <c r="H288" s="215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193</v>
      </c>
      <c r="AU288" s="221" t="s">
        <v>83</v>
      </c>
      <c r="AV288" s="14" t="s">
        <v>189</v>
      </c>
      <c r="AW288" s="14" t="s">
        <v>32</v>
      </c>
      <c r="AX288" s="14" t="s">
        <v>77</v>
      </c>
      <c r="AY288" s="221" t="s">
        <v>181</v>
      </c>
    </row>
    <row r="289" spans="1:65" s="2" customFormat="1" ht="16.5" customHeight="1">
      <c r="A289" s="37"/>
      <c r="B289" s="38"/>
      <c r="C289" s="222" t="s">
        <v>382</v>
      </c>
      <c r="D289" s="222" t="s">
        <v>237</v>
      </c>
      <c r="E289" s="223" t="s">
        <v>383</v>
      </c>
      <c r="F289" s="224" t="s">
        <v>384</v>
      </c>
      <c r="G289" s="225" t="s">
        <v>187</v>
      </c>
      <c r="H289" s="226">
        <v>0.60099999999999998</v>
      </c>
      <c r="I289" s="227"/>
      <c r="J289" s="228">
        <f>ROUND(I289*H289,2)</f>
        <v>0</v>
      </c>
      <c r="K289" s="224" t="s">
        <v>188</v>
      </c>
      <c r="L289" s="229"/>
      <c r="M289" s="230" t="s">
        <v>19</v>
      </c>
      <c r="N289" s="231" t="s">
        <v>42</v>
      </c>
      <c r="O289" s="67"/>
      <c r="P289" s="190">
        <f>O289*H289</f>
        <v>0</v>
      </c>
      <c r="Q289" s="190">
        <v>4.0280000000000003E-2</v>
      </c>
      <c r="R289" s="190">
        <f>Q289*H289</f>
        <v>2.4208280000000002E-2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356</v>
      </c>
      <c r="AT289" s="192" t="s">
        <v>237</v>
      </c>
      <c r="AU289" s="192" t="s">
        <v>83</v>
      </c>
      <c r="AY289" s="20" t="s">
        <v>181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83</v>
      </c>
      <c r="BK289" s="193">
        <f>ROUND(I289*H289,2)</f>
        <v>0</v>
      </c>
      <c r="BL289" s="20" t="s">
        <v>278</v>
      </c>
      <c r="BM289" s="192" t="s">
        <v>385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214</v>
      </c>
      <c r="G290" s="200"/>
      <c r="H290" s="204">
        <v>0.60099999999999998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4" customFormat="1" ht="11.25">
      <c r="B291" s="211"/>
      <c r="C291" s="212"/>
      <c r="D291" s="201" t="s">
        <v>193</v>
      </c>
      <c r="E291" s="213" t="s">
        <v>19</v>
      </c>
      <c r="F291" s="214" t="s">
        <v>197</v>
      </c>
      <c r="G291" s="212"/>
      <c r="H291" s="215">
        <v>0.60099999999999998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193</v>
      </c>
      <c r="AU291" s="221" t="s">
        <v>83</v>
      </c>
      <c r="AV291" s="14" t="s">
        <v>189</v>
      </c>
      <c r="AW291" s="14" t="s">
        <v>32</v>
      </c>
      <c r="AX291" s="14" t="s">
        <v>77</v>
      </c>
      <c r="AY291" s="221" t="s">
        <v>181</v>
      </c>
    </row>
    <row r="292" spans="1:65" s="2" customFormat="1" ht="24.2" customHeight="1">
      <c r="A292" s="37"/>
      <c r="B292" s="38"/>
      <c r="C292" s="181" t="s">
        <v>386</v>
      </c>
      <c r="D292" s="181" t="s">
        <v>184</v>
      </c>
      <c r="E292" s="182" t="s">
        <v>387</v>
      </c>
      <c r="F292" s="183" t="s">
        <v>388</v>
      </c>
      <c r="G292" s="184" t="s">
        <v>379</v>
      </c>
      <c r="H292" s="185">
        <v>1</v>
      </c>
      <c r="I292" s="186"/>
      <c r="J292" s="187">
        <f>ROUND(I292*H292,2)</f>
        <v>0</v>
      </c>
      <c r="K292" s="183" t="s">
        <v>188</v>
      </c>
      <c r="L292" s="42"/>
      <c r="M292" s="188" t="s">
        <v>19</v>
      </c>
      <c r="N292" s="189" t="s">
        <v>42</v>
      </c>
      <c r="O292" s="67"/>
      <c r="P292" s="190">
        <f>O292*H292</f>
        <v>0</v>
      </c>
      <c r="Q292" s="190">
        <v>2.5999999999999998E-4</v>
      </c>
      <c r="R292" s="190">
        <f>Q292*H292</f>
        <v>2.5999999999999998E-4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278</v>
      </c>
      <c r="AT292" s="192" t="s">
        <v>184</v>
      </c>
      <c r="AU292" s="192" t="s">
        <v>83</v>
      </c>
      <c r="AY292" s="20" t="s">
        <v>181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83</v>
      </c>
      <c r="BK292" s="193">
        <f>ROUND(I292*H292,2)</f>
        <v>0</v>
      </c>
      <c r="BL292" s="20" t="s">
        <v>278</v>
      </c>
      <c r="BM292" s="192" t="s">
        <v>389</v>
      </c>
    </row>
    <row r="293" spans="1:65" s="2" customFormat="1" ht="11.25">
      <c r="A293" s="37"/>
      <c r="B293" s="38"/>
      <c r="C293" s="39"/>
      <c r="D293" s="194" t="s">
        <v>191</v>
      </c>
      <c r="E293" s="39"/>
      <c r="F293" s="195" t="s">
        <v>390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191</v>
      </c>
      <c r="AU293" s="20" t="s">
        <v>83</v>
      </c>
    </row>
    <row r="294" spans="1:65" s="13" customFormat="1" ht="11.25">
      <c r="B294" s="199"/>
      <c r="C294" s="200"/>
      <c r="D294" s="201" t="s">
        <v>193</v>
      </c>
      <c r="E294" s="202" t="s">
        <v>19</v>
      </c>
      <c r="F294" s="203" t="s">
        <v>77</v>
      </c>
      <c r="G294" s="200"/>
      <c r="H294" s="204">
        <v>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193</v>
      </c>
      <c r="AU294" s="210" t="s">
        <v>83</v>
      </c>
      <c r="AV294" s="13" t="s">
        <v>83</v>
      </c>
      <c r="AW294" s="13" t="s">
        <v>32</v>
      </c>
      <c r="AX294" s="13" t="s">
        <v>70</v>
      </c>
      <c r="AY294" s="210" t="s">
        <v>181</v>
      </c>
    </row>
    <row r="295" spans="1:65" s="14" customFormat="1" ht="11.25">
      <c r="B295" s="211"/>
      <c r="C295" s="212"/>
      <c r="D295" s="201" t="s">
        <v>193</v>
      </c>
      <c r="E295" s="213" t="s">
        <v>19</v>
      </c>
      <c r="F295" s="214" t="s">
        <v>197</v>
      </c>
      <c r="G295" s="212"/>
      <c r="H295" s="215">
        <v>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193</v>
      </c>
      <c r="AU295" s="221" t="s">
        <v>83</v>
      </c>
      <c r="AV295" s="14" t="s">
        <v>189</v>
      </c>
      <c r="AW295" s="14" t="s">
        <v>32</v>
      </c>
      <c r="AX295" s="14" t="s">
        <v>77</v>
      </c>
      <c r="AY295" s="221" t="s">
        <v>181</v>
      </c>
    </row>
    <row r="296" spans="1:65" s="2" customFormat="1" ht="16.5" customHeight="1">
      <c r="A296" s="37"/>
      <c r="B296" s="38"/>
      <c r="C296" s="222" t="s">
        <v>391</v>
      </c>
      <c r="D296" s="222" t="s">
        <v>237</v>
      </c>
      <c r="E296" s="223" t="s">
        <v>392</v>
      </c>
      <c r="F296" s="224" t="s">
        <v>393</v>
      </c>
      <c r="G296" s="225" t="s">
        <v>187</v>
      </c>
      <c r="H296" s="226">
        <v>1.7969999999999999</v>
      </c>
      <c r="I296" s="227"/>
      <c r="J296" s="228">
        <f>ROUND(I296*H296,2)</f>
        <v>0</v>
      </c>
      <c r="K296" s="224" t="s">
        <v>188</v>
      </c>
      <c r="L296" s="229"/>
      <c r="M296" s="230" t="s">
        <v>19</v>
      </c>
      <c r="N296" s="231" t="s">
        <v>42</v>
      </c>
      <c r="O296" s="67"/>
      <c r="P296" s="190">
        <f>O296*H296</f>
        <v>0</v>
      </c>
      <c r="Q296" s="190">
        <v>3.7039999999999997E-2</v>
      </c>
      <c r="R296" s="190">
        <f>Q296*H296</f>
        <v>6.6560879999999989E-2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356</v>
      </c>
      <c r="AT296" s="192" t="s">
        <v>237</v>
      </c>
      <c r="AU296" s="192" t="s">
        <v>83</v>
      </c>
      <c r="AY296" s="20" t="s">
        <v>181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83</v>
      </c>
      <c r="BK296" s="193">
        <f>ROUND(I296*H296,2)</f>
        <v>0</v>
      </c>
      <c r="BL296" s="20" t="s">
        <v>278</v>
      </c>
      <c r="BM296" s="192" t="s">
        <v>394</v>
      </c>
    </row>
    <row r="297" spans="1:65" s="13" customFormat="1" ht="11.25">
      <c r="B297" s="199"/>
      <c r="C297" s="200"/>
      <c r="D297" s="201" t="s">
        <v>193</v>
      </c>
      <c r="E297" s="202" t="s">
        <v>19</v>
      </c>
      <c r="F297" s="203" t="s">
        <v>213</v>
      </c>
      <c r="G297" s="200"/>
      <c r="H297" s="204">
        <v>1.7969999999999999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193</v>
      </c>
      <c r="AU297" s="210" t="s">
        <v>83</v>
      </c>
      <c r="AV297" s="13" t="s">
        <v>83</v>
      </c>
      <c r="AW297" s="13" t="s">
        <v>32</v>
      </c>
      <c r="AX297" s="13" t="s">
        <v>70</v>
      </c>
      <c r="AY297" s="210" t="s">
        <v>181</v>
      </c>
    </row>
    <row r="298" spans="1:65" s="14" customFormat="1" ht="11.25">
      <c r="B298" s="211"/>
      <c r="C298" s="212"/>
      <c r="D298" s="201" t="s">
        <v>193</v>
      </c>
      <c r="E298" s="213" t="s">
        <v>19</v>
      </c>
      <c r="F298" s="214" t="s">
        <v>197</v>
      </c>
      <c r="G298" s="212"/>
      <c r="H298" s="215">
        <v>1.7969999999999999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193</v>
      </c>
      <c r="AU298" s="221" t="s">
        <v>83</v>
      </c>
      <c r="AV298" s="14" t="s">
        <v>189</v>
      </c>
      <c r="AW298" s="14" t="s">
        <v>32</v>
      </c>
      <c r="AX298" s="14" t="s">
        <v>77</v>
      </c>
      <c r="AY298" s="221" t="s">
        <v>181</v>
      </c>
    </row>
    <row r="299" spans="1:65" s="2" customFormat="1" ht="16.5" customHeight="1">
      <c r="A299" s="37"/>
      <c r="B299" s="38"/>
      <c r="C299" s="181" t="s">
        <v>395</v>
      </c>
      <c r="D299" s="181" t="s">
        <v>184</v>
      </c>
      <c r="E299" s="182" t="s">
        <v>396</v>
      </c>
      <c r="F299" s="183" t="s">
        <v>397</v>
      </c>
      <c r="G299" s="184" t="s">
        <v>230</v>
      </c>
      <c r="H299" s="185">
        <v>5.44</v>
      </c>
      <c r="I299" s="186"/>
      <c r="J299" s="187">
        <f>ROUND(I299*H299,2)</f>
        <v>0</v>
      </c>
      <c r="K299" s="183" t="s">
        <v>188</v>
      </c>
      <c r="L299" s="42"/>
      <c r="M299" s="188" t="s">
        <v>19</v>
      </c>
      <c r="N299" s="189" t="s">
        <v>42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2E-3</v>
      </c>
      <c r="T299" s="191">
        <f>S299*H299</f>
        <v>1.0880000000000001E-2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278</v>
      </c>
      <c r="AT299" s="192" t="s">
        <v>184</v>
      </c>
      <c r="AU299" s="192" t="s">
        <v>83</v>
      </c>
      <c r="AY299" s="20" t="s">
        <v>181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83</v>
      </c>
      <c r="BK299" s="193">
        <f>ROUND(I299*H299,2)</f>
        <v>0</v>
      </c>
      <c r="BL299" s="20" t="s">
        <v>278</v>
      </c>
      <c r="BM299" s="192" t="s">
        <v>398</v>
      </c>
    </row>
    <row r="300" spans="1:65" s="2" customFormat="1" ht="11.25">
      <c r="A300" s="37"/>
      <c r="B300" s="38"/>
      <c r="C300" s="39"/>
      <c r="D300" s="194" t="s">
        <v>191</v>
      </c>
      <c r="E300" s="39"/>
      <c r="F300" s="195" t="s">
        <v>399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191</v>
      </c>
      <c r="AU300" s="20" t="s">
        <v>83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400</v>
      </c>
      <c r="G301" s="200"/>
      <c r="H301" s="204">
        <v>2.25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3" customFormat="1" ht="11.25">
      <c r="B302" s="199"/>
      <c r="C302" s="200"/>
      <c r="D302" s="201" t="s">
        <v>193</v>
      </c>
      <c r="E302" s="202" t="s">
        <v>19</v>
      </c>
      <c r="F302" s="203" t="s">
        <v>400</v>
      </c>
      <c r="G302" s="200"/>
      <c r="H302" s="204">
        <v>2.25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193</v>
      </c>
      <c r="AU302" s="210" t="s">
        <v>83</v>
      </c>
      <c r="AV302" s="13" t="s">
        <v>83</v>
      </c>
      <c r="AW302" s="13" t="s">
        <v>32</v>
      </c>
      <c r="AX302" s="13" t="s">
        <v>70</v>
      </c>
      <c r="AY302" s="210" t="s">
        <v>181</v>
      </c>
    </row>
    <row r="303" spans="1:65" s="13" customFormat="1" ht="11.25">
      <c r="B303" s="199"/>
      <c r="C303" s="200"/>
      <c r="D303" s="201" t="s">
        <v>193</v>
      </c>
      <c r="E303" s="202" t="s">
        <v>19</v>
      </c>
      <c r="F303" s="203" t="s">
        <v>401</v>
      </c>
      <c r="G303" s="200"/>
      <c r="H303" s="204">
        <v>0.94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193</v>
      </c>
      <c r="AU303" s="210" t="s">
        <v>83</v>
      </c>
      <c r="AV303" s="13" t="s">
        <v>83</v>
      </c>
      <c r="AW303" s="13" t="s">
        <v>32</v>
      </c>
      <c r="AX303" s="13" t="s">
        <v>70</v>
      </c>
      <c r="AY303" s="210" t="s">
        <v>181</v>
      </c>
    </row>
    <row r="304" spans="1:65" s="14" customFormat="1" ht="11.25">
      <c r="B304" s="211"/>
      <c r="C304" s="212"/>
      <c r="D304" s="201" t="s">
        <v>193</v>
      </c>
      <c r="E304" s="213" t="s">
        <v>19</v>
      </c>
      <c r="F304" s="214" t="s">
        <v>197</v>
      </c>
      <c r="G304" s="212"/>
      <c r="H304" s="215">
        <v>5.4399999999999995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193</v>
      </c>
      <c r="AU304" s="221" t="s">
        <v>83</v>
      </c>
      <c r="AV304" s="14" t="s">
        <v>189</v>
      </c>
      <c r="AW304" s="14" t="s">
        <v>32</v>
      </c>
      <c r="AX304" s="14" t="s">
        <v>77</v>
      </c>
      <c r="AY304" s="221" t="s">
        <v>181</v>
      </c>
    </row>
    <row r="305" spans="1:65" s="2" customFormat="1" ht="21.75" customHeight="1">
      <c r="A305" s="37"/>
      <c r="B305" s="38"/>
      <c r="C305" s="181" t="s">
        <v>403</v>
      </c>
      <c r="D305" s="181" t="s">
        <v>184</v>
      </c>
      <c r="E305" s="182" t="s">
        <v>404</v>
      </c>
      <c r="F305" s="183" t="s">
        <v>405</v>
      </c>
      <c r="G305" s="184" t="s">
        <v>230</v>
      </c>
      <c r="H305" s="185">
        <v>5.44</v>
      </c>
      <c r="I305" s="186"/>
      <c r="J305" s="187">
        <f>ROUND(I305*H305,2)</f>
        <v>0</v>
      </c>
      <c r="K305" s="183" t="s">
        <v>188</v>
      </c>
      <c r="L305" s="42"/>
      <c r="M305" s="188" t="s">
        <v>19</v>
      </c>
      <c r="N305" s="189" t="s">
        <v>42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278</v>
      </c>
      <c r="AT305" s="192" t="s">
        <v>184</v>
      </c>
      <c r="AU305" s="192" t="s">
        <v>83</v>
      </c>
      <c r="AY305" s="20" t="s">
        <v>181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83</v>
      </c>
      <c r="BK305" s="193">
        <f>ROUND(I305*H305,2)</f>
        <v>0</v>
      </c>
      <c r="BL305" s="20" t="s">
        <v>278</v>
      </c>
      <c r="BM305" s="192" t="s">
        <v>406</v>
      </c>
    </row>
    <row r="306" spans="1:65" s="2" customFormat="1" ht="11.25">
      <c r="A306" s="37"/>
      <c r="B306" s="38"/>
      <c r="C306" s="39"/>
      <c r="D306" s="194" t="s">
        <v>191</v>
      </c>
      <c r="E306" s="39"/>
      <c r="F306" s="195" t="s">
        <v>407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191</v>
      </c>
      <c r="AU306" s="20" t="s">
        <v>83</v>
      </c>
    </row>
    <row r="307" spans="1:65" s="13" customFormat="1" ht="11.25">
      <c r="B307" s="199"/>
      <c r="C307" s="200"/>
      <c r="D307" s="201" t="s">
        <v>193</v>
      </c>
      <c r="E307" s="202" t="s">
        <v>19</v>
      </c>
      <c r="F307" s="203" t="s">
        <v>400</v>
      </c>
      <c r="G307" s="200"/>
      <c r="H307" s="204">
        <v>2.25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193</v>
      </c>
      <c r="AU307" s="210" t="s">
        <v>83</v>
      </c>
      <c r="AV307" s="13" t="s">
        <v>83</v>
      </c>
      <c r="AW307" s="13" t="s">
        <v>32</v>
      </c>
      <c r="AX307" s="13" t="s">
        <v>70</v>
      </c>
      <c r="AY307" s="210" t="s">
        <v>181</v>
      </c>
    </row>
    <row r="308" spans="1:65" s="13" customFormat="1" ht="11.25">
      <c r="B308" s="199"/>
      <c r="C308" s="200"/>
      <c r="D308" s="201" t="s">
        <v>193</v>
      </c>
      <c r="E308" s="202" t="s">
        <v>19</v>
      </c>
      <c r="F308" s="203" t="s">
        <v>400</v>
      </c>
      <c r="G308" s="200"/>
      <c r="H308" s="204">
        <v>2.25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193</v>
      </c>
      <c r="AU308" s="210" t="s">
        <v>83</v>
      </c>
      <c r="AV308" s="13" t="s">
        <v>83</v>
      </c>
      <c r="AW308" s="13" t="s">
        <v>32</v>
      </c>
      <c r="AX308" s="13" t="s">
        <v>70</v>
      </c>
      <c r="AY308" s="210" t="s">
        <v>181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401</v>
      </c>
      <c r="G309" s="200"/>
      <c r="H309" s="204">
        <v>0.94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5.4399999999999995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408</v>
      </c>
      <c r="D311" s="222" t="s">
        <v>237</v>
      </c>
      <c r="E311" s="223" t="s">
        <v>409</v>
      </c>
      <c r="F311" s="224" t="s">
        <v>410</v>
      </c>
      <c r="G311" s="225" t="s">
        <v>230</v>
      </c>
      <c r="H311" s="226">
        <v>5.44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1.8E-3</v>
      </c>
      <c r="R311" s="190">
        <f>Q311*H311</f>
        <v>9.7920000000000004E-3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411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400</v>
      </c>
      <c r="G312" s="200"/>
      <c r="H312" s="204">
        <v>2.25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400</v>
      </c>
      <c r="G313" s="200"/>
      <c r="H313" s="204">
        <v>2.25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3" customFormat="1" ht="11.25">
      <c r="B314" s="199"/>
      <c r="C314" s="200"/>
      <c r="D314" s="201" t="s">
        <v>193</v>
      </c>
      <c r="E314" s="202" t="s">
        <v>19</v>
      </c>
      <c r="F314" s="203" t="s">
        <v>401</v>
      </c>
      <c r="G314" s="200"/>
      <c r="H314" s="204">
        <v>0.94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193</v>
      </c>
      <c r="AU314" s="210" t="s">
        <v>83</v>
      </c>
      <c r="AV314" s="13" t="s">
        <v>83</v>
      </c>
      <c r="AW314" s="13" t="s">
        <v>32</v>
      </c>
      <c r="AX314" s="13" t="s">
        <v>70</v>
      </c>
      <c r="AY314" s="210" t="s">
        <v>181</v>
      </c>
    </row>
    <row r="315" spans="1:65" s="14" customFormat="1" ht="11.25">
      <c r="B315" s="211"/>
      <c r="C315" s="212"/>
      <c r="D315" s="201" t="s">
        <v>193</v>
      </c>
      <c r="E315" s="213" t="s">
        <v>19</v>
      </c>
      <c r="F315" s="214" t="s">
        <v>197</v>
      </c>
      <c r="G315" s="212"/>
      <c r="H315" s="215">
        <v>5.4399999999999995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193</v>
      </c>
      <c r="AU315" s="221" t="s">
        <v>83</v>
      </c>
      <c r="AV315" s="14" t="s">
        <v>189</v>
      </c>
      <c r="AW315" s="14" t="s">
        <v>32</v>
      </c>
      <c r="AX315" s="14" t="s">
        <v>77</v>
      </c>
      <c r="AY315" s="221" t="s">
        <v>181</v>
      </c>
    </row>
    <row r="316" spans="1:65" s="2" customFormat="1" ht="24.2" customHeight="1">
      <c r="A316" s="37"/>
      <c r="B316" s="38"/>
      <c r="C316" s="181" t="s">
        <v>412</v>
      </c>
      <c r="D316" s="181" t="s">
        <v>184</v>
      </c>
      <c r="E316" s="182" t="s">
        <v>413</v>
      </c>
      <c r="F316" s="183" t="s">
        <v>414</v>
      </c>
      <c r="G316" s="184" t="s">
        <v>309</v>
      </c>
      <c r="H316" s="185">
        <v>0.33200000000000002</v>
      </c>
      <c r="I316" s="186"/>
      <c r="J316" s="187">
        <f>ROUND(I316*H316,2)</f>
        <v>0</v>
      </c>
      <c r="K316" s="183" t="s">
        <v>188</v>
      </c>
      <c r="L316" s="42"/>
      <c r="M316" s="188" t="s">
        <v>19</v>
      </c>
      <c r="N316" s="189" t="s">
        <v>42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278</v>
      </c>
      <c r="AT316" s="192" t="s">
        <v>184</v>
      </c>
      <c r="AU316" s="192" t="s">
        <v>83</v>
      </c>
      <c r="AY316" s="20" t="s">
        <v>181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83</v>
      </c>
      <c r="BK316" s="193">
        <f>ROUND(I316*H316,2)</f>
        <v>0</v>
      </c>
      <c r="BL316" s="20" t="s">
        <v>278</v>
      </c>
      <c r="BM316" s="192" t="s">
        <v>415</v>
      </c>
    </row>
    <row r="317" spans="1:65" s="2" customFormat="1" ht="11.25">
      <c r="A317" s="37"/>
      <c r="B317" s="38"/>
      <c r="C317" s="39"/>
      <c r="D317" s="194" t="s">
        <v>191</v>
      </c>
      <c r="E317" s="39"/>
      <c r="F317" s="195" t="s">
        <v>416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191</v>
      </c>
      <c r="AU317" s="20" t="s">
        <v>83</v>
      </c>
    </row>
    <row r="318" spans="1:65" s="12" customFormat="1" ht="22.9" customHeight="1">
      <c r="B318" s="165"/>
      <c r="C318" s="166"/>
      <c r="D318" s="167" t="s">
        <v>69</v>
      </c>
      <c r="E318" s="179" t="s">
        <v>417</v>
      </c>
      <c r="F318" s="179" t="s">
        <v>418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SUM(P319:P341)</f>
        <v>0</v>
      </c>
      <c r="Q318" s="173"/>
      <c r="R318" s="174">
        <f>SUM(R319:R341)</f>
        <v>9.7818000000000002E-3</v>
      </c>
      <c r="S318" s="173"/>
      <c r="T318" s="175">
        <f>SUM(T319:T341)</f>
        <v>0</v>
      </c>
      <c r="AR318" s="176" t="s">
        <v>83</v>
      </c>
      <c r="AT318" s="177" t="s">
        <v>69</v>
      </c>
      <c r="AU318" s="177" t="s">
        <v>77</v>
      </c>
      <c r="AY318" s="176" t="s">
        <v>181</v>
      </c>
      <c r="BK318" s="178">
        <f>SUM(BK319:BK341)</f>
        <v>0</v>
      </c>
    </row>
    <row r="319" spans="1:65" s="2" customFormat="1" ht="24.2" customHeight="1">
      <c r="A319" s="37"/>
      <c r="B319" s="38"/>
      <c r="C319" s="181" t="s">
        <v>419</v>
      </c>
      <c r="D319" s="181" t="s">
        <v>184</v>
      </c>
      <c r="E319" s="182" t="s">
        <v>420</v>
      </c>
      <c r="F319" s="183" t="s">
        <v>421</v>
      </c>
      <c r="G319" s="184" t="s">
        <v>230</v>
      </c>
      <c r="H319" s="185">
        <v>23.29</v>
      </c>
      <c r="I319" s="186"/>
      <c r="J319" s="187">
        <f>ROUND(I319*H319,2)</f>
        <v>0</v>
      </c>
      <c r="K319" s="183" t="s">
        <v>188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6.0000000000000002E-5</v>
      </c>
      <c r="R319" s="190">
        <f>Q319*H319</f>
        <v>1.3974E-3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278</v>
      </c>
      <c r="AT319" s="192" t="s">
        <v>184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422</v>
      </c>
    </row>
    <row r="320" spans="1:65" s="2" customFormat="1" ht="11.25">
      <c r="A320" s="37"/>
      <c r="B320" s="38"/>
      <c r="C320" s="39"/>
      <c r="D320" s="194" t="s">
        <v>191</v>
      </c>
      <c r="E320" s="39"/>
      <c r="F320" s="195" t="s">
        <v>423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191</v>
      </c>
      <c r="AU320" s="20" t="s">
        <v>83</v>
      </c>
    </row>
    <row r="321" spans="1:65" s="13" customFormat="1" ht="11.25">
      <c r="B321" s="199"/>
      <c r="C321" s="200"/>
      <c r="D321" s="201" t="s">
        <v>193</v>
      </c>
      <c r="E321" s="202" t="s">
        <v>19</v>
      </c>
      <c r="F321" s="203" t="s">
        <v>424</v>
      </c>
      <c r="G321" s="200"/>
      <c r="H321" s="204">
        <v>7.16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193</v>
      </c>
      <c r="AU321" s="210" t="s">
        <v>83</v>
      </c>
      <c r="AV321" s="13" t="s">
        <v>83</v>
      </c>
      <c r="AW321" s="13" t="s">
        <v>32</v>
      </c>
      <c r="AX321" s="13" t="s">
        <v>70</v>
      </c>
      <c r="AY321" s="210" t="s">
        <v>181</v>
      </c>
    </row>
    <row r="322" spans="1:65" s="13" customFormat="1" ht="11.25">
      <c r="B322" s="199"/>
      <c r="C322" s="200"/>
      <c r="D322" s="201" t="s">
        <v>193</v>
      </c>
      <c r="E322" s="202" t="s">
        <v>19</v>
      </c>
      <c r="F322" s="203" t="s">
        <v>424</v>
      </c>
      <c r="G322" s="200"/>
      <c r="H322" s="204">
        <v>7.16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193</v>
      </c>
      <c r="AU322" s="210" t="s">
        <v>83</v>
      </c>
      <c r="AV322" s="13" t="s">
        <v>83</v>
      </c>
      <c r="AW322" s="13" t="s">
        <v>32</v>
      </c>
      <c r="AX322" s="13" t="s">
        <v>70</v>
      </c>
      <c r="AY322" s="210" t="s">
        <v>181</v>
      </c>
    </row>
    <row r="323" spans="1:65" s="13" customFormat="1" ht="11.25">
      <c r="B323" s="199"/>
      <c r="C323" s="200"/>
      <c r="D323" s="201" t="s">
        <v>193</v>
      </c>
      <c r="E323" s="202" t="s">
        <v>19</v>
      </c>
      <c r="F323" s="203" t="s">
        <v>425</v>
      </c>
      <c r="G323" s="200"/>
      <c r="H323" s="204">
        <v>5.87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193</v>
      </c>
      <c r="AU323" s="210" t="s">
        <v>83</v>
      </c>
      <c r="AV323" s="13" t="s">
        <v>83</v>
      </c>
      <c r="AW323" s="13" t="s">
        <v>32</v>
      </c>
      <c r="AX323" s="13" t="s">
        <v>70</v>
      </c>
      <c r="AY323" s="210" t="s">
        <v>181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426</v>
      </c>
      <c r="G324" s="200"/>
      <c r="H324" s="204">
        <v>3.1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4" customFormat="1" ht="11.25">
      <c r="B325" s="211"/>
      <c r="C325" s="212"/>
      <c r="D325" s="201" t="s">
        <v>193</v>
      </c>
      <c r="E325" s="213" t="s">
        <v>19</v>
      </c>
      <c r="F325" s="214" t="s">
        <v>197</v>
      </c>
      <c r="G325" s="212"/>
      <c r="H325" s="215">
        <v>23.290000000000003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193</v>
      </c>
      <c r="AU325" s="221" t="s">
        <v>83</v>
      </c>
      <c r="AV325" s="14" t="s">
        <v>189</v>
      </c>
      <c r="AW325" s="14" t="s">
        <v>32</v>
      </c>
      <c r="AX325" s="14" t="s">
        <v>77</v>
      </c>
      <c r="AY325" s="221" t="s">
        <v>181</v>
      </c>
    </row>
    <row r="326" spans="1:65" s="2" customFormat="1" ht="24.2" customHeight="1">
      <c r="A326" s="37"/>
      <c r="B326" s="38"/>
      <c r="C326" s="181" t="s">
        <v>427</v>
      </c>
      <c r="D326" s="181" t="s">
        <v>184</v>
      </c>
      <c r="E326" s="182" t="s">
        <v>428</v>
      </c>
      <c r="F326" s="183" t="s">
        <v>429</v>
      </c>
      <c r="G326" s="184" t="s">
        <v>230</v>
      </c>
      <c r="H326" s="185">
        <v>23.29</v>
      </c>
      <c r="I326" s="186"/>
      <c r="J326" s="187">
        <f>ROUND(I326*H326,2)</f>
        <v>0</v>
      </c>
      <c r="K326" s="183" t="s">
        <v>188</v>
      </c>
      <c r="L326" s="42"/>
      <c r="M326" s="188" t="s">
        <v>19</v>
      </c>
      <c r="N326" s="189" t="s">
        <v>42</v>
      </c>
      <c r="O326" s="67"/>
      <c r="P326" s="190">
        <f>O326*H326</f>
        <v>0</v>
      </c>
      <c r="Q326" s="190">
        <v>6.9999999999999994E-5</v>
      </c>
      <c r="R326" s="190">
        <f>Q326*H326</f>
        <v>1.6302999999999999E-3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278</v>
      </c>
      <c r="AT326" s="192" t="s">
        <v>184</v>
      </c>
      <c r="AU326" s="192" t="s">
        <v>83</v>
      </c>
      <c r="AY326" s="20" t="s">
        <v>181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83</v>
      </c>
      <c r="BK326" s="193">
        <f>ROUND(I326*H326,2)</f>
        <v>0</v>
      </c>
      <c r="BL326" s="20" t="s">
        <v>278</v>
      </c>
      <c r="BM326" s="192" t="s">
        <v>430</v>
      </c>
    </row>
    <row r="327" spans="1:65" s="2" customFormat="1" ht="11.25">
      <c r="A327" s="37"/>
      <c r="B327" s="38"/>
      <c r="C327" s="39"/>
      <c r="D327" s="194" t="s">
        <v>191</v>
      </c>
      <c r="E327" s="39"/>
      <c r="F327" s="195" t="s">
        <v>431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191</v>
      </c>
      <c r="AU327" s="20" t="s">
        <v>83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424</v>
      </c>
      <c r="G328" s="200"/>
      <c r="H328" s="204">
        <v>7.16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424</v>
      </c>
      <c r="G329" s="200"/>
      <c r="H329" s="204">
        <v>7.16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3" customFormat="1" ht="11.25">
      <c r="B330" s="199"/>
      <c r="C330" s="200"/>
      <c r="D330" s="201" t="s">
        <v>193</v>
      </c>
      <c r="E330" s="202" t="s">
        <v>19</v>
      </c>
      <c r="F330" s="203" t="s">
        <v>425</v>
      </c>
      <c r="G330" s="200"/>
      <c r="H330" s="204">
        <v>5.87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193</v>
      </c>
      <c r="AU330" s="210" t="s">
        <v>83</v>
      </c>
      <c r="AV330" s="13" t="s">
        <v>83</v>
      </c>
      <c r="AW330" s="13" t="s">
        <v>32</v>
      </c>
      <c r="AX330" s="13" t="s">
        <v>70</v>
      </c>
      <c r="AY330" s="210" t="s">
        <v>181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426</v>
      </c>
      <c r="G331" s="200"/>
      <c r="H331" s="204">
        <v>3.1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4" customFormat="1" ht="11.25">
      <c r="B332" s="211"/>
      <c r="C332" s="212"/>
      <c r="D332" s="201" t="s">
        <v>193</v>
      </c>
      <c r="E332" s="213" t="s">
        <v>19</v>
      </c>
      <c r="F332" s="214" t="s">
        <v>197</v>
      </c>
      <c r="G332" s="212"/>
      <c r="H332" s="215">
        <v>23.290000000000003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193</v>
      </c>
      <c r="AU332" s="221" t="s">
        <v>83</v>
      </c>
      <c r="AV332" s="14" t="s">
        <v>189</v>
      </c>
      <c r="AW332" s="14" t="s">
        <v>32</v>
      </c>
      <c r="AX332" s="14" t="s">
        <v>77</v>
      </c>
      <c r="AY332" s="221" t="s">
        <v>181</v>
      </c>
    </row>
    <row r="333" spans="1:65" s="2" customFormat="1" ht="24.2" customHeight="1">
      <c r="A333" s="37"/>
      <c r="B333" s="38"/>
      <c r="C333" s="181" t="s">
        <v>432</v>
      </c>
      <c r="D333" s="181" t="s">
        <v>184</v>
      </c>
      <c r="E333" s="182" t="s">
        <v>433</v>
      </c>
      <c r="F333" s="183" t="s">
        <v>434</v>
      </c>
      <c r="G333" s="184" t="s">
        <v>230</v>
      </c>
      <c r="H333" s="185">
        <v>23.29</v>
      </c>
      <c r="I333" s="186"/>
      <c r="J333" s="187">
        <f>ROUND(I333*H333,2)</f>
        <v>0</v>
      </c>
      <c r="K333" s="183" t="s">
        <v>188</v>
      </c>
      <c r="L333" s="42"/>
      <c r="M333" s="188" t="s">
        <v>19</v>
      </c>
      <c r="N333" s="189" t="s">
        <v>42</v>
      </c>
      <c r="O333" s="67"/>
      <c r="P333" s="190">
        <f>O333*H333</f>
        <v>0</v>
      </c>
      <c r="Q333" s="190">
        <v>2.9E-4</v>
      </c>
      <c r="R333" s="190">
        <f>Q333*H333</f>
        <v>6.7540999999999999E-3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278</v>
      </c>
      <c r="AT333" s="192" t="s">
        <v>184</v>
      </c>
      <c r="AU333" s="192" t="s">
        <v>83</v>
      </c>
      <c r="AY333" s="20" t="s">
        <v>181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83</v>
      </c>
      <c r="BK333" s="193">
        <f>ROUND(I333*H333,2)</f>
        <v>0</v>
      </c>
      <c r="BL333" s="20" t="s">
        <v>278</v>
      </c>
      <c r="BM333" s="192" t="s">
        <v>435</v>
      </c>
    </row>
    <row r="334" spans="1:65" s="2" customFormat="1" ht="11.25">
      <c r="A334" s="37"/>
      <c r="B334" s="38"/>
      <c r="C334" s="39"/>
      <c r="D334" s="194" t="s">
        <v>191</v>
      </c>
      <c r="E334" s="39"/>
      <c r="F334" s="195" t="s">
        <v>436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191</v>
      </c>
      <c r="AU334" s="20" t="s">
        <v>83</v>
      </c>
    </row>
    <row r="335" spans="1:65" s="13" customFormat="1" ht="11.25">
      <c r="B335" s="199"/>
      <c r="C335" s="200"/>
      <c r="D335" s="201" t="s">
        <v>193</v>
      </c>
      <c r="E335" s="202" t="s">
        <v>19</v>
      </c>
      <c r="F335" s="203" t="s">
        <v>424</v>
      </c>
      <c r="G335" s="200"/>
      <c r="H335" s="204">
        <v>7.16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193</v>
      </c>
      <c r="AU335" s="210" t="s">
        <v>83</v>
      </c>
      <c r="AV335" s="13" t="s">
        <v>83</v>
      </c>
      <c r="AW335" s="13" t="s">
        <v>32</v>
      </c>
      <c r="AX335" s="13" t="s">
        <v>70</v>
      </c>
      <c r="AY335" s="210" t="s">
        <v>181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424</v>
      </c>
      <c r="G336" s="200"/>
      <c r="H336" s="204">
        <v>7.16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425</v>
      </c>
      <c r="G337" s="200"/>
      <c r="H337" s="204">
        <v>5.87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426</v>
      </c>
      <c r="G338" s="200"/>
      <c r="H338" s="204">
        <v>3.1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4" customFormat="1" ht="11.25">
      <c r="B339" s="211"/>
      <c r="C339" s="212"/>
      <c r="D339" s="201" t="s">
        <v>193</v>
      </c>
      <c r="E339" s="213" t="s">
        <v>19</v>
      </c>
      <c r="F339" s="214" t="s">
        <v>197</v>
      </c>
      <c r="G339" s="212"/>
      <c r="H339" s="215">
        <v>23.290000000000003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193</v>
      </c>
      <c r="AU339" s="221" t="s">
        <v>83</v>
      </c>
      <c r="AV339" s="14" t="s">
        <v>189</v>
      </c>
      <c r="AW339" s="14" t="s">
        <v>32</v>
      </c>
      <c r="AX339" s="14" t="s">
        <v>77</v>
      </c>
      <c r="AY339" s="221" t="s">
        <v>181</v>
      </c>
    </row>
    <row r="340" spans="1:65" s="2" customFormat="1" ht="33" customHeight="1">
      <c r="A340" s="37"/>
      <c r="B340" s="38"/>
      <c r="C340" s="181" t="s">
        <v>437</v>
      </c>
      <c r="D340" s="181" t="s">
        <v>184</v>
      </c>
      <c r="E340" s="182" t="s">
        <v>438</v>
      </c>
      <c r="F340" s="183" t="s">
        <v>439</v>
      </c>
      <c r="G340" s="184" t="s">
        <v>309</v>
      </c>
      <c r="H340" s="185">
        <v>0.01</v>
      </c>
      <c r="I340" s="186"/>
      <c r="J340" s="187">
        <f>ROUND(I340*H340,2)</f>
        <v>0</v>
      </c>
      <c r="K340" s="183" t="s">
        <v>188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278</v>
      </c>
      <c r="AT340" s="192" t="s">
        <v>184</v>
      </c>
      <c r="AU340" s="192" t="s">
        <v>83</v>
      </c>
      <c r="AY340" s="20" t="s">
        <v>181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83</v>
      </c>
      <c r="BK340" s="193">
        <f>ROUND(I340*H340,2)</f>
        <v>0</v>
      </c>
      <c r="BL340" s="20" t="s">
        <v>278</v>
      </c>
      <c r="BM340" s="192" t="s">
        <v>440</v>
      </c>
    </row>
    <row r="341" spans="1:65" s="2" customFormat="1" ht="11.25">
      <c r="A341" s="37"/>
      <c r="B341" s="38"/>
      <c r="C341" s="39"/>
      <c r="D341" s="194" t="s">
        <v>191</v>
      </c>
      <c r="E341" s="39"/>
      <c r="F341" s="195" t="s">
        <v>441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191</v>
      </c>
      <c r="AU341" s="20" t="s">
        <v>83</v>
      </c>
    </row>
    <row r="342" spans="1:65" s="12" customFormat="1" ht="22.9" customHeight="1">
      <c r="B342" s="165"/>
      <c r="C342" s="166"/>
      <c r="D342" s="167" t="s">
        <v>69</v>
      </c>
      <c r="E342" s="179" t="s">
        <v>442</v>
      </c>
      <c r="F342" s="179" t="s">
        <v>443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SUM(P343:P353)</f>
        <v>0</v>
      </c>
      <c r="Q342" s="173"/>
      <c r="R342" s="174">
        <f>SUM(R343:R353)</f>
        <v>1.3841879999999999E-2</v>
      </c>
      <c r="S342" s="173"/>
      <c r="T342" s="175">
        <f>SUM(T343:T353)</f>
        <v>0</v>
      </c>
      <c r="AR342" s="176" t="s">
        <v>83</v>
      </c>
      <c r="AT342" s="177" t="s">
        <v>69</v>
      </c>
      <c r="AU342" s="177" t="s">
        <v>77</v>
      </c>
      <c r="AY342" s="176" t="s">
        <v>181</v>
      </c>
      <c r="BK342" s="178">
        <f>SUM(BK343:BK353)</f>
        <v>0</v>
      </c>
    </row>
    <row r="343" spans="1:65" s="2" customFormat="1" ht="24.2" customHeight="1">
      <c r="A343" s="37"/>
      <c r="B343" s="38"/>
      <c r="C343" s="181" t="s">
        <v>444</v>
      </c>
      <c r="D343" s="181" t="s">
        <v>184</v>
      </c>
      <c r="E343" s="182" t="s">
        <v>445</v>
      </c>
      <c r="F343" s="183" t="s">
        <v>446</v>
      </c>
      <c r="G343" s="184" t="s">
        <v>187</v>
      </c>
      <c r="H343" s="185">
        <v>53.238</v>
      </c>
      <c r="I343" s="186"/>
      <c r="J343" s="187">
        <f>ROUND(I343*H343,2)</f>
        <v>0</v>
      </c>
      <c r="K343" s="183" t="s">
        <v>188</v>
      </c>
      <c r="L343" s="42"/>
      <c r="M343" s="188" t="s">
        <v>19</v>
      </c>
      <c r="N343" s="189" t="s">
        <v>42</v>
      </c>
      <c r="O343" s="67"/>
      <c r="P343" s="190">
        <f>O343*H343</f>
        <v>0</v>
      </c>
      <c r="Q343" s="190">
        <v>2.5999999999999998E-4</v>
      </c>
      <c r="R343" s="190">
        <f>Q343*H343</f>
        <v>1.3841879999999999E-2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278</v>
      </c>
      <c r="AT343" s="192" t="s">
        <v>184</v>
      </c>
      <c r="AU343" s="192" t="s">
        <v>83</v>
      </c>
      <c r="AY343" s="20" t="s">
        <v>181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83</v>
      </c>
      <c r="BK343" s="193">
        <f>ROUND(I343*H343,2)</f>
        <v>0</v>
      </c>
      <c r="BL343" s="20" t="s">
        <v>278</v>
      </c>
      <c r="BM343" s="192" t="s">
        <v>447</v>
      </c>
    </row>
    <row r="344" spans="1:65" s="2" customFormat="1" ht="11.25">
      <c r="A344" s="37"/>
      <c r="B344" s="38"/>
      <c r="C344" s="39"/>
      <c r="D344" s="194" t="s">
        <v>191</v>
      </c>
      <c r="E344" s="39"/>
      <c r="F344" s="195" t="s">
        <v>448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191</v>
      </c>
      <c r="AU344" s="20" t="s">
        <v>83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8</v>
      </c>
      <c r="G345" s="200"/>
      <c r="H345" s="204">
        <v>12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449</v>
      </c>
      <c r="G346" s="200"/>
      <c r="H346" s="204">
        <v>1.5209999999999999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8</v>
      </c>
      <c r="G347" s="200"/>
      <c r="H347" s="204">
        <v>12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449</v>
      </c>
      <c r="G348" s="200"/>
      <c r="H348" s="204">
        <v>1.5209999999999999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8</v>
      </c>
      <c r="G349" s="200"/>
      <c r="H349" s="204">
        <v>12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450</v>
      </c>
      <c r="G350" s="200"/>
      <c r="H350" s="204">
        <v>1.5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8</v>
      </c>
      <c r="G351" s="200"/>
      <c r="H351" s="204">
        <v>12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451</v>
      </c>
      <c r="G352" s="200"/>
      <c r="H352" s="204">
        <v>0.69599999999999995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4" customFormat="1" ht="11.25">
      <c r="B353" s="211"/>
      <c r="C353" s="212"/>
      <c r="D353" s="201" t="s">
        <v>193</v>
      </c>
      <c r="E353" s="213" t="s">
        <v>19</v>
      </c>
      <c r="F353" s="214" t="s">
        <v>197</v>
      </c>
      <c r="G353" s="212"/>
      <c r="H353" s="215">
        <v>53.238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193</v>
      </c>
      <c r="AU353" s="221" t="s">
        <v>83</v>
      </c>
      <c r="AV353" s="14" t="s">
        <v>189</v>
      </c>
      <c r="AW353" s="14" t="s">
        <v>32</v>
      </c>
      <c r="AX353" s="14" t="s">
        <v>77</v>
      </c>
      <c r="AY353" s="221" t="s">
        <v>181</v>
      </c>
    </row>
    <row r="354" spans="1:65" s="12" customFormat="1" ht="22.9" customHeight="1">
      <c r="B354" s="165"/>
      <c r="C354" s="166"/>
      <c r="D354" s="167" t="s">
        <v>69</v>
      </c>
      <c r="E354" s="179" t="s">
        <v>452</v>
      </c>
      <c r="F354" s="179" t="s">
        <v>453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SUM(P355:P368)</f>
        <v>0</v>
      </c>
      <c r="Q354" s="173"/>
      <c r="R354" s="174">
        <f>SUM(R355:R368)</f>
        <v>1.1213799999999999E-2</v>
      </c>
      <c r="S354" s="173"/>
      <c r="T354" s="175">
        <f>SUM(T355:T368)</f>
        <v>0</v>
      </c>
      <c r="AR354" s="176" t="s">
        <v>83</v>
      </c>
      <c r="AT354" s="177" t="s">
        <v>69</v>
      </c>
      <c r="AU354" s="177" t="s">
        <v>77</v>
      </c>
      <c r="AY354" s="176" t="s">
        <v>181</v>
      </c>
      <c r="BK354" s="178">
        <f>SUM(BK355:BK368)</f>
        <v>0</v>
      </c>
    </row>
    <row r="355" spans="1:65" s="2" customFormat="1" ht="16.5" customHeight="1">
      <c r="A355" s="37"/>
      <c r="B355" s="38"/>
      <c r="C355" s="181" t="s">
        <v>454</v>
      </c>
      <c r="D355" s="181" t="s">
        <v>184</v>
      </c>
      <c r="E355" s="182" t="s">
        <v>455</v>
      </c>
      <c r="F355" s="183" t="s">
        <v>456</v>
      </c>
      <c r="G355" s="184" t="s">
        <v>187</v>
      </c>
      <c r="H355" s="185">
        <v>8.6259999999999994</v>
      </c>
      <c r="I355" s="186"/>
      <c r="J355" s="187">
        <f>ROUND(I355*H355,2)</f>
        <v>0</v>
      </c>
      <c r="K355" s="183" t="s">
        <v>19</v>
      </c>
      <c r="L355" s="42"/>
      <c r="M355" s="188" t="s">
        <v>19</v>
      </c>
      <c r="N355" s="189" t="s">
        <v>42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278</v>
      </c>
      <c r="AT355" s="192" t="s">
        <v>184</v>
      </c>
      <c r="AU355" s="192" t="s">
        <v>83</v>
      </c>
      <c r="AY355" s="20" t="s">
        <v>181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83</v>
      </c>
      <c r="BK355" s="193">
        <f>ROUND(I355*H355,2)</f>
        <v>0</v>
      </c>
      <c r="BL355" s="20" t="s">
        <v>278</v>
      </c>
      <c r="BM355" s="192" t="s">
        <v>457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458</v>
      </c>
      <c r="G356" s="200"/>
      <c r="H356" s="204">
        <v>3.1139999999999999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458</v>
      </c>
      <c r="G357" s="200"/>
      <c r="H357" s="204">
        <v>3.1139999999999999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213</v>
      </c>
      <c r="G358" s="200"/>
      <c r="H358" s="204">
        <v>1.7969999999999999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214</v>
      </c>
      <c r="G359" s="200"/>
      <c r="H359" s="204">
        <v>0.60099999999999998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8.6260000000000012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16.5" customHeight="1">
      <c r="A361" s="37"/>
      <c r="B361" s="38"/>
      <c r="C361" s="222" t="s">
        <v>459</v>
      </c>
      <c r="D361" s="222" t="s">
        <v>237</v>
      </c>
      <c r="E361" s="223" t="s">
        <v>460</v>
      </c>
      <c r="F361" s="224" t="s">
        <v>461</v>
      </c>
      <c r="G361" s="225" t="s">
        <v>187</v>
      </c>
      <c r="H361" s="226">
        <v>8.6259999999999994</v>
      </c>
      <c r="I361" s="227"/>
      <c r="J361" s="228">
        <f>ROUND(I361*H361,2)</f>
        <v>0</v>
      </c>
      <c r="K361" s="224" t="s">
        <v>188</v>
      </c>
      <c r="L361" s="229"/>
      <c r="M361" s="230" t="s">
        <v>19</v>
      </c>
      <c r="N361" s="231" t="s">
        <v>42</v>
      </c>
      <c r="O361" s="67"/>
      <c r="P361" s="190">
        <f>O361*H361</f>
        <v>0</v>
      </c>
      <c r="Q361" s="190">
        <v>1.2999999999999999E-3</v>
      </c>
      <c r="R361" s="190">
        <f>Q361*H361</f>
        <v>1.1213799999999999E-2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356</v>
      </c>
      <c r="AT361" s="192" t="s">
        <v>237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462</v>
      </c>
    </row>
    <row r="362" spans="1:65" s="13" customFormat="1" ht="11.25">
      <c r="B362" s="199"/>
      <c r="C362" s="200"/>
      <c r="D362" s="201" t="s">
        <v>193</v>
      </c>
      <c r="E362" s="202" t="s">
        <v>19</v>
      </c>
      <c r="F362" s="203" t="s">
        <v>458</v>
      </c>
      <c r="G362" s="200"/>
      <c r="H362" s="204">
        <v>3.1139999999999999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193</v>
      </c>
      <c r="AU362" s="210" t="s">
        <v>83</v>
      </c>
      <c r="AV362" s="13" t="s">
        <v>83</v>
      </c>
      <c r="AW362" s="13" t="s">
        <v>32</v>
      </c>
      <c r="AX362" s="13" t="s">
        <v>70</v>
      </c>
      <c r="AY362" s="210" t="s">
        <v>181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458</v>
      </c>
      <c r="G363" s="200"/>
      <c r="H363" s="204">
        <v>3.1139999999999999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213</v>
      </c>
      <c r="G364" s="200"/>
      <c r="H364" s="204">
        <v>1.7969999999999999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214</v>
      </c>
      <c r="G365" s="200"/>
      <c r="H365" s="204">
        <v>0.60099999999999998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4" customFormat="1" ht="11.25">
      <c r="B366" s="211"/>
      <c r="C366" s="212"/>
      <c r="D366" s="201" t="s">
        <v>193</v>
      </c>
      <c r="E366" s="213" t="s">
        <v>19</v>
      </c>
      <c r="F366" s="214" t="s">
        <v>197</v>
      </c>
      <c r="G366" s="212"/>
      <c r="H366" s="215">
        <v>8.6260000000000012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193</v>
      </c>
      <c r="AU366" s="221" t="s">
        <v>83</v>
      </c>
      <c r="AV366" s="14" t="s">
        <v>189</v>
      </c>
      <c r="AW366" s="14" t="s">
        <v>32</v>
      </c>
      <c r="AX366" s="14" t="s">
        <v>77</v>
      </c>
      <c r="AY366" s="221" t="s">
        <v>181</v>
      </c>
    </row>
    <row r="367" spans="1:65" s="2" customFormat="1" ht="33" customHeight="1">
      <c r="A367" s="37"/>
      <c r="B367" s="38"/>
      <c r="C367" s="181" t="s">
        <v>463</v>
      </c>
      <c r="D367" s="181" t="s">
        <v>184</v>
      </c>
      <c r="E367" s="182" t="s">
        <v>464</v>
      </c>
      <c r="F367" s="183" t="s">
        <v>465</v>
      </c>
      <c r="G367" s="184" t="s">
        <v>309</v>
      </c>
      <c r="H367" s="185">
        <v>1.0999999999999999E-2</v>
      </c>
      <c r="I367" s="186"/>
      <c r="J367" s="187">
        <f>ROUND(I367*H367,2)</f>
        <v>0</v>
      </c>
      <c r="K367" s="183" t="s">
        <v>188</v>
      </c>
      <c r="L367" s="42"/>
      <c r="M367" s="188" t="s">
        <v>19</v>
      </c>
      <c r="N367" s="189" t="s">
        <v>42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278</v>
      </c>
      <c r="AT367" s="192" t="s">
        <v>184</v>
      </c>
      <c r="AU367" s="192" t="s">
        <v>83</v>
      </c>
      <c r="AY367" s="20" t="s">
        <v>181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83</v>
      </c>
      <c r="BK367" s="193">
        <f>ROUND(I367*H367,2)</f>
        <v>0</v>
      </c>
      <c r="BL367" s="20" t="s">
        <v>278</v>
      </c>
      <c r="BM367" s="192" t="s">
        <v>466</v>
      </c>
    </row>
    <row r="368" spans="1:65" s="2" customFormat="1" ht="11.25">
      <c r="A368" s="37"/>
      <c r="B368" s="38"/>
      <c r="C368" s="39"/>
      <c r="D368" s="194" t="s">
        <v>191</v>
      </c>
      <c r="E368" s="39"/>
      <c r="F368" s="195" t="s">
        <v>467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191</v>
      </c>
      <c r="AU368" s="20" t="s">
        <v>83</v>
      </c>
    </row>
    <row r="369" spans="1:65" s="12" customFormat="1" ht="25.9" customHeight="1">
      <c r="B369" s="165"/>
      <c r="C369" s="166"/>
      <c r="D369" s="167" t="s">
        <v>69</v>
      </c>
      <c r="E369" s="168" t="s">
        <v>468</v>
      </c>
      <c r="F369" s="168" t="s">
        <v>469</v>
      </c>
      <c r="G369" s="166"/>
      <c r="H369" s="166"/>
      <c r="I369" s="169"/>
      <c r="J369" s="170">
        <f>BK369</f>
        <v>0</v>
      </c>
      <c r="K369" s="166"/>
      <c r="L369" s="171"/>
      <c r="M369" s="172"/>
      <c r="N369" s="173"/>
      <c r="O369" s="173"/>
      <c r="P369" s="174">
        <f>SUM(P370:P377)</f>
        <v>0</v>
      </c>
      <c r="Q369" s="173"/>
      <c r="R369" s="174">
        <f>SUM(R370:R377)</f>
        <v>0</v>
      </c>
      <c r="S369" s="173"/>
      <c r="T369" s="175">
        <f>SUM(T370:T377)</f>
        <v>0</v>
      </c>
      <c r="AR369" s="176" t="s">
        <v>215</v>
      </c>
      <c r="AT369" s="177" t="s">
        <v>69</v>
      </c>
      <c r="AU369" s="177" t="s">
        <v>70</v>
      </c>
      <c r="AY369" s="176" t="s">
        <v>181</v>
      </c>
      <c r="BK369" s="178">
        <f>SUM(BK370:BK377)</f>
        <v>0</v>
      </c>
    </row>
    <row r="370" spans="1:65" s="2" customFormat="1" ht="16.5" customHeight="1">
      <c r="A370" s="37"/>
      <c r="B370" s="38"/>
      <c r="C370" s="181" t="s">
        <v>470</v>
      </c>
      <c r="D370" s="181" t="s">
        <v>184</v>
      </c>
      <c r="E370" s="182" t="s">
        <v>471</v>
      </c>
      <c r="F370" s="183" t="s">
        <v>472</v>
      </c>
      <c r="G370" s="184" t="s">
        <v>473</v>
      </c>
      <c r="H370" s="185">
        <v>1</v>
      </c>
      <c r="I370" s="186"/>
      <c r="J370" s="187">
        <f t="shared" ref="J370:J377" si="0">ROUND(I370*H370,2)</f>
        <v>0</v>
      </c>
      <c r="K370" s="183" t="s">
        <v>19</v>
      </c>
      <c r="L370" s="42"/>
      <c r="M370" s="188" t="s">
        <v>19</v>
      </c>
      <c r="N370" s="189" t="s">
        <v>42</v>
      </c>
      <c r="O370" s="67"/>
      <c r="P370" s="190">
        <f t="shared" ref="P370:P377" si="1">O370*H370</f>
        <v>0</v>
      </c>
      <c r="Q370" s="190">
        <v>0</v>
      </c>
      <c r="R370" s="190">
        <f t="shared" ref="R370:R377" si="2">Q370*H370</f>
        <v>0</v>
      </c>
      <c r="S370" s="190">
        <v>0</v>
      </c>
      <c r="T370" s="191">
        <f t="shared" ref="T370:T377" si="3"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189</v>
      </c>
      <c r="AT370" s="192" t="s">
        <v>184</v>
      </c>
      <c r="AU370" s="192" t="s">
        <v>77</v>
      </c>
      <c r="AY370" s="20" t="s">
        <v>181</v>
      </c>
      <c r="BE370" s="193">
        <f t="shared" ref="BE370:BE377" si="4">IF(N370="základní",J370,0)</f>
        <v>0</v>
      </c>
      <c r="BF370" s="193">
        <f t="shared" ref="BF370:BF377" si="5">IF(N370="snížená",J370,0)</f>
        <v>0</v>
      </c>
      <c r="BG370" s="193">
        <f t="shared" ref="BG370:BG377" si="6">IF(N370="zákl. přenesená",J370,0)</f>
        <v>0</v>
      </c>
      <c r="BH370" s="193">
        <f t="shared" ref="BH370:BH377" si="7">IF(N370="sníž. přenesená",J370,0)</f>
        <v>0</v>
      </c>
      <c r="BI370" s="193">
        <f t="shared" ref="BI370:BI377" si="8">IF(N370="nulová",J370,0)</f>
        <v>0</v>
      </c>
      <c r="BJ370" s="20" t="s">
        <v>83</v>
      </c>
      <c r="BK370" s="193">
        <f t="shared" ref="BK370:BK377" si="9">ROUND(I370*H370,2)</f>
        <v>0</v>
      </c>
      <c r="BL370" s="20" t="s">
        <v>189</v>
      </c>
      <c r="BM370" s="192" t="s">
        <v>474</v>
      </c>
    </row>
    <row r="371" spans="1:65" s="2" customFormat="1" ht="16.5" customHeight="1">
      <c r="A371" s="37"/>
      <c r="B371" s="38"/>
      <c r="C371" s="181" t="s">
        <v>475</v>
      </c>
      <c r="D371" s="181" t="s">
        <v>184</v>
      </c>
      <c r="E371" s="182" t="s">
        <v>476</v>
      </c>
      <c r="F371" s="183" t="s">
        <v>477</v>
      </c>
      <c r="G371" s="184" t="s">
        <v>473</v>
      </c>
      <c r="H371" s="185">
        <v>1</v>
      </c>
      <c r="I371" s="186"/>
      <c r="J371" s="187">
        <f t="shared" si="0"/>
        <v>0</v>
      </c>
      <c r="K371" s="183" t="s">
        <v>19</v>
      </c>
      <c r="L371" s="42"/>
      <c r="M371" s="188" t="s">
        <v>19</v>
      </c>
      <c r="N371" s="189" t="s">
        <v>42</v>
      </c>
      <c r="O371" s="67"/>
      <c r="P371" s="190">
        <f t="shared" si="1"/>
        <v>0</v>
      </c>
      <c r="Q371" s="190">
        <v>0</v>
      </c>
      <c r="R371" s="190">
        <f t="shared" si="2"/>
        <v>0</v>
      </c>
      <c r="S371" s="190">
        <v>0</v>
      </c>
      <c r="T371" s="191">
        <f t="shared" si="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189</v>
      </c>
      <c r="AT371" s="192" t="s">
        <v>184</v>
      </c>
      <c r="AU371" s="192" t="s">
        <v>77</v>
      </c>
      <c r="AY371" s="20" t="s">
        <v>181</v>
      </c>
      <c r="BE371" s="193">
        <f t="shared" si="4"/>
        <v>0</v>
      </c>
      <c r="BF371" s="193">
        <f t="shared" si="5"/>
        <v>0</v>
      </c>
      <c r="BG371" s="193">
        <f t="shared" si="6"/>
        <v>0</v>
      </c>
      <c r="BH371" s="193">
        <f t="shared" si="7"/>
        <v>0</v>
      </c>
      <c r="BI371" s="193">
        <f t="shared" si="8"/>
        <v>0</v>
      </c>
      <c r="BJ371" s="20" t="s">
        <v>83</v>
      </c>
      <c r="BK371" s="193">
        <f t="shared" si="9"/>
        <v>0</v>
      </c>
      <c r="BL371" s="20" t="s">
        <v>189</v>
      </c>
      <c r="BM371" s="192" t="s">
        <v>478</v>
      </c>
    </row>
    <row r="372" spans="1:65" s="2" customFormat="1" ht="24.2" customHeight="1">
      <c r="A372" s="37"/>
      <c r="B372" s="38"/>
      <c r="C372" s="181" t="s">
        <v>479</v>
      </c>
      <c r="D372" s="181" t="s">
        <v>184</v>
      </c>
      <c r="E372" s="182" t="s">
        <v>480</v>
      </c>
      <c r="F372" s="183" t="s">
        <v>481</v>
      </c>
      <c r="G372" s="184" t="s">
        <v>473</v>
      </c>
      <c r="H372" s="185">
        <v>1</v>
      </c>
      <c r="I372" s="186"/>
      <c r="J372" s="187">
        <f t="shared" si="0"/>
        <v>0</v>
      </c>
      <c r="K372" s="183" t="s">
        <v>19</v>
      </c>
      <c r="L372" s="42"/>
      <c r="M372" s="188" t="s">
        <v>19</v>
      </c>
      <c r="N372" s="189" t="s">
        <v>42</v>
      </c>
      <c r="O372" s="67"/>
      <c r="P372" s="190">
        <f t="shared" si="1"/>
        <v>0</v>
      </c>
      <c r="Q372" s="190">
        <v>0</v>
      </c>
      <c r="R372" s="190">
        <f t="shared" si="2"/>
        <v>0</v>
      </c>
      <c r="S372" s="190">
        <v>0</v>
      </c>
      <c r="T372" s="191">
        <f t="shared" si="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189</v>
      </c>
      <c r="AT372" s="192" t="s">
        <v>184</v>
      </c>
      <c r="AU372" s="192" t="s">
        <v>77</v>
      </c>
      <c r="AY372" s="20" t="s">
        <v>181</v>
      </c>
      <c r="BE372" s="193">
        <f t="shared" si="4"/>
        <v>0</v>
      </c>
      <c r="BF372" s="193">
        <f t="shared" si="5"/>
        <v>0</v>
      </c>
      <c r="BG372" s="193">
        <f t="shared" si="6"/>
        <v>0</v>
      </c>
      <c r="BH372" s="193">
        <f t="shared" si="7"/>
        <v>0</v>
      </c>
      <c r="BI372" s="193">
        <f t="shared" si="8"/>
        <v>0</v>
      </c>
      <c r="BJ372" s="20" t="s">
        <v>83</v>
      </c>
      <c r="BK372" s="193">
        <f t="shared" si="9"/>
        <v>0</v>
      </c>
      <c r="BL372" s="20" t="s">
        <v>189</v>
      </c>
      <c r="BM372" s="192" t="s">
        <v>482</v>
      </c>
    </row>
    <row r="373" spans="1:65" s="2" customFormat="1" ht="16.5" customHeight="1">
      <c r="A373" s="37"/>
      <c r="B373" s="38"/>
      <c r="C373" s="181" t="s">
        <v>483</v>
      </c>
      <c r="D373" s="181" t="s">
        <v>184</v>
      </c>
      <c r="E373" s="182" t="s">
        <v>484</v>
      </c>
      <c r="F373" s="183" t="s">
        <v>485</v>
      </c>
      <c r="G373" s="184" t="s">
        <v>473</v>
      </c>
      <c r="H373" s="185">
        <v>1</v>
      </c>
      <c r="I373" s="186"/>
      <c r="J373" s="187">
        <f t="shared" si="0"/>
        <v>0</v>
      </c>
      <c r="K373" s="183" t="s">
        <v>19</v>
      </c>
      <c r="L373" s="42"/>
      <c r="M373" s="188" t="s">
        <v>19</v>
      </c>
      <c r="N373" s="189" t="s">
        <v>42</v>
      </c>
      <c r="O373" s="67"/>
      <c r="P373" s="190">
        <f t="shared" si="1"/>
        <v>0</v>
      </c>
      <c r="Q373" s="190">
        <v>0</v>
      </c>
      <c r="R373" s="190">
        <f t="shared" si="2"/>
        <v>0</v>
      </c>
      <c r="S373" s="190">
        <v>0</v>
      </c>
      <c r="T373" s="191">
        <f t="shared" si="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189</v>
      </c>
      <c r="AT373" s="192" t="s">
        <v>184</v>
      </c>
      <c r="AU373" s="192" t="s">
        <v>77</v>
      </c>
      <c r="AY373" s="20" t="s">
        <v>181</v>
      </c>
      <c r="BE373" s="193">
        <f t="shared" si="4"/>
        <v>0</v>
      </c>
      <c r="BF373" s="193">
        <f t="shared" si="5"/>
        <v>0</v>
      </c>
      <c r="BG373" s="193">
        <f t="shared" si="6"/>
        <v>0</v>
      </c>
      <c r="BH373" s="193">
        <f t="shared" si="7"/>
        <v>0</v>
      </c>
      <c r="BI373" s="193">
        <f t="shared" si="8"/>
        <v>0</v>
      </c>
      <c r="BJ373" s="20" t="s">
        <v>83</v>
      </c>
      <c r="BK373" s="193">
        <f t="shared" si="9"/>
        <v>0</v>
      </c>
      <c r="BL373" s="20" t="s">
        <v>189</v>
      </c>
      <c r="BM373" s="192" t="s">
        <v>486</v>
      </c>
    </row>
    <row r="374" spans="1:65" s="2" customFormat="1" ht="16.5" customHeight="1">
      <c r="A374" s="37"/>
      <c r="B374" s="38"/>
      <c r="C374" s="181" t="s">
        <v>487</v>
      </c>
      <c r="D374" s="181" t="s">
        <v>184</v>
      </c>
      <c r="E374" s="182" t="s">
        <v>488</v>
      </c>
      <c r="F374" s="183" t="s">
        <v>489</v>
      </c>
      <c r="G374" s="184" t="s">
        <v>473</v>
      </c>
      <c r="H374" s="185">
        <v>1</v>
      </c>
      <c r="I374" s="186"/>
      <c r="J374" s="187">
        <f t="shared" si="0"/>
        <v>0</v>
      </c>
      <c r="K374" s="183" t="s">
        <v>19</v>
      </c>
      <c r="L374" s="42"/>
      <c r="M374" s="188" t="s">
        <v>19</v>
      </c>
      <c r="N374" s="189" t="s">
        <v>42</v>
      </c>
      <c r="O374" s="67"/>
      <c r="P374" s="190">
        <f t="shared" si="1"/>
        <v>0</v>
      </c>
      <c r="Q374" s="190">
        <v>0</v>
      </c>
      <c r="R374" s="190">
        <f t="shared" si="2"/>
        <v>0</v>
      </c>
      <c r="S374" s="190">
        <v>0</v>
      </c>
      <c r="T374" s="191">
        <f t="shared" si="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189</v>
      </c>
      <c r="AT374" s="192" t="s">
        <v>184</v>
      </c>
      <c r="AU374" s="192" t="s">
        <v>77</v>
      </c>
      <c r="AY374" s="20" t="s">
        <v>181</v>
      </c>
      <c r="BE374" s="193">
        <f t="shared" si="4"/>
        <v>0</v>
      </c>
      <c r="BF374" s="193">
        <f t="shared" si="5"/>
        <v>0</v>
      </c>
      <c r="BG374" s="193">
        <f t="shared" si="6"/>
        <v>0</v>
      </c>
      <c r="BH374" s="193">
        <f t="shared" si="7"/>
        <v>0</v>
      </c>
      <c r="BI374" s="193">
        <f t="shared" si="8"/>
        <v>0</v>
      </c>
      <c r="BJ374" s="20" t="s">
        <v>83</v>
      </c>
      <c r="BK374" s="193">
        <f t="shared" si="9"/>
        <v>0</v>
      </c>
      <c r="BL374" s="20" t="s">
        <v>189</v>
      </c>
      <c r="BM374" s="192" t="s">
        <v>490</v>
      </c>
    </row>
    <row r="375" spans="1:65" s="2" customFormat="1" ht="24.2" customHeight="1">
      <c r="A375" s="37"/>
      <c r="B375" s="38"/>
      <c r="C375" s="181" t="s">
        <v>491</v>
      </c>
      <c r="D375" s="181" t="s">
        <v>184</v>
      </c>
      <c r="E375" s="182" t="s">
        <v>492</v>
      </c>
      <c r="F375" s="183" t="s">
        <v>493</v>
      </c>
      <c r="G375" s="184" t="s">
        <v>473</v>
      </c>
      <c r="H375" s="185">
        <v>1</v>
      </c>
      <c r="I375" s="186"/>
      <c r="J375" s="187">
        <f t="shared" si="0"/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si="1"/>
        <v>0</v>
      </c>
      <c r="Q375" s="190">
        <v>0</v>
      </c>
      <c r="R375" s="190">
        <f t="shared" si="2"/>
        <v>0</v>
      </c>
      <c r="S375" s="190">
        <v>0</v>
      </c>
      <c r="T375" s="191">
        <f t="shared" si="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si="4"/>
        <v>0</v>
      </c>
      <c r="BF375" s="193">
        <f t="shared" si="5"/>
        <v>0</v>
      </c>
      <c r="BG375" s="193">
        <f t="shared" si="6"/>
        <v>0</v>
      </c>
      <c r="BH375" s="193">
        <f t="shared" si="7"/>
        <v>0</v>
      </c>
      <c r="BI375" s="193">
        <f t="shared" si="8"/>
        <v>0</v>
      </c>
      <c r="BJ375" s="20" t="s">
        <v>83</v>
      </c>
      <c r="BK375" s="193">
        <f t="shared" si="9"/>
        <v>0</v>
      </c>
      <c r="BL375" s="20" t="s">
        <v>189</v>
      </c>
      <c r="BM375" s="192" t="s">
        <v>494</v>
      </c>
    </row>
    <row r="376" spans="1:65" s="2" customFormat="1" ht="33" customHeight="1">
      <c r="A376" s="37"/>
      <c r="B376" s="38"/>
      <c r="C376" s="181" t="s">
        <v>495</v>
      </c>
      <c r="D376" s="181" t="s">
        <v>184</v>
      </c>
      <c r="E376" s="182" t="s">
        <v>496</v>
      </c>
      <c r="F376" s="183" t="s">
        <v>497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498</v>
      </c>
    </row>
    <row r="377" spans="1:65" s="2" customFormat="1" ht="16.5" customHeight="1">
      <c r="A377" s="37"/>
      <c r="B377" s="38"/>
      <c r="C377" s="181" t="s">
        <v>499</v>
      </c>
      <c r="D377" s="181" t="s">
        <v>184</v>
      </c>
      <c r="E377" s="182" t="s">
        <v>500</v>
      </c>
      <c r="F377" s="183" t="s">
        <v>501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253" t="s">
        <v>19</v>
      </c>
      <c r="N377" s="254" t="s">
        <v>42</v>
      </c>
      <c r="O377" s="255"/>
      <c r="P377" s="256">
        <f t="shared" si="1"/>
        <v>0</v>
      </c>
      <c r="Q377" s="256">
        <v>0</v>
      </c>
      <c r="R377" s="256">
        <f t="shared" si="2"/>
        <v>0</v>
      </c>
      <c r="S377" s="256">
        <v>0</v>
      </c>
      <c r="T377" s="257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502</v>
      </c>
    </row>
    <row r="378" spans="1:65" s="2" customFormat="1" ht="6.95" customHeight="1">
      <c r="A378" s="37"/>
      <c r="B378" s="50"/>
      <c r="C378" s="51"/>
      <c r="D378" s="51"/>
      <c r="E378" s="51"/>
      <c r="F378" s="51"/>
      <c r="G378" s="51"/>
      <c r="H378" s="51"/>
      <c r="I378" s="51"/>
      <c r="J378" s="51"/>
      <c r="K378" s="51"/>
      <c r="L378" s="42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algorithmName="SHA-512" hashValue="ot0lTeG6zHJZ8UbQaSRJsssnTUEtIyPN8w9Qa0mQsB+twWNVTihCwVzrahdN1Q/1RFrACuTluqzY6SG+gfMZtg==" saltValue="vHiMK9tlm9zepD8qLmLxS1WTqa9cjH4OsVVo90JPzIuZ8KWlpn7mzqpUQEv29SwLCos+Mtp/RJOQsERGGV43PA==" spinCount="100000" sheet="1" objects="1" scenarios="1" formatColumns="0" formatRows="0" autoFilter="0"/>
  <autoFilter ref="C96:K377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8" r:id="rId2"/>
    <hyperlink ref="F115" r:id="rId3"/>
    <hyperlink ref="F119" r:id="rId4"/>
    <hyperlink ref="F126" r:id="rId5"/>
    <hyperlink ref="F133" r:id="rId6"/>
    <hyperlink ref="F140" r:id="rId7"/>
    <hyperlink ref="F154" r:id="rId8"/>
    <hyperlink ref="F181" r:id="rId9"/>
    <hyperlink ref="F188" r:id="rId10"/>
    <hyperlink ref="F196" r:id="rId11"/>
    <hyperlink ref="F203" r:id="rId12"/>
    <hyperlink ref="F207" r:id="rId13"/>
    <hyperlink ref="F212" r:id="rId14"/>
    <hyperlink ref="F217" r:id="rId15"/>
    <hyperlink ref="F224" r:id="rId16"/>
    <hyperlink ref="F232" r:id="rId17"/>
    <hyperlink ref="F241" r:id="rId18"/>
    <hyperlink ref="F243" r:id="rId19"/>
    <hyperlink ref="F245" r:id="rId20"/>
    <hyperlink ref="F250" r:id="rId21"/>
    <hyperlink ref="F253" r:id="rId22"/>
    <hyperlink ref="F257" r:id="rId23"/>
    <hyperlink ref="F263" r:id="rId24"/>
    <hyperlink ref="F274" r:id="rId25"/>
    <hyperlink ref="F277" r:id="rId26"/>
    <hyperlink ref="F286" r:id="rId27"/>
    <hyperlink ref="F293" r:id="rId28"/>
    <hyperlink ref="F300" r:id="rId29"/>
    <hyperlink ref="F306" r:id="rId30"/>
    <hyperlink ref="F317" r:id="rId31"/>
    <hyperlink ref="F320" r:id="rId32"/>
    <hyperlink ref="F327" r:id="rId33"/>
    <hyperlink ref="F334" r:id="rId34"/>
    <hyperlink ref="F341" r:id="rId35"/>
    <hyperlink ref="F344" r:id="rId36"/>
    <hyperlink ref="F368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123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571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577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ROUND((SUM(BE97:BE410)),  2)</f>
        <v>0</v>
      </c>
      <c r="G35" s="37"/>
      <c r="H35" s="37"/>
      <c r="I35" s="127">
        <v>0.21</v>
      </c>
      <c r="J35" s="126">
        <f>ROUND(((SUM(BE97:BE410))*I35),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ROUND((SUM(BF97:BF410)),  2)</f>
        <v>0</v>
      </c>
      <c r="G36" s="37"/>
      <c r="H36" s="37"/>
      <c r="I36" s="127">
        <v>0.12</v>
      </c>
      <c r="J36" s="126">
        <f>ROUND(((SUM(BF97:BF410))*I36),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ROUND((SUM(BG97:BG410)),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ROUND((SUM(BH97:BH410)),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ROUND((SUM(BI97:BI410)),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571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026 - Bytová jednotka 6, byt 2+1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J207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J257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J269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J272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J273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J296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J344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J371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J385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J402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571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026 - Bytová jednotka 6, byt 2+1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P98+P272+P402</f>
        <v>0</v>
      </c>
      <c r="Q97" s="75"/>
      <c r="R97" s="162">
        <f>R98+R272+R402</f>
        <v>0.89937307000000011</v>
      </c>
      <c r="S97" s="75"/>
      <c r="T97" s="163">
        <f>T98+T272+T402</f>
        <v>1.0828625000000001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BK98+BK272+BK402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P99+P207+P257+P269</f>
        <v>0</v>
      </c>
      <c r="Q98" s="173"/>
      <c r="R98" s="174">
        <f>R99+R207+R257+R269</f>
        <v>0.39332796000000003</v>
      </c>
      <c r="S98" s="173"/>
      <c r="T98" s="175">
        <f>T99+T207+T257+T269</f>
        <v>1.0532524000000001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BK99+BK207+BK257+BK269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SUM(P100:P206)</f>
        <v>0</v>
      </c>
      <c r="Q99" s="173"/>
      <c r="R99" s="174">
        <f>SUM(R100:R206)</f>
        <v>0.39178356000000003</v>
      </c>
      <c r="S99" s="173"/>
      <c r="T99" s="175">
        <f>SUM(T100:T206)</f>
        <v>6.7044000000000001E-3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SUM(BK100:BK206)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9.1349999999999998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4.00113E-2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3" customFormat="1" ht="11.25">
      <c r="B106" s="199"/>
      <c r="C106" s="200"/>
      <c r="D106" s="201" t="s">
        <v>193</v>
      </c>
      <c r="E106" s="202" t="s">
        <v>19</v>
      </c>
      <c r="F106" s="203" t="s">
        <v>194</v>
      </c>
      <c r="G106" s="200"/>
      <c r="H106" s="204">
        <v>2.1480000000000001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193</v>
      </c>
      <c r="AU106" s="210" t="s">
        <v>83</v>
      </c>
      <c r="AV106" s="13" t="s">
        <v>83</v>
      </c>
      <c r="AW106" s="13" t="s">
        <v>32</v>
      </c>
      <c r="AX106" s="13" t="s">
        <v>70</v>
      </c>
      <c r="AY106" s="210" t="s">
        <v>181</v>
      </c>
    </row>
    <row r="107" spans="1:65" s="14" customFormat="1" ht="11.25">
      <c r="B107" s="211"/>
      <c r="C107" s="212"/>
      <c r="D107" s="201" t="s">
        <v>193</v>
      </c>
      <c r="E107" s="213" t="s">
        <v>19</v>
      </c>
      <c r="F107" s="214" t="s">
        <v>197</v>
      </c>
      <c r="G107" s="212"/>
      <c r="H107" s="215">
        <v>9.1349999999999998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193</v>
      </c>
      <c r="AU107" s="221" t="s">
        <v>83</v>
      </c>
      <c r="AV107" s="14" t="s">
        <v>189</v>
      </c>
      <c r="AW107" s="14" t="s">
        <v>32</v>
      </c>
      <c r="AX107" s="14" t="s">
        <v>77</v>
      </c>
      <c r="AY107" s="221" t="s">
        <v>181</v>
      </c>
    </row>
    <row r="108" spans="1:65" s="2" customFormat="1" ht="16.5" customHeight="1">
      <c r="A108" s="37"/>
      <c r="B108" s="38"/>
      <c r="C108" s="181" t="s">
        <v>83</v>
      </c>
      <c r="D108" s="181" t="s">
        <v>184</v>
      </c>
      <c r="E108" s="182" t="s">
        <v>198</v>
      </c>
      <c r="F108" s="183" t="s">
        <v>199</v>
      </c>
      <c r="G108" s="184" t="s">
        <v>187</v>
      </c>
      <c r="H108" s="185">
        <v>9.1349999999999998</v>
      </c>
      <c r="I108" s="186"/>
      <c r="J108" s="187">
        <f>ROUND(I108*H108,2)</f>
        <v>0</v>
      </c>
      <c r="K108" s="183" t="s">
        <v>188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3.3579999999999999E-2</v>
      </c>
      <c r="R108" s="190">
        <f>Q108*H108</f>
        <v>0.30675330000000001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189</v>
      </c>
      <c r="AT108" s="192" t="s">
        <v>184</v>
      </c>
      <c r="AU108" s="192" t="s">
        <v>83</v>
      </c>
      <c r="AY108" s="20" t="s">
        <v>181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83</v>
      </c>
      <c r="BK108" s="193">
        <f>ROUND(I108*H108,2)</f>
        <v>0</v>
      </c>
      <c r="BL108" s="20" t="s">
        <v>189</v>
      </c>
      <c r="BM108" s="192" t="s">
        <v>200</v>
      </c>
    </row>
    <row r="109" spans="1:65" s="2" customFormat="1" ht="11.25">
      <c r="A109" s="37"/>
      <c r="B109" s="38"/>
      <c r="C109" s="39"/>
      <c r="D109" s="194" t="s">
        <v>191</v>
      </c>
      <c r="E109" s="39"/>
      <c r="F109" s="195" t="s">
        <v>201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191</v>
      </c>
      <c r="AU109" s="20" t="s">
        <v>83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194</v>
      </c>
      <c r="G111" s="200"/>
      <c r="H111" s="204">
        <v>2.1480000000000001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195</v>
      </c>
      <c r="G112" s="200"/>
      <c r="H112" s="204">
        <v>1.7609999999999999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196</v>
      </c>
      <c r="G113" s="200"/>
      <c r="H113" s="204">
        <v>0.93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3" customFormat="1" ht="11.25">
      <c r="B114" s="199"/>
      <c r="C114" s="200"/>
      <c r="D114" s="201" t="s">
        <v>193</v>
      </c>
      <c r="E114" s="202" t="s">
        <v>19</v>
      </c>
      <c r="F114" s="203" t="s">
        <v>194</v>
      </c>
      <c r="G114" s="200"/>
      <c r="H114" s="204">
        <v>2.1480000000000001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193</v>
      </c>
      <c r="AU114" s="210" t="s">
        <v>83</v>
      </c>
      <c r="AV114" s="13" t="s">
        <v>83</v>
      </c>
      <c r="AW114" s="13" t="s">
        <v>32</v>
      </c>
      <c r="AX114" s="13" t="s">
        <v>70</v>
      </c>
      <c r="AY114" s="210" t="s">
        <v>181</v>
      </c>
    </row>
    <row r="115" spans="1:65" s="14" customFormat="1" ht="11.25">
      <c r="B115" s="211"/>
      <c r="C115" s="212"/>
      <c r="D115" s="201" t="s">
        <v>193</v>
      </c>
      <c r="E115" s="213" t="s">
        <v>19</v>
      </c>
      <c r="F115" s="214" t="s">
        <v>197</v>
      </c>
      <c r="G115" s="212"/>
      <c r="H115" s="215">
        <v>9.1349999999999998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193</v>
      </c>
      <c r="AU115" s="221" t="s">
        <v>83</v>
      </c>
      <c r="AV115" s="14" t="s">
        <v>189</v>
      </c>
      <c r="AW115" s="14" t="s">
        <v>32</v>
      </c>
      <c r="AX115" s="14" t="s">
        <v>77</v>
      </c>
      <c r="AY115" s="221" t="s">
        <v>181</v>
      </c>
    </row>
    <row r="116" spans="1:65" s="2" customFormat="1" ht="16.5" customHeight="1">
      <c r="A116" s="37"/>
      <c r="B116" s="38"/>
      <c r="C116" s="181" t="s">
        <v>202</v>
      </c>
      <c r="D116" s="181" t="s">
        <v>184</v>
      </c>
      <c r="E116" s="182" t="s">
        <v>203</v>
      </c>
      <c r="F116" s="183" t="s">
        <v>204</v>
      </c>
      <c r="G116" s="184" t="s">
        <v>187</v>
      </c>
      <c r="H116" s="185">
        <v>100</v>
      </c>
      <c r="I116" s="186"/>
      <c r="J116" s="187">
        <f>ROUND(I116*H116,2)</f>
        <v>0</v>
      </c>
      <c r="K116" s="183" t="s">
        <v>188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6.0000000000000002E-5</v>
      </c>
      <c r="R116" s="190">
        <f>Q116*H116</f>
        <v>6.0000000000000001E-3</v>
      </c>
      <c r="S116" s="190">
        <v>6.0000000000000002E-5</v>
      </c>
      <c r="T116" s="191">
        <f>S116*H116</f>
        <v>6.0000000000000001E-3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189</v>
      </c>
      <c r="AT116" s="192" t="s">
        <v>184</v>
      </c>
      <c r="AU116" s="192" t="s">
        <v>83</v>
      </c>
      <c r="AY116" s="20" t="s">
        <v>181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83</v>
      </c>
      <c r="BK116" s="193">
        <f>ROUND(I116*H116,2)</f>
        <v>0</v>
      </c>
      <c r="BL116" s="20" t="s">
        <v>189</v>
      </c>
      <c r="BM116" s="192" t="s">
        <v>205</v>
      </c>
    </row>
    <row r="117" spans="1:65" s="2" customFormat="1" ht="11.25">
      <c r="A117" s="37"/>
      <c r="B117" s="38"/>
      <c r="C117" s="39"/>
      <c r="D117" s="194" t="s">
        <v>191</v>
      </c>
      <c r="E117" s="39"/>
      <c r="F117" s="195" t="s">
        <v>206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191</v>
      </c>
      <c r="AU117" s="20" t="s">
        <v>83</v>
      </c>
    </row>
    <row r="118" spans="1:65" s="13" customFormat="1" ht="11.25">
      <c r="B118" s="199"/>
      <c r="C118" s="200"/>
      <c r="D118" s="201" t="s">
        <v>193</v>
      </c>
      <c r="E118" s="202" t="s">
        <v>19</v>
      </c>
      <c r="F118" s="203" t="s">
        <v>207</v>
      </c>
      <c r="G118" s="200"/>
      <c r="H118" s="204">
        <v>100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193</v>
      </c>
      <c r="AU118" s="210" t="s">
        <v>83</v>
      </c>
      <c r="AV118" s="13" t="s">
        <v>83</v>
      </c>
      <c r="AW118" s="13" t="s">
        <v>32</v>
      </c>
      <c r="AX118" s="13" t="s">
        <v>70</v>
      </c>
      <c r="AY118" s="210" t="s">
        <v>181</v>
      </c>
    </row>
    <row r="119" spans="1:65" s="14" customFormat="1" ht="11.25">
      <c r="B119" s="211"/>
      <c r="C119" s="212"/>
      <c r="D119" s="201" t="s">
        <v>193</v>
      </c>
      <c r="E119" s="213" t="s">
        <v>19</v>
      </c>
      <c r="F119" s="214" t="s">
        <v>197</v>
      </c>
      <c r="G119" s="212"/>
      <c r="H119" s="215">
        <v>100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193</v>
      </c>
      <c r="AU119" s="221" t="s">
        <v>83</v>
      </c>
      <c r="AV119" s="14" t="s">
        <v>189</v>
      </c>
      <c r="AW119" s="14" t="s">
        <v>32</v>
      </c>
      <c r="AX119" s="14" t="s">
        <v>77</v>
      </c>
      <c r="AY119" s="221" t="s">
        <v>181</v>
      </c>
    </row>
    <row r="120" spans="1:65" s="2" customFormat="1" ht="16.5" customHeight="1">
      <c r="A120" s="37"/>
      <c r="B120" s="38"/>
      <c r="C120" s="181" t="s">
        <v>189</v>
      </c>
      <c r="D120" s="181" t="s">
        <v>184</v>
      </c>
      <c r="E120" s="182" t="s">
        <v>208</v>
      </c>
      <c r="F120" s="183" t="s">
        <v>209</v>
      </c>
      <c r="G120" s="184" t="s">
        <v>187</v>
      </c>
      <c r="H120" s="185">
        <v>11.74</v>
      </c>
      <c r="I120" s="186"/>
      <c r="J120" s="187">
        <f>ROUND(I120*H120,2)</f>
        <v>0</v>
      </c>
      <c r="K120" s="183" t="s">
        <v>188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1.1E-4</v>
      </c>
      <c r="R120" s="190">
        <f>Q120*H120</f>
        <v>1.2914000000000001E-3</v>
      </c>
      <c r="S120" s="190">
        <v>6.0000000000000002E-5</v>
      </c>
      <c r="T120" s="191">
        <f>S120*H120</f>
        <v>7.0439999999999999E-4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189</v>
      </c>
      <c r="AT120" s="192" t="s">
        <v>184</v>
      </c>
      <c r="AU120" s="192" t="s">
        <v>83</v>
      </c>
      <c r="AY120" s="20" t="s">
        <v>181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83</v>
      </c>
      <c r="BK120" s="193">
        <f>ROUND(I120*H120,2)</f>
        <v>0</v>
      </c>
      <c r="BL120" s="20" t="s">
        <v>189</v>
      </c>
      <c r="BM120" s="192" t="s">
        <v>210</v>
      </c>
    </row>
    <row r="121" spans="1:65" s="2" customFormat="1" ht="11.25">
      <c r="A121" s="37"/>
      <c r="B121" s="38"/>
      <c r="C121" s="39"/>
      <c r="D121" s="194" t="s">
        <v>191</v>
      </c>
      <c r="E121" s="39"/>
      <c r="F121" s="195" t="s">
        <v>211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191</v>
      </c>
      <c r="AU121" s="20" t="s">
        <v>83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212</v>
      </c>
      <c r="G122" s="200"/>
      <c r="H122" s="204">
        <v>3.1139999999999999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212</v>
      </c>
      <c r="G123" s="200"/>
      <c r="H123" s="204">
        <v>3.1139999999999999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213</v>
      </c>
      <c r="G124" s="200"/>
      <c r="H124" s="204">
        <v>1.7969999999999999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214</v>
      </c>
      <c r="G125" s="200"/>
      <c r="H125" s="204">
        <v>0.60099999999999998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3" customFormat="1" ht="11.25">
      <c r="B126" s="199"/>
      <c r="C126" s="200"/>
      <c r="D126" s="201" t="s">
        <v>193</v>
      </c>
      <c r="E126" s="202" t="s">
        <v>19</v>
      </c>
      <c r="F126" s="203" t="s">
        <v>212</v>
      </c>
      <c r="G126" s="200"/>
      <c r="H126" s="204">
        <v>3.1139999999999999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193</v>
      </c>
      <c r="AU126" s="210" t="s">
        <v>83</v>
      </c>
      <c r="AV126" s="13" t="s">
        <v>83</v>
      </c>
      <c r="AW126" s="13" t="s">
        <v>32</v>
      </c>
      <c r="AX126" s="13" t="s">
        <v>70</v>
      </c>
      <c r="AY126" s="210" t="s">
        <v>181</v>
      </c>
    </row>
    <row r="127" spans="1:65" s="14" customFormat="1" ht="11.25">
      <c r="B127" s="211"/>
      <c r="C127" s="212"/>
      <c r="D127" s="201" t="s">
        <v>193</v>
      </c>
      <c r="E127" s="213" t="s">
        <v>19</v>
      </c>
      <c r="F127" s="214" t="s">
        <v>197</v>
      </c>
      <c r="G127" s="212"/>
      <c r="H127" s="215">
        <v>11.740000000000002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193</v>
      </c>
      <c r="AU127" s="221" t="s">
        <v>83</v>
      </c>
      <c r="AV127" s="14" t="s">
        <v>189</v>
      </c>
      <c r="AW127" s="14" t="s">
        <v>32</v>
      </c>
      <c r="AX127" s="14" t="s">
        <v>77</v>
      </c>
      <c r="AY127" s="221" t="s">
        <v>181</v>
      </c>
    </row>
    <row r="128" spans="1:65" s="2" customFormat="1" ht="16.5" customHeight="1">
      <c r="A128" s="37"/>
      <c r="B128" s="38"/>
      <c r="C128" s="181" t="s">
        <v>215</v>
      </c>
      <c r="D128" s="181" t="s">
        <v>184</v>
      </c>
      <c r="E128" s="182" t="s">
        <v>216</v>
      </c>
      <c r="F128" s="183" t="s">
        <v>217</v>
      </c>
      <c r="G128" s="184" t="s">
        <v>187</v>
      </c>
      <c r="H128" s="185">
        <v>3.3809999999999998</v>
      </c>
      <c r="I128" s="186"/>
      <c r="J128" s="187">
        <f>ROUND(I128*H128,2)</f>
        <v>0</v>
      </c>
      <c r="K128" s="183" t="s">
        <v>188</v>
      </c>
      <c r="L128" s="42"/>
      <c r="M128" s="188" t="s">
        <v>19</v>
      </c>
      <c r="N128" s="189" t="s">
        <v>42</v>
      </c>
      <c r="O128" s="67"/>
      <c r="P128" s="190">
        <f>O128*H128</f>
        <v>0</v>
      </c>
      <c r="Q128" s="190">
        <v>2.5999999999999998E-4</v>
      </c>
      <c r="R128" s="190">
        <f>Q128*H128</f>
        <v>8.7905999999999987E-4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189</v>
      </c>
      <c r="AT128" s="192" t="s">
        <v>184</v>
      </c>
      <c r="AU128" s="192" t="s">
        <v>83</v>
      </c>
      <c r="AY128" s="20" t="s">
        <v>181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83</v>
      </c>
      <c r="BK128" s="193">
        <f>ROUND(I128*H128,2)</f>
        <v>0</v>
      </c>
      <c r="BL128" s="20" t="s">
        <v>189</v>
      </c>
      <c r="BM128" s="192" t="s">
        <v>218</v>
      </c>
    </row>
    <row r="129" spans="1:65" s="2" customFormat="1" ht="11.25">
      <c r="A129" s="37"/>
      <c r="B129" s="38"/>
      <c r="C129" s="39"/>
      <c r="D129" s="194" t="s">
        <v>191</v>
      </c>
      <c r="E129" s="39"/>
      <c r="F129" s="195" t="s">
        <v>219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191</v>
      </c>
      <c r="AU129" s="20" t="s">
        <v>83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220</v>
      </c>
      <c r="G130" s="200"/>
      <c r="H130" s="204">
        <v>0.76100000000000001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220</v>
      </c>
      <c r="G131" s="200"/>
      <c r="H131" s="204">
        <v>0.76100000000000001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221</v>
      </c>
      <c r="G132" s="200"/>
      <c r="H132" s="204">
        <v>0.75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222</v>
      </c>
      <c r="G133" s="200"/>
      <c r="H133" s="204">
        <v>0.34799999999999998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4" customFormat="1" ht="11.25">
      <c r="B135" s="211"/>
      <c r="C135" s="212"/>
      <c r="D135" s="201" t="s">
        <v>193</v>
      </c>
      <c r="E135" s="213" t="s">
        <v>19</v>
      </c>
      <c r="F135" s="214" t="s">
        <v>197</v>
      </c>
      <c r="G135" s="212"/>
      <c r="H135" s="215">
        <v>3.3810000000000002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193</v>
      </c>
      <c r="AU135" s="221" t="s">
        <v>83</v>
      </c>
      <c r="AV135" s="14" t="s">
        <v>189</v>
      </c>
      <c r="AW135" s="14" t="s">
        <v>32</v>
      </c>
      <c r="AX135" s="14" t="s">
        <v>77</v>
      </c>
      <c r="AY135" s="221" t="s">
        <v>181</v>
      </c>
    </row>
    <row r="136" spans="1:65" s="2" customFormat="1" ht="21.75" customHeight="1">
      <c r="A136" s="37"/>
      <c r="B136" s="38"/>
      <c r="C136" s="181" t="s">
        <v>182</v>
      </c>
      <c r="D136" s="181" t="s">
        <v>184</v>
      </c>
      <c r="E136" s="182" t="s">
        <v>223</v>
      </c>
      <c r="F136" s="183" t="s">
        <v>224</v>
      </c>
      <c r="G136" s="184" t="s">
        <v>187</v>
      </c>
      <c r="H136" s="185">
        <v>3.3809999999999998</v>
      </c>
      <c r="I136" s="186"/>
      <c r="J136" s="187">
        <f>ROUND(I136*H136,2)</f>
        <v>0</v>
      </c>
      <c r="K136" s="183" t="s">
        <v>188</v>
      </c>
      <c r="L136" s="42"/>
      <c r="M136" s="188" t="s">
        <v>19</v>
      </c>
      <c r="N136" s="189" t="s">
        <v>42</v>
      </c>
      <c r="O136" s="67"/>
      <c r="P136" s="190">
        <f>O136*H136</f>
        <v>0</v>
      </c>
      <c r="Q136" s="190">
        <v>4.3800000000000002E-3</v>
      </c>
      <c r="R136" s="190">
        <f>Q136*H136</f>
        <v>1.4808780000000001E-2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189</v>
      </c>
      <c r="AT136" s="192" t="s">
        <v>184</v>
      </c>
      <c r="AU136" s="192" t="s">
        <v>83</v>
      </c>
      <c r="AY136" s="20" t="s">
        <v>181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83</v>
      </c>
      <c r="BK136" s="193">
        <f>ROUND(I136*H136,2)</f>
        <v>0</v>
      </c>
      <c r="BL136" s="20" t="s">
        <v>189</v>
      </c>
      <c r="BM136" s="192" t="s">
        <v>225</v>
      </c>
    </row>
    <row r="137" spans="1:65" s="2" customFormat="1" ht="11.25">
      <c r="A137" s="37"/>
      <c r="B137" s="38"/>
      <c r="C137" s="39"/>
      <c r="D137" s="194" t="s">
        <v>191</v>
      </c>
      <c r="E137" s="39"/>
      <c r="F137" s="195" t="s">
        <v>226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191</v>
      </c>
      <c r="AU137" s="20" t="s">
        <v>83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220</v>
      </c>
      <c r="G138" s="200"/>
      <c r="H138" s="204">
        <v>0.76100000000000001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220</v>
      </c>
      <c r="G139" s="200"/>
      <c r="H139" s="204">
        <v>0.76100000000000001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221</v>
      </c>
      <c r="G140" s="200"/>
      <c r="H140" s="204">
        <v>0.75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222</v>
      </c>
      <c r="G141" s="200"/>
      <c r="H141" s="204">
        <v>0.34799999999999998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220</v>
      </c>
      <c r="G142" s="200"/>
      <c r="H142" s="204">
        <v>0.76100000000000001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4" customFormat="1" ht="11.25">
      <c r="B143" s="211"/>
      <c r="C143" s="212"/>
      <c r="D143" s="201" t="s">
        <v>193</v>
      </c>
      <c r="E143" s="213" t="s">
        <v>19</v>
      </c>
      <c r="F143" s="214" t="s">
        <v>197</v>
      </c>
      <c r="G143" s="212"/>
      <c r="H143" s="215">
        <v>3.3810000000000002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193</v>
      </c>
      <c r="AU143" s="221" t="s">
        <v>83</v>
      </c>
      <c r="AV143" s="14" t="s">
        <v>189</v>
      </c>
      <c r="AW143" s="14" t="s">
        <v>32</v>
      </c>
      <c r="AX143" s="14" t="s">
        <v>77</v>
      </c>
      <c r="AY143" s="221" t="s">
        <v>181</v>
      </c>
    </row>
    <row r="144" spans="1:65" s="2" customFormat="1" ht="24.2" customHeight="1">
      <c r="A144" s="37"/>
      <c r="B144" s="38"/>
      <c r="C144" s="181" t="s">
        <v>227</v>
      </c>
      <c r="D144" s="181" t="s">
        <v>184</v>
      </c>
      <c r="E144" s="182" t="s">
        <v>228</v>
      </c>
      <c r="F144" s="183" t="s">
        <v>229</v>
      </c>
      <c r="G144" s="184" t="s">
        <v>230</v>
      </c>
      <c r="H144" s="185">
        <v>22.53</v>
      </c>
      <c r="I144" s="186"/>
      <c r="J144" s="187">
        <f>ROUND(I144*H144,2)</f>
        <v>0</v>
      </c>
      <c r="K144" s="183" t="s">
        <v>188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189</v>
      </c>
      <c r="AT144" s="192" t="s">
        <v>184</v>
      </c>
      <c r="AU144" s="192" t="s">
        <v>83</v>
      </c>
      <c r="AY144" s="20" t="s">
        <v>181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83</v>
      </c>
      <c r="BK144" s="193">
        <f>ROUND(I144*H144,2)</f>
        <v>0</v>
      </c>
      <c r="BL144" s="20" t="s">
        <v>189</v>
      </c>
      <c r="BM144" s="192" t="s">
        <v>231</v>
      </c>
    </row>
    <row r="145" spans="1:65" s="2" customFormat="1" ht="11.25">
      <c r="A145" s="37"/>
      <c r="B145" s="38"/>
      <c r="C145" s="39"/>
      <c r="D145" s="194" t="s">
        <v>191</v>
      </c>
      <c r="E145" s="39"/>
      <c r="F145" s="195" t="s">
        <v>232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191</v>
      </c>
      <c r="AU145" s="20" t="s">
        <v>83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233</v>
      </c>
      <c r="G146" s="200"/>
      <c r="H146" s="204">
        <v>5.07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234</v>
      </c>
      <c r="G148" s="200"/>
      <c r="H148" s="204">
        <v>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235</v>
      </c>
      <c r="G149" s="200"/>
      <c r="H149" s="204">
        <v>2.3199999999999998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233</v>
      </c>
      <c r="G150" s="200"/>
      <c r="H150" s="204">
        <v>5.07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22.53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2" customFormat="1" ht="16.5" customHeight="1">
      <c r="A152" s="37"/>
      <c r="B152" s="38"/>
      <c r="C152" s="222" t="s">
        <v>236</v>
      </c>
      <c r="D152" s="222" t="s">
        <v>237</v>
      </c>
      <c r="E152" s="223" t="s">
        <v>238</v>
      </c>
      <c r="F152" s="224" t="s">
        <v>239</v>
      </c>
      <c r="G152" s="225" t="s">
        <v>230</v>
      </c>
      <c r="H152" s="226">
        <v>23.657</v>
      </c>
      <c r="I152" s="227"/>
      <c r="J152" s="228">
        <f>ROUND(I152*H152,2)</f>
        <v>0</v>
      </c>
      <c r="K152" s="224" t="s">
        <v>188</v>
      </c>
      <c r="L152" s="229"/>
      <c r="M152" s="230" t="s">
        <v>19</v>
      </c>
      <c r="N152" s="231" t="s">
        <v>42</v>
      </c>
      <c r="O152" s="67"/>
      <c r="P152" s="190">
        <f>O152*H152</f>
        <v>0</v>
      </c>
      <c r="Q152" s="190">
        <v>1E-4</v>
      </c>
      <c r="R152" s="190">
        <f>Q152*H152</f>
        <v>2.3657000000000001E-3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236</v>
      </c>
      <c r="AT152" s="192" t="s">
        <v>237</v>
      </c>
      <c r="AU152" s="192" t="s">
        <v>83</v>
      </c>
      <c r="AY152" s="20" t="s">
        <v>181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83</v>
      </c>
      <c r="BK152" s="193">
        <f>ROUND(I152*H152,2)</f>
        <v>0</v>
      </c>
      <c r="BL152" s="20" t="s">
        <v>189</v>
      </c>
      <c r="BM152" s="192" t="s">
        <v>240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233</v>
      </c>
      <c r="G153" s="200"/>
      <c r="H153" s="204">
        <v>5.07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233</v>
      </c>
      <c r="G154" s="200"/>
      <c r="H154" s="204">
        <v>5.07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234</v>
      </c>
      <c r="G155" s="200"/>
      <c r="H155" s="204">
        <v>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235</v>
      </c>
      <c r="G156" s="200"/>
      <c r="H156" s="204">
        <v>2.3199999999999998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233</v>
      </c>
      <c r="G157" s="200"/>
      <c r="H157" s="204">
        <v>5.07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4" customFormat="1" ht="11.25">
      <c r="B158" s="211"/>
      <c r="C158" s="212"/>
      <c r="D158" s="201" t="s">
        <v>193</v>
      </c>
      <c r="E158" s="213" t="s">
        <v>19</v>
      </c>
      <c r="F158" s="214" t="s">
        <v>197</v>
      </c>
      <c r="G158" s="212"/>
      <c r="H158" s="215">
        <v>22.53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193</v>
      </c>
      <c r="AU158" s="221" t="s">
        <v>83</v>
      </c>
      <c r="AV158" s="14" t="s">
        <v>189</v>
      </c>
      <c r="AW158" s="14" t="s">
        <v>32</v>
      </c>
      <c r="AX158" s="14" t="s">
        <v>77</v>
      </c>
      <c r="AY158" s="221" t="s">
        <v>181</v>
      </c>
    </row>
    <row r="159" spans="1:65" s="13" customFormat="1" ht="11.25">
      <c r="B159" s="199"/>
      <c r="C159" s="200"/>
      <c r="D159" s="201" t="s">
        <v>193</v>
      </c>
      <c r="E159" s="200"/>
      <c r="F159" s="203" t="s">
        <v>241</v>
      </c>
      <c r="G159" s="200"/>
      <c r="H159" s="204">
        <v>23.657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193</v>
      </c>
      <c r="AU159" s="210" t="s">
        <v>83</v>
      </c>
      <c r="AV159" s="13" t="s">
        <v>83</v>
      </c>
      <c r="AW159" s="13" t="s">
        <v>4</v>
      </c>
      <c r="AX159" s="13" t="s">
        <v>77</v>
      </c>
      <c r="AY159" s="210" t="s">
        <v>181</v>
      </c>
    </row>
    <row r="160" spans="1:65" s="2" customFormat="1" ht="33" customHeight="1">
      <c r="A160" s="37"/>
      <c r="B160" s="38"/>
      <c r="C160" s="181" t="s">
        <v>242</v>
      </c>
      <c r="D160" s="181" t="s">
        <v>184</v>
      </c>
      <c r="E160" s="182" t="s">
        <v>243</v>
      </c>
      <c r="F160" s="183" t="s">
        <v>244</v>
      </c>
      <c r="G160" s="184" t="s">
        <v>230</v>
      </c>
      <c r="H160" s="185">
        <v>45.06</v>
      </c>
      <c r="I160" s="186"/>
      <c r="J160" s="187">
        <f>ROUND(I160*H160,2)</f>
        <v>0</v>
      </c>
      <c r="K160" s="183" t="s">
        <v>188</v>
      </c>
      <c r="L160" s="42"/>
      <c r="M160" s="188" t="s">
        <v>19</v>
      </c>
      <c r="N160" s="189" t="s">
        <v>42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189</v>
      </c>
      <c r="AT160" s="192" t="s">
        <v>184</v>
      </c>
      <c r="AU160" s="192" t="s">
        <v>83</v>
      </c>
      <c r="AY160" s="20" t="s">
        <v>181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83</v>
      </c>
      <c r="BK160" s="193">
        <f>ROUND(I160*H160,2)</f>
        <v>0</v>
      </c>
      <c r="BL160" s="20" t="s">
        <v>189</v>
      </c>
      <c r="BM160" s="192" t="s">
        <v>245</v>
      </c>
    </row>
    <row r="161" spans="1:65" s="2" customFormat="1" ht="11.25">
      <c r="A161" s="37"/>
      <c r="B161" s="38"/>
      <c r="C161" s="39"/>
      <c r="D161" s="194" t="s">
        <v>191</v>
      </c>
      <c r="E161" s="39"/>
      <c r="F161" s="195" t="s">
        <v>246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191</v>
      </c>
      <c r="AU161" s="20" t="s">
        <v>83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233</v>
      </c>
      <c r="G162" s="200"/>
      <c r="H162" s="204">
        <v>5.07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233</v>
      </c>
      <c r="G163" s="200"/>
      <c r="H163" s="204">
        <v>5.07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234</v>
      </c>
      <c r="G164" s="200"/>
      <c r="H164" s="204">
        <v>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235</v>
      </c>
      <c r="G165" s="200"/>
      <c r="H165" s="204">
        <v>2.3199999999999998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3" customFormat="1" ht="11.25">
      <c r="B166" s="199"/>
      <c r="C166" s="200"/>
      <c r="D166" s="201" t="s">
        <v>193</v>
      </c>
      <c r="E166" s="202" t="s">
        <v>19</v>
      </c>
      <c r="F166" s="203" t="s">
        <v>233</v>
      </c>
      <c r="G166" s="200"/>
      <c r="H166" s="204">
        <v>5.07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193</v>
      </c>
      <c r="AU166" s="210" t="s">
        <v>83</v>
      </c>
      <c r="AV166" s="13" t="s">
        <v>83</v>
      </c>
      <c r="AW166" s="13" t="s">
        <v>32</v>
      </c>
      <c r="AX166" s="13" t="s">
        <v>70</v>
      </c>
      <c r="AY166" s="210" t="s">
        <v>181</v>
      </c>
    </row>
    <row r="167" spans="1:65" s="15" customFormat="1" ht="11.25">
      <c r="B167" s="232"/>
      <c r="C167" s="233"/>
      <c r="D167" s="201" t="s">
        <v>193</v>
      </c>
      <c r="E167" s="234" t="s">
        <v>19</v>
      </c>
      <c r="F167" s="235" t="s">
        <v>247</v>
      </c>
      <c r="G167" s="233"/>
      <c r="H167" s="236">
        <v>22.53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193</v>
      </c>
      <c r="AU167" s="242" t="s">
        <v>83</v>
      </c>
      <c r="AV167" s="15" t="s">
        <v>202</v>
      </c>
      <c r="AW167" s="15" t="s">
        <v>32</v>
      </c>
      <c r="AX167" s="15" t="s">
        <v>70</v>
      </c>
      <c r="AY167" s="242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233</v>
      </c>
      <c r="G169" s="200"/>
      <c r="H169" s="204">
        <v>5.07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234</v>
      </c>
      <c r="G170" s="200"/>
      <c r="H170" s="204">
        <v>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235</v>
      </c>
      <c r="G171" s="200"/>
      <c r="H171" s="204">
        <v>2.3199999999999998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3" customFormat="1" ht="11.25">
      <c r="B172" s="199"/>
      <c r="C172" s="200"/>
      <c r="D172" s="201" t="s">
        <v>193</v>
      </c>
      <c r="E172" s="202" t="s">
        <v>19</v>
      </c>
      <c r="F172" s="203" t="s">
        <v>233</v>
      </c>
      <c r="G172" s="200"/>
      <c r="H172" s="204">
        <v>5.07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32</v>
      </c>
      <c r="AX172" s="13" t="s">
        <v>70</v>
      </c>
      <c r="AY172" s="210" t="s">
        <v>181</v>
      </c>
    </row>
    <row r="173" spans="1:65" s="15" customFormat="1" ht="11.25">
      <c r="B173" s="232"/>
      <c r="C173" s="233"/>
      <c r="D173" s="201" t="s">
        <v>193</v>
      </c>
      <c r="E173" s="234" t="s">
        <v>19</v>
      </c>
      <c r="F173" s="235" t="s">
        <v>247</v>
      </c>
      <c r="G173" s="233"/>
      <c r="H173" s="236">
        <v>22.53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193</v>
      </c>
      <c r="AU173" s="242" t="s">
        <v>83</v>
      </c>
      <c r="AV173" s="15" t="s">
        <v>202</v>
      </c>
      <c r="AW173" s="15" t="s">
        <v>32</v>
      </c>
      <c r="AX173" s="15" t="s">
        <v>70</v>
      </c>
      <c r="AY173" s="242" t="s">
        <v>181</v>
      </c>
    </row>
    <row r="174" spans="1:65" s="14" customFormat="1" ht="11.25">
      <c r="B174" s="211"/>
      <c r="C174" s="212"/>
      <c r="D174" s="201" t="s">
        <v>193</v>
      </c>
      <c r="E174" s="213" t="s">
        <v>19</v>
      </c>
      <c r="F174" s="214" t="s">
        <v>197</v>
      </c>
      <c r="G174" s="212"/>
      <c r="H174" s="215">
        <v>45.06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193</v>
      </c>
      <c r="AU174" s="221" t="s">
        <v>83</v>
      </c>
      <c r="AV174" s="14" t="s">
        <v>189</v>
      </c>
      <c r="AW174" s="14" t="s">
        <v>32</v>
      </c>
      <c r="AX174" s="14" t="s">
        <v>77</v>
      </c>
      <c r="AY174" s="221" t="s">
        <v>181</v>
      </c>
    </row>
    <row r="175" spans="1:65" s="2" customFormat="1" ht="16.5" customHeight="1">
      <c r="A175" s="37"/>
      <c r="B175" s="38"/>
      <c r="C175" s="222" t="s">
        <v>248</v>
      </c>
      <c r="D175" s="222" t="s">
        <v>237</v>
      </c>
      <c r="E175" s="223" t="s">
        <v>249</v>
      </c>
      <c r="F175" s="224" t="s">
        <v>250</v>
      </c>
      <c r="G175" s="225" t="s">
        <v>230</v>
      </c>
      <c r="H175" s="226">
        <v>23.657</v>
      </c>
      <c r="I175" s="227"/>
      <c r="J175" s="228">
        <f>ROUND(I175*H175,2)</f>
        <v>0</v>
      </c>
      <c r="K175" s="224" t="s">
        <v>188</v>
      </c>
      <c r="L175" s="229"/>
      <c r="M175" s="230" t="s">
        <v>19</v>
      </c>
      <c r="N175" s="231" t="s">
        <v>42</v>
      </c>
      <c r="O175" s="67"/>
      <c r="P175" s="190">
        <f>O175*H175</f>
        <v>0</v>
      </c>
      <c r="Q175" s="190">
        <v>4.0000000000000003E-5</v>
      </c>
      <c r="R175" s="190">
        <f>Q175*H175</f>
        <v>9.4628000000000008E-4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236</v>
      </c>
      <c r="AT175" s="192" t="s">
        <v>237</v>
      </c>
      <c r="AU175" s="192" t="s">
        <v>83</v>
      </c>
      <c r="AY175" s="20" t="s">
        <v>181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83</v>
      </c>
      <c r="BK175" s="193">
        <f>ROUND(I175*H175,2)</f>
        <v>0</v>
      </c>
      <c r="BL175" s="20" t="s">
        <v>189</v>
      </c>
      <c r="BM175" s="192" t="s">
        <v>251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233</v>
      </c>
      <c r="G176" s="200"/>
      <c r="H176" s="204">
        <v>5.07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233</v>
      </c>
      <c r="G177" s="200"/>
      <c r="H177" s="204">
        <v>5.07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234</v>
      </c>
      <c r="G178" s="200"/>
      <c r="H178" s="204">
        <v>5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235</v>
      </c>
      <c r="G179" s="200"/>
      <c r="H179" s="204">
        <v>2.3199999999999998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3" customFormat="1" ht="11.25">
      <c r="B180" s="199"/>
      <c r="C180" s="200"/>
      <c r="D180" s="201" t="s">
        <v>193</v>
      </c>
      <c r="E180" s="202" t="s">
        <v>19</v>
      </c>
      <c r="F180" s="203" t="s">
        <v>233</v>
      </c>
      <c r="G180" s="200"/>
      <c r="H180" s="204">
        <v>5.07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193</v>
      </c>
      <c r="AU180" s="210" t="s">
        <v>83</v>
      </c>
      <c r="AV180" s="13" t="s">
        <v>83</v>
      </c>
      <c r="AW180" s="13" t="s">
        <v>32</v>
      </c>
      <c r="AX180" s="13" t="s">
        <v>70</v>
      </c>
      <c r="AY180" s="210" t="s">
        <v>181</v>
      </c>
    </row>
    <row r="181" spans="1:65" s="14" customFormat="1" ht="11.25">
      <c r="B181" s="211"/>
      <c r="C181" s="212"/>
      <c r="D181" s="201" t="s">
        <v>193</v>
      </c>
      <c r="E181" s="213" t="s">
        <v>19</v>
      </c>
      <c r="F181" s="214" t="s">
        <v>197</v>
      </c>
      <c r="G181" s="212"/>
      <c r="H181" s="215">
        <v>22.53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193</v>
      </c>
      <c r="AU181" s="221" t="s">
        <v>83</v>
      </c>
      <c r="AV181" s="14" t="s">
        <v>189</v>
      </c>
      <c r="AW181" s="14" t="s">
        <v>32</v>
      </c>
      <c r="AX181" s="14" t="s">
        <v>77</v>
      </c>
      <c r="AY181" s="221" t="s">
        <v>181</v>
      </c>
    </row>
    <row r="182" spans="1:65" s="13" customFormat="1" ht="11.25">
      <c r="B182" s="199"/>
      <c r="C182" s="200"/>
      <c r="D182" s="201" t="s">
        <v>193</v>
      </c>
      <c r="E182" s="200"/>
      <c r="F182" s="203" t="s">
        <v>241</v>
      </c>
      <c r="G182" s="200"/>
      <c r="H182" s="204">
        <v>23.657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4</v>
      </c>
      <c r="AX182" s="13" t="s">
        <v>77</v>
      </c>
      <c r="AY182" s="210" t="s">
        <v>181</v>
      </c>
    </row>
    <row r="183" spans="1:65" s="2" customFormat="1" ht="16.5" customHeight="1">
      <c r="A183" s="37"/>
      <c r="B183" s="38"/>
      <c r="C183" s="222" t="s">
        <v>252</v>
      </c>
      <c r="D183" s="222" t="s">
        <v>237</v>
      </c>
      <c r="E183" s="223" t="s">
        <v>253</v>
      </c>
      <c r="F183" s="224" t="s">
        <v>254</v>
      </c>
      <c r="G183" s="225" t="s">
        <v>230</v>
      </c>
      <c r="H183" s="226">
        <v>23.657</v>
      </c>
      <c r="I183" s="227"/>
      <c r="J183" s="228">
        <f>ROUND(I183*H183,2)</f>
        <v>0</v>
      </c>
      <c r="K183" s="224" t="s">
        <v>188</v>
      </c>
      <c r="L183" s="229"/>
      <c r="M183" s="230" t="s">
        <v>19</v>
      </c>
      <c r="N183" s="231" t="s">
        <v>42</v>
      </c>
      <c r="O183" s="67"/>
      <c r="P183" s="190">
        <f>O183*H183</f>
        <v>0</v>
      </c>
      <c r="Q183" s="190">
        <v>2.9999999999999997E-4</v>
      </c>
      <c r="R183" s="190">
        <f>Q183*H183</f>
        <v>7.0970999999999994E-3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236</v>
      </c>
      <c r="AT183" s="192" t="s">
        <v>237</v>
      </c>
      <c r="AU183" s="192" t="s">
        <v>83</v>
      </c>
      <c r="AY183" s="20" t="s">
        <v>181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83</v>
      </c>
      <c r="BK183" s="193">
        <f>ROUND(I183*H183,2)</f>
        <v>0</v>
      </c>
      <c r="BL183" s="20" t="s">
        <v>189</v>
      </c>
      <c r="BM183" s="192" t="s">
        <v>255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233</v>
      </c>
      <c r="G184" s="200"/>
      <c r="H184" s="204">
        <v>5.07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233</v>
      </c>
      <c r="G185" s="200"/>
      <c r="H185" s="204">
        <v>5.07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234</v>
      </c>
      <c r="G186" s="200"/>
      <c r="H186" s="204">
        <v>5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235</v>
      </c>
      <c r="G187" s="200"/>
      <c r="H187" s="204">
        <v>2.3199999999999998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3" customFormat="1" ht="11.25">
      <c r="B188" s="199"/>
      <c r="C188" s="200"/>
      <c r="D188" s="201" t="s">
        <v>193</v>
      </c>
      <c r="E188" s="202" t="s">
        <v>19</v>
      </c>
      <c r="F188" s="203" t="s">
        <v>233</v>
      </c>
      <c r="G188" s="200"/>
      <c r="H188" s="204">
        <v>5.07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193</v>
      </c>
      <c r="AU188" s="210" t="s">
        <v>83</v>
      </c>
      <c r="AV188" s="13" t="s">
        <v>83</v>
      </c>
      <c r="AW188" s="13" t="s">
        <v>32</v>
      </c>
      <c r="AX188" s="13" t="s">
        <v>70</v>
      </c>
      <c r="AY188" s="210" t="s">
        <v>181</v>
      </c>
    </row>
    <row r="189" spans="1:65" s="14" customFormat="1" ht="11.25">
      <c r="B189" s="211"/>
      <c r="C189" s="212"/>
      <c r="D189" s="201" t="s">
        <v>193</v>
      </c>
      <c r="E189" s="213" t="s">
        <v>19</v>
      </c>
      <c r="F189" s="214" t="s">
        <v>197</v>
      </c>
      <c r="G189" s="212"/>
      <c r="H189" s="215">
        <v>22.53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193</v>
      </c>
      <c r="AU189" s="221" t="s">
        <v>83</v>
      </c>
      <c r="AV189" s="14" t="s">
        <v>189</v>
      </c>
      <c r="AW189" s="14" t="s">
        <v>32</v>
      </c>
      <c r="AX189" s="14" t="s">
        <v>77</v>
      </c>
      <c r="AY189" s="221" t="s">
        <v>181</v>
      </c>
    </row>
    <row r="190" spans="1:65" s="13" customFormat="1" ht="11.25">
      <c r="B190" s="199"/>
      <c r="C190" s="200"/>
      <c r="D190" s="201" t="s">
        <v>193</v>
      </c>
      <c r="E190" s="200"/>
      <c r="F190" s="203" t="s">
        <v>241</v>
      </c>
      <c r="G190" s="200"/>
      <c r="H190" s="204">
        <v>23.657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4</v>
      </c>
      <c r="AX190" s="13" t="s">
        <v>77</v>
      </c>
      <c r="AY190" s="210" t="s">
        <v>181</v>
      </c>
    </row>
    <row r="191" spans="1:65" s="2" customFormat="1" ht="16.5" customHeight="1">
      <c r="A191" s="37"/>
      <c r="B191" s="38"/>
      <c r="C191" s="181" t="s">
        <v>8</v>
      </c>
      <c r="D191" s="181" t="s">
        <v>184</v>
      </c>
      <c r="E191" s="182" t="s">
        <v>256</v>
      </c>
      <c r="F191" s="183" t="s">
        <v>257</v>
      </c>
      <c r="G191" s="184" t="s">
        <v>187</v>
      </c>
      <c r="H191" s="185">
        <v>3.3809999999999998</v>
      </c>
      <c r="I191" s="186"/>
      <c r="J191" s="187">
        <f>ROUND(I191*H191,2)</f>
        <v>0</v>
      </c>
      <c r="K191" s="183" t="s">
        <v>188</v>
      </c>
      <c r="L191" s="42"/>
      <c r="M191" s="188" t="s">
        <v>19</v>
      </c>
      <c r="N191" s="189" t="s">
        <v>42</v>
      </c>
      <c r="O191" s="67"/>
      <c r="P191" s="190">
        <f>O191*H191</f>
        <v>0</v>
      </c>
      <c r="Q191" s="190">
        <v>1.3999999999999999E-4</v>
      </c>
      <c r="R191" s="190">
        <f>Q191*H191</f>
        <v>4.7333999999999994E-4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189</v>
      </c>
      <c r="AT191" s="192" t="s">
        <v>184</v>
      </c>
      <c r="AU191" s="192" t="s">
        <v>83</v>
      </c>
      <c r="AY191" s="20" t="s">
        <v>181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83</v>
      </c>
      <c r="BK191" s="193">
        <f>ROUND(I191*H191,2)</f>
        <v>0</v>
      </c>
      <c r="BL191" s="20" t="s">
        <v>189</v>
      </c>
      <c r="BM191" s="192" t="s">
        <v>258</v>
      </c>
    </row>
    <row r="192" spans="1:65" s="2" customFormat="1" ht="11.25">
      <c r="A192" s="37"/>
      <c r="B192" s="38"/>
      <c r="C192" s="39"/>
      <c r="D192" s="194" t="s">
        <v>191</v>
      </c>
      <c r="E192" s="39"/>
      <c r="F192" s="195" t="s">
        <v>259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191</v>
      </c>
      <c r="AU192" s="20" t="s">
        <v>83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220</v>
      </c>
      <c r="G193" s="200"/>
      <c r="H193" s="204">
        <v>0.76100000000000001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220</v>
      </c>
      <c r="G194" s="200"/>
      <c r="H194" s="204">
        <v>0.76100000000000001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221</v>
      </c>
      <c r="G195" s="200"/>
      <c r="H195" s="204">
        <v>0.75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222</v>
      </c>
      <c r="G196" s="200"/>
      <c r="H196" s="204">
        <v>0.34799999999999998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220</v>
      </c>
      <c r="G197" s="200"/>
      <c r="H197" s="204">
        <v>0.76100000000000001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4" customFormat="1" ht="11.25">
      <c r="B198" s="211"/>
      <c r="C198" s="212"/>
      <c r="D198" s="201" t="s">
        <v>193</v>
      </c>
      <c r="E198" s="213" t="s">
        <v>19</v>
      </c>
      <c r="F198" s="214" t="s">
        <v>197</v>
      </c>
      <c r="G198" s="212"/>
      <c r="H198" s="215">
        <v>3.3810000000000002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193</v>
      </c>
      <c r="AU198" s="221" t="s">
        <v>83</v>
      </c>
      <c r="AV198" s="14" t="s">
        <v>189</v>
      </c>
      <c r="AW198" s="14" t="s">
        <v>32</v>
      </c>
      <c r="AX198" s="14" t="s">
        <v>77</v>
      </c>
      <c r="AY198" s="221" t="s">
        <v>181</v>
      </c>
    </row>
    <row r="199" spans="1:65" s="2" customFormat="1" ht="24.2" customHeight="1">
      <c r="A199" s="37"/>
      <c r="B199" s="38"/>
      <c r="C199" s="181" t="s">
        <v>260</v>
      </c>
      <c r="D199" s="181" t="s">
        <v>184</v>
      </c>
      <c r="E199" s="182" t="s">
        <v>261</v>
      </c>
      <c r="F199" s="183" t="s">
        <v>262</v>
      </c>
      <c r="G199" s="184" t="s">
        <v>187</v>
      </c>
      <c r="H199" s="185">
        <v>3.3809999999999998</v>
      </c>
      <c r="I199" s="186"/>
      <c r="J199" s="187">
        <f>ROUND(I199*H199,2)</f>
        <v>0</v>
      </c>
      <c r="K199" s="183" t="s">
        <v>188</v>
      </c>
      <c r="L199" s="42"/>
      <c r="M199" s="188" t="s">
        <v>19</v>
      </c>
      <c r="N199" s="189" t="s">
        <v>42</v>
      </c>
      <c r="O199" s="67"/>
      <c r="P199" s="190">
        <f>O199*H199</f>
        <v>0</v>
      </c>
      <c r="Q199" s="190">
        <v>3.3E-3</v>
      </c>
      <c r="R199" s="190">
        <f>Q199*H199</f>
        <v>1.1157299999999998E-2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189</v>
      </c>
      <c r="AT199" s="192" t="s">
        <v>184</v>
      </c>
      <c r="AU199" s="192" t="s">
        <v>83</v>
      </c>
      <c r="AY199" s="20" t="s">
        <v>181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83</v>
      </c>
      <c r="BK199" s="193">
        <f>ROUND(I199*H199,2)</f>
        <v>0</v>
      </c>
      <c r="BL199" s="20" t="s">
        <v>189</v>
      </c>
      <c r="BM199" s="192" t="s">
        <v>263</v>
      </c>
    </row>
    <row r="200" spans="1:65" s="2" customFormat="1" ht="11.25">
      <c r="A200" s="37"/>
      <c r="B200" s="38"/>
      <c r="C200" s="39"/>
      <c r="D200" s="194" t="s">
        <v>191</v>
      </c>
      <c r="E200" s="39"/>
      <c r="F200" s="195" t="s">
        <v>264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191</v>
      </c>
      <c r="AU200" s="20" t="s">
        <v>83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220</v>
      </c>
      <c r="G201" s="200"/>
      <c r="H201" s="204">
        <v>0.76100000000000001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220</v>
      </c>
      <c r="G202" s="200"/>
      <c r="H202" s="204">
        <v>0.76100000000000001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221</v>
      </c>
      <c r="G203" s="200"/>
      <c r="H203" s="204">
        <v>0.75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222</v>
      </c>
      <c r="G204" s="200"/>
      <c r="H204" s="204">
        <v>0.34799999999999998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3" customFormat="1" ht="11.25">
      <c r="B205" s="199"/>
      <c r="C205" s="200"/>
      <c r="D205" s="201" t="s">
        <v>193</v>
      </c>
      <c r="E205" s="202" t="s">
        <v>19</v>
      </c>
      <c r="F205" s="203" t="s">
        <v>220</v>
      </c>
      <c r="G205" s="200"/>
      <c r="H205" s="204">
        <v>0.76100000000000001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193</v>
      </c>
      <c r="AU205" s="210" t="s">
        <v>83</v>
      </c>
      <c r="AV205" s="13" t="s">
        <v>83</v>
      </c>
      <c r="AW205" s="13" t="s">
        <v>32</v>
      </c>
      <c r="AX205" s="13" t="s">
        <v>70</v>
      </c>
      <c r="AY205" s="210" t="s">
        <v>181</v>
      </c>
    </row>
    <row r="206" spans="1:65" s="14" customFormat="1" ht="11.25">
      <c r="B206" s="211"/>
      <c r="C206" s="212"/>
      <c r="D206" s="201" t="s">
        <v>193</v>
      </c>
      <c r="E206" s="213" t="s">
        <v>19</v>
      </c>
      <c r="F206" s="214" t="s">
        <v>197</v>
      </c>
      <c r="G206" s="212"/>
      <c r="H206" s="215">
        <v>3.3810000000000002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193</v>
      </c>
      <c r="AU206" s="221" t="s">
        <v>83</v>
      </c>
      <c r="AV206" s="14" t="s">
        <v>189</v>
      </c>
      <c r="AW206" s="14" t="s">
        <v>32</v>
      </c>
      <c r="AX206" s="14" t="s">
        <v>77</v>
      </c>
      <c r="AY206" s="221" t="s">
        <v>181</v>
      </c>
    </row>
    <row r="207" spans="1:65" s="12" customFormat="1" ht="22.9" customHeight="1">
      <c r="B207" s="165"/>
      <c r="C207" s="166"/>
      <c r="D207" s="167" t="s">
        <v>69</v>
      </c>
      <c r="E207" s="179" t="s">
        <v>242</v>
      </c>
      <c r="F207" s="179" t="s">
        <v>265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SUM(P208:P256)</f>
        <v>0</v>
      </c>
      <c r="Q207" s="173"/>
      <c r="R207" s="174">
        <f>SUM(R208:R256)</f>
        <v>1.5444E-3</v>
      </c>
      <c r="S207" s="173"/>
      <c r="T207" s="175">
        <f>SUM(T208:T256)</f>
        <v>1.046548</v>
      </c>
      <c r="AR207" s="176" t="s">
        <v>77</v>
      </c>
      <c r="AT207" s="177" t="s">
        <v>69</v>
      </c>
      <c r="AU207" s="177" t="s">
        <v>77</v>
      </c>
      <c r="AY207" s="176" t="s">
        <v>181</v>
      </c>
      <c r="BK207" s="178">
        <f>SUM(BK208:BK256)</f>
        <v>0</v>
      </c>
    </row>
    <row r="208" spans="1:65" s="2" customFormat="1" ht="24.2" customHeight="1">
      <c r="A208" s="37"/>
      <c r="B208" s="38"/>
      <c r="C208" s="181" t="s">
        <v>266</v>
      </c>
      <c r="D208" s="181" t="s">
        <v>184</v>
      </c>
      <c r="E208" s="182" t="s">
        <v>267</v>
      </c>
      <c r="F208" s="183" t="s">
        <v>268</v>
      </c>
      <c r="G208" s="184" t="s">
        <v>187</v>
      </c>
      <c r="H208" s="185">
        <v>11.88</v>
      </c>
      <c r="I208" s="186"/>
      <c r="J208" s="187">
        <f>ROUND(I208*H208,2)</f>
        <v>0</v>
      </c>
      <c r="K208" s="183" t="s">
        <v>188</v>
      </c>
      <c r="L208" s="42"/>
      <c r="M208" s="188" t="s">
        <v>19</v>
      </c>
      <c r="N208" s="189" t="s">
        <v>42</v>
      </c>
      <c r="O208" s="67"/>
      <c r="P208" s="190">
        <f>O208*H208</f>
        <v>0</v>
      </c>
      <c r="Q208" s="190">
        <v>1.2999999999999999E-4</v>
      </c>
      <c r="R208" s="190">
        <f>Q208*H208</f>
        <v>1.5444E-3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189</v>
      </c>
      <c r="AT208" s="192" t="s">
        <v>184</v>
      </c>
      <c r="AU208" s="192" t="s">
        <v>83</v>
      </c>
      <c r="AY208" s="20" t="s">
        <v>181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83</v>
      </c>
      <c r="BK208" s="193">
        <f>ROUND(I208*H208,2)</f>
        <v>0</v>
      </c>
      <c r="BL208" s="20" t="s">
        <v>189</v>
      </c>
      <c r="BM208" s="192" t="s">
        <v>269</v>
      </c>
    </row>
    <row r="209" spans="1:65" s="2" customFormat="1" ht="11.25">
      <c r="A209" s="37"/>
      <c r="B209" s="38"/>
      <c r="C209" s="39"/>
      <c r="D209" s="194" t="s">
        <v>191</v>
      </c>
      <c r="E209" s="39"/>
      <c r="F209" s="195" t="s">
        <v>270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191</v>
      </c>
      <c r="AU209" s="20" t="s">
        <v>83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271</v>
      </c>
      <c r="G211" s="200"/>
      <c r="H211" s="204">
        <v>3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272</v>
      </c>
      <c r="G212" s="200"/>
      <c r="H212" s="204">
        <v>1.44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272</v>
      </c>
      <c r="G213" s="200"/>
      <c r="H213" s="204">
        <v>1.44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271</v>
      </c>
      <c r="G214" s="200"/>
      <c r="H214" s="204">
        <v>3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11.879999999999999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1.75" customHeight="1">
      <c r="A216" s="37"/>
      <c r="B216" s="38"/>
      <c r="C216" s="181" t="s">
        <v>273</v>
      </c>
      <c r="D216" s="181" t="s">
        <v>184</v>
      </c>
      <c r="E216" s="182" t="s">
        <v>274</v>
      </c>
      <c r="F216" s="183" t="s">
        <v>275</v>
      </c>
      <c r="G216" s="184" t="s">
        <v>187</v>
      </c>
      <c r="H216" s="185">
        <v>0.60099999999999998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7.2999999999999995E-2</v>
      </c>
      <c r="T216" s="191">
        <f>S216*H216</f>
        <v>4.3872999999999995E-2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276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277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214</v>
      </c>
      <c r="G218" s="200"/>
      <c r="H218" s="204">
        <v>0.60099999999999998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0.60099999999999998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279</v>
      </c>
      <c r="F220" s="183" t="s">
        <v>280</v>
      </c>
      <c r="G220" s="184" t="s">
        <v>187</v>
      </c>
      <c r="H220" s="185">
        <v>1.7969999999999999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5.8999999999999997E-2</v>
      </c>
      <c r="T220" s="191">
        <f>S220*H220</f>
        <v>0.10602299999999999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281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282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6" customFormat="1" ht="11.25">
      <c r="B222" s="243"/>
      <c r="C222" s="244"/>
      <c r="D222" s="201" t="s">
        <v>193</v>
      </c>
      <c r="E222" s="245" t="s">
        <v>19</v>
      </c>
      <c r="F222" s="246" t="s">
        <v>283</v>
      </c>
      <c r="G222" s="244"/>
      <c r="H222" s="245" t="s">
        <v>19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193</v>
      </c>
      <c r="AU222" s="252" t="s">
        <v>83</v>
      </c>
      <c r="AV222" s="16" t="s">
        <v>77</v>
      </c>
      <c r="AW222" s="16" t="s">
        <v>32</v>
      </c>
      <c r="AX222" s="16" t="s">
        <v>70</v>
      </c>
      <c r="AY222" s="252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213</v>
      </c>
      <c r="G223" s="200"/>
      <c r="H223" s="204">
        <v>1.7969999999999999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4" customFormat="1" ht="11.25">
      <c r="B224" s="211"/>
      <c r="C224" s="212"/>
      <c r="D224" s="201" t="s">
        <v>193</v>
      </c>
      <c r="E224" s="213" t="s">
        <v>19</v>
      </c>
      <c r="F224" s="214" t="s">
        <v>197</v>
      </c>
      <c r="G224" s="212"/>
      <c r="H224" s="215">
        <v>1.7969999999999999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193</v>
      </c>
      <c r="AU224" s="221" t="s">
        <v>83</v>
      </c>
      <c r="AV224" s="14" t="s">
        <v>189</v>
      </c>
      <c r="AW224" s="14" t="s">
        <v>32</v>
      </c>
      <c r="AX224" s="14" t="s">
        <v>77</v>
      </c>
      <c r="AY224" s="221" t="s">
        <v>181</v>
      </c>
    </row>
    <row r="225" spans="1:65" s="2" customFormat="1" ht="21.75" customHeight="1">
      <c r="A225" s="37"/>
      <c r="B225" s="38"/>
      <c r="C225" s="181" t="s">
        <v>284</v>
      </c>
      <c r="D225" s="181" t="s">
        <v>184</v>
      </c>
      <c r="E225" s="182" t="s">
        <v>285</v>
      </c>
      <c r="F225" s="183" t="s">
        <v>286</v>
      </c>
      <c r="G225" s="184" t="s">
        <v>187</v>
      </c>
      <c r="H225" s="185">
        <v>9.3420000000000005</v>
      </c>
      <c r="I225" s="186"/>
      <c r="J225" s="187">
        <f>ROUND(I225*H225,2)</f>
        <v>0</v>
      </c>
      <c r="K225" s="183" t="s">
        <v>188</v>
      </c>
      <c r="L225" s="42"/>
      <c r="M225" s="188" t="s">
        <v>19</v>
      </c>
      <c r="N225" s="189" t="s">
        <v>42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5.0999999999999997E-2</v>
      </c>
      <c r="T225" s="191">
        <f>S225*H225</f>
        <v>0.47644199999999998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189</v>
      </c>
      <c r="AT225" s="192" t="s">
        <v>184</v>
      </c>
      <c r="AU225" s="192" t="s">
        <v>83</v>
      </c>
      <c r="AY225" s="20" t="s">
        <v>181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83</v>
      </c>
      <c r="BK225" s="193">
        <f>ROUND(I225*H225,2)</f>
        <v>0</v>
      </c>
      <c r="BL225" s="20" t="s">
        <v>189</v>
      </c>
      <c r="BM225" s="192" t="s">
        <v>287</v>
      </c>
    </row>
    <row r="226" spans="1:65" s="2" customFormat="1" ht="11.25">
      <c r="A226" s="37"/>
      <c r="B226" s="38"/>
      <c r="C226" s="39"/>
      <c r="D226" s="194" t="s">
        <v>191</v>
      </c>
      <c r="E226" s="39"/>
      <c r="F226" s="195" t="s">
        <v>288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191</v>
      </c>
      <c r="AU226" s="20" t="s">
        <v>83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212</v>
      </c>
      <c r="G227" s="200"/>
      <c r="H227" s="204">
        <v>3.1139999999999999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212</v>
      </c>
      <c r="G228" s="200"/>
      <c r="H228" s="204">
        <v>3.1139999999999999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212</v>
      </c>
      <c r="G229" s="200"/>
      <c r="H229" s="204">
        <v>3.1139999999999999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9.3419999999999987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24.2" customHeight="1">
      <c r="A231" s="37"/>
      <c r="B231" s="38"/>
      <c r="C231" s="181" t="s">
        <v>289</v>
      </c>
      <c r="D231" s="181" t="s">
        <v>184</v>
      </c>
      <c r="E231" s="182" t="s">
        <v>290</v>
      </c>
      <c r="F231" s="183" t="s">
        <v>291</v>
      </c>
      <c r="G231" s="184" t="s">
        <v>187</v>
      </c>
      <c r="H231" s="185">
        <v>9.1349999999999998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4.5999999999999999E-2</v>
      </c>
      <c r="T231" s="191">
        <f>S231*H231</f>
        <v>0.42020999999999997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292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293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194</v>
      </c>
      <c r="G233" s="200"/>
      <c r="H233" s="204">
        <v>2.1480000000000001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194</v>
      </c>
      <c r="G234" s="200"/>
      <c r="H234" s="204">
        <v>2.1480000000000001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195</v>
      </c>
      <c r="G235" s="200"/>
      <c r="H235" s="204">
        <v>1.7609999999999999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196</v>
      </c>
      <c r="G236" s="200"/>
      <c r="H236" s="204">
        <v>0.93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194</v>
      </c>
      <c r="G237" s="200"/>
      <c r="H237" s="204">
        <v>2.1480000000000001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9.1349999999999998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2" customFormat="1" ht="16.5" customHeight="1">
      <c r="A239" s="37"/>
      <c r="B239" s="38"/>
      <c r="C239" s="181" t="s">
        <v>294</v>
      </c>
      <c r="D239" s="181" t="s">
        <v>184</v>
      </c>
      <c r="E239" s="182" t="s">
        <v>295</v>
      </c>
      <c r="F239" s="183" t="s">
        <v>296</v>
      </c>
      <c r="G239" s="184" t="s">
        <v>187</v>
      </c>
      <c r="H239" s="185">
        <v>3.3809999999999998</v>
      </c>
      <c r="I239" s="186"/>
      <c r="J239" s="187">
        <f>ROUND(I239*H239,2)</f>
        <v>0</v>
      </c>
      <c r="K239" s="183" t="s">
        <v>188</v>
      </c>
      <c r="L239" s="42"/>
      <c r="M239" s="188" t="s">
        <v>19</v>
      </c>
      <c r="N239" s="189" t="s">
        <v>42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189</v>
      </c>
      <c r="AT239" s="192" t="s">
        <v>184</v>
      </c>
      <c r="AU239" s="192" t="s">
        <v>83</v>
      </c>
      <c r="AY239" s="20" t="s">
        <v>181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83</v>
      </c>
      <c r="BK239" s="193">
        <f>ROUND(I239*H239,2)</f>
        <v>0</v>
      </c>
      <c r="BL239" s="20" t="s">
        <v>189</v>
      </c>
      <c r="BM239" s="192" t="s">
        <v>297</v>
      </c>
    </row>
    <row r="240" spans="1:65" s="2" customFormat="1" ht="11.25">
      <c r="A240" s="37"/>
      <c r="B240" s="38"/>
      <c r="C240" s="39"/>
      <c r="D240" s="194" t="s">
        <v>191</v>
      </c>
      <c r="E240" s="39"/>
      <c r="F240" s="195" t="s">
        <v>298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191</v>
      </c>
      <c r="AU240" s="20" t="s">
        <v>83</v>
      </c>
    </row>
    <row r="241" spans="1:65" s="16" customFormat="1" ht="11.25">
      <c r="B241" s="243"/>
      <c r="C241" s="244"/>
      <c r="D241" s="201" t="s">
        <v>193</v>
      </c>
      <c r="E241" s="245" t="s">
        <v>19</v>
      </c>
      <c r="F241" s="246" t="s">
        <v>299</v>
      </c>
      <c r="G241" s="244"/>
      <c r="H241" s="245" t="s">
        <v>19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193</v>
      </c>
      <c r="AU241" s="252" t="s">
        <v>83</v>
      </c>
      <c r="AV241" s="16" t="s">
        <v>77</v>
      </c>
      <c r="AW241" s="16" t="s">
        <v>32</v>
      </c>
      <c r="AX241" s="16" t="s">
        <v>70</v>
      </c>
      <c r="AY241" s="252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220</v>
      </c>
      <c r="G242" s="200"/>
      <c r="H242" s="204">
        <v>0.76100000000000001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3" customFormat="1" ht="11.25">
      <c r="B243" s="199"/>
      <c r="C243" s="200"/>
      <c r="D243" s="201" t="s">
        <v>193</v>
      </c>
      <c r="E243" s="202" t="s">
        <v>19</v>
      </c>
      <c r="F243" s="203" t="s">
        <v>220</v>
      </c>
      <c r="G243" s="200"/>
      <c r="H243" s="204">
        <v>0.76100000000000001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193</v>
      </c>
      <c r="AU243" s="210" t="s">
        <v>83</v>
      </c>
      <c r="AV243" s="13" t="s">
        <v>83</v>
      </c>
      <c r="AW243" s="13" t="s">
        <v>32</v>
      </c>
      <c r="AX243" s="13" t="s">
        <v>70</v>
      </c>
      <c r="AY243" s="210" t="s">
        <v>181</v>
      </c>
    </row>
    <row r="244" spans="1:65" s="13" customFormat="1" ht="11.25">
      <c r="B244" s="199"/>
      <c r="C244" s="200"/>
      <c r="D244" s="201" t="s">
        <v>193</v>
      </c>
      <c r="E244" s="202" t="s">
        <v>19</v>
      </c>
      <c r="F244" s="203" t="s">
        <v>221</v>
      </c>
      <c r="G244" s="200"/>
      <c r="H244" s="204">
        <v>0.75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193</v>
      </c>
      <c r="AU244" s="210" t="s">
        <v>83</v>
      </c>
      <c r="AV244" s="13" t="s">
        <v>83</v>
      </c>
      <c r="AW244" s="13" t="s">
        <v>32</v>
      </c>
      <c r="AX244" s="13" t="s">
        <v>70</v>
      </c>
      <c r="AY244" s="210" t="s">
        <v>181</v>
      </c>
    </row>
    <row r="245" spans="1:65" s="13" customFormat="1" ht="11.25">
      <c r="B245" s="199"/>
      <c r="C245" s="200"/>
      <c r="D245" s="201" t="s">
        <v>193</v>
      </c>
      <c r="E245" s="202" t="s">
        <v>19</v>
      </c>
      <c r="F245" s="203" t="s">
        <v>222</v>
      </c>
      <c r="G245" s="200"/>
      <c r="H245" s="204">
        <v>0.34799999999999998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193</v>
      </c>
      <c r="AU245" s="210" t="s">
        <v>83</v>
      </c>
      <c r="AV245" s="13" t="s">
        <v>83</v>
      </c>
      <c r="AW245" s="13" t="s">
        <v>32</v>
      </c>
      <c r="AX245" s="13" t="s">
        <v>70</v>
      </c>
      <c r="AY245" s="210" t="s">
        <v>181</v>
      </c>
    </row>
    <row r="246" spans="1:65" s="13" customFormat="1" ht="11.25">
      <c r="B246" s="199"/>
      <c r="C246" s="200"/>
      <c r="D246" s="201" t="s">
        <v>193</v>
      </c>
      <c r="E246" s="202" t="s">
        <v>19</v>
      </c>
      <c r="F246" s="203" t="s">
        <v>220</v>
      </c>
      <c r="G246" s="200"/>
      <c r="H246" s="204">
        <v>0.76100000000000001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193</v>
      </c>
      <c r="AU246" s="210" t="s">
        <v>83</v>
      </c>
      <c r="AV246" s="13" t="s">
        <v>83</v>
      </c>
      <c r="AW246" s="13" t="s">
        <v>32</v>
      </c>
      <c r="AX246" s="13" t="s">
        <v>70</v>
      </c>
      <c r="AY246" s="210" t="s">
        <v>181</v>
      </c>
    </row>
    <row r="247" spans="1:65" s="14" customFormat="1" ht="11.25">
      <c r="B247" s="211"/>
      <c r="C247" s="212"/>
      <c r="D247" s="201" t="s">
        <v>193</v>
      </c>
      <c r="E247" s="213" t="s">
        <v>19</v>
      </c>
      <c r="F247" s="214" t="s">
        <v>197</v>
      </c>
      <c r="G247" s="212"/>
      <c r="H247" s="215">
        <v>3.3810000000000002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193</v>
      </c>
      <c r="AU247" s="221" t="s">
        <v>83</v>
      </c>
      <c r="AV247" s="14" t="s">
        <v>189</v>
      </c>
      <c r="AW247" s="14" t="s">
        <v>32</v>
      </c>
      <c r="AX247" s="14" t="s">
        <v>77</v>
      </c>
      <c r="AY247" s="221" t="s">
        <v>181</v>
      </c>
    </row>
    <row r="248" spans="1:65" s="2" customFormat="1" ht="16.5" customHeight="1">
      <c r="A248" s="37"/>
      <c r="B248" s="38"/>
      <c r="C248" s="181" t="s">
        <v>300</v>
      </c>
      <c r="D248" s="181" t="s">
        <v>184</v>
      </c>
      <c r="E248" s="182" t="s">
        <v>301</v>
      </c>
      <c r="F248" s="183" t="s">
        <v>302</v>
      </c>
      <c r="G248" s="184" t="s">
        <v>187</v>
      </c>
      <c r="H248" s="185">
        <v>3.3809999999999998</v>
      </c>
      <c r="I248" s="186"/>
      <c r="J248" s="187">
        <f>ROUND(I248*H248,2)</f>
        <v>0</v>
      </c>
      <c r="K248" s="183" t="s">
        <v>188</v>
      </c>
      <c r="L248" s="42"/>
      <c r="M248" s="188" t="s">
        <v>19</v>
      </c>
      <c r="N248" s="189" t="s">
        <v>42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189</v>
      </c>
      <c r="AT248" s="192" t="s">
        <v>184</v>
      </c>
      <c r="AU248" s="192" t="s">
        <v>83</v>
      </c>
      <c r="AY248" s="20" t="s">
        <v>181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83</v>
      </c>
      <c r="BK248" s="193">
        <f>ROUND(I248*H248,2)</f>
        <v>0</v>
      </c>
      <c r="BL248" s="20" t="s">
        <v>189</v>
      </c>
      <c r="BM248" s="192" t="s">
        <v>303</v>
      </c>
    </row>
    <row r="249" spans="1:65" s="2" customFormat="1" ht="11.25">
      <c r="A249" s="37"/>
      <c r="B249" s="38"/>
      <c r="C249" s="39"/>
      <c r="D249" s="194" t="s">
        <v>191</v>
      </c>
      <c r="E249" s="39"/>
      <c r="F249" s="195" t="s">
        <v>304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191</v>
      </c>
      <c r="AU249" s="20" t="s">
        <v>83</v>
      </c>
    </row>
    <row r="250" spans="1:65" s="16" customFormat="1" ht="11.25">
      <c r="B250" s="243"/>
      <c r="C250" s="244"/>
      <c r="D250" s="201" t="s">
        <v>193</v>
      </c>
      <c r="E250" s="245" t="s">
        <v>19</v>
      </c>
      <c r="F250" s="246" t="s">
        <v>299</v>
      </c>
      <c r="G250" s="244"/>
      <c r="H250" s="245" t="s">
        <v>19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193</v>
      </c>
      <c r="AU250" s="252" t="s">
        <v>83</v>
      </c>
      <c r="AV250" s="16" t="s">
        <v>77</v>
      </c>
      <c r="AW250" s="16" t="s">
        <v>32</v>
      </c>
      <c r="AX250" s="16" t="s">
        <v>70</v>
      </c>
      <c r="AY250" s="252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220</v>
      </c>
      <c r="G251" s="200"/>
      <c r="H251" s="204">
        <v>0.76100000000000001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3" customFormat="1" ht="11.25">
      <c r="B252" s="199"/>
      <c r="C252" s="200"/>
      <c r="D252" s="201" t="s">
        <v>193</v>
      </c>
      <c r="E252" s="202" t="s">
        <v>19</v>
      </c>
      <c r="F252" s="203" t="s">
        <v>220</v>
      </c>
      <c r="G252" s="200"/>
      <c r="H252" s="204">
        <v>0.76100000000000001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193</v>
      </c>
      <c r="AU252" s="210" t="s">
        <v>83</v>
      </c>
      <c r="AV252" s="13" t="s">
        <v>83</v>
      </c>
      <c r="AW252" s="13" t="s">
        <v>32</v>
      </c>
      <c r="AX252" s="13" t="s">
        <v>70</v>
      </c>
      <c r="AY252" s="210" t="s">
        <v>181</v>
      </c>
    </row>
    <row r="253" spans="1:65" s="13" customFormat="1" ht="11.25">
      <c r="B253" s="199"/>
      <c r="C253" s="200"/>
      <c r="D253" s="201" t="s">
        <v>193</v>
      </c>
      <c r="E253" s="202" t="s">
        <v>19</v>
      </c>
      <c r="F253" s="203" t="s">
        <v>221</v>
      </c>
      <c r="G253" s="200"/>
      <c r="H253" s="204">
        <v>0.75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193</v>
      </c>
      <c r="AU253" s="210" t="s">
        <v>83</v>
      </c>
      <c r="AV253" s="13" t="s">
        <v>83</v>
      </c>
      <c r="AW253" s="13" t="s">
        <v>32</v>
      </c>
      <c r="AX253" s="13" t="s">
        <v>70</v>
      </c>
      <c r="AY253" s="210" t="s">
        <v>181</v>
      </c>
    </row>
    <row r="254" spans="1:65" s="13" customFormat="1" ht="11.25">
      <c r="B254" s="199"/>
      <c r="C254" s="200"/>
      <c r="D254" s="201" t="s">
        <v>193</v>
      </c>
      <c r="E254" s="202" t="s">
        <v>19</v>
      </c>
      <c r="F254" s="203" t="s">
        <v>222</v>
      </c>
      <c r="G254" s="200"/>
      <c r="H254" s="204">
        <v>0.34799999999999998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193</v>
      </c>
      <c r="AU254" s="210" t="s">
        <v>83</v>
      </c>
      <c r="AV254" s="13" t="s">
        <v>83</v>
      </c>
      <c r="AW254" s="13" t="s">
        <v>32</v>
      </c>
      <c r="AX254" s="13" t="s">
        <v>70</v>
      </c>
      <c r="AY254" s="210" t="s">
        <v>181</v>
      </c>
    </row>
    <row r="255" spans="1:65" s="13" customFormat="1" ht="11.25">
      <c r="B255" s="199"/>
      <c r="C255" s="200"/>
      <c r="D255" s="201" t="s">
        <v>193</v>
      </c>
      <c r="E255" s="202" t="s">
        <v>19</v>
      </c>
      <c r="F255" s="203" t="s">
        <v>220</v>
      </c>
      <c r="G255" s="200"/>
      <c r="H255" s="204">
        <v>0.76100000000000001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193</v>
      </c>
      <c r="AU255" s="210" t="s">
        <v>83</v>
      </c>
      <c r="AV255" s="13" t="s">
        <v>83</v>
      </c>
      <c r="AW255" s="13" t="s">
        <v>32</v>
      </c>
      <c r="AX255" s="13" t="s">
        <v>70</v>
      </c>
      <c r="AY255" s="210" t="s">
        <v>181</v>
      </c>
    </row>
    <row r="256" spans="1:65" s="14" customFormat="1" ht="11.25">
      <c r="B256" s="211"/>
      <c r="C256" s="212"/>
      <c r="D256" s="201" t="s">
        <v>193</v>
      </c>
      <c r="E256" s="213" t="s">
        <v>19</v>
      </c>
      <c r="F256" s="214" t="s">
        <v>197</v>
      </c>
      <c r="G256" s="212"/>
      <c r="H256" s="215">
        <v>3.3810000000000002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193</v>
      </c>
      <c r="AU256" s="221" t="s">
        <v>83</v>
      </c>
      <c r="AV256" s="14" t="s">
        <v>189</v>
      </c>
      <c r="AW256" s="14" t="s">
        <v>32</v>
      </c>
      <c r="AX256" s="14" t="s">
        <v>77</v>
      </c>
      <c r="AY256" s="221" t="s">
        <v>181</v>
      </c>
    </row>
    <row r="257" spans="1:65" s="12" customFormat="1" ht="22.9" customHeight="1">
      <c r="B257" s="165"/>
      <c r="C257" s="166"/>
      <c r="D257" s="167" t="s">
        <v>69</v>
      </c>
      <c r="E257" s="179" t="s">
        <v>305</v>
      </c>
      <c r="F257" s="179" t="s">
        <v>306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SUM(P258:P268)</f>
        <v>0</v>
      </c>
      <c r="Q257" s="173"/>
      <c r="R257" s="174">
        <f>SUM(R258:R268)</f>
        <v>0</v>
      </c>
      <c r="S257" s="173"/>
      <c r="T257" s="175">
        <f>SUM(T258:T268)</f>
        <v>0</v>
      </c>
      <c r="AR257" s="176" t="s">
        <v>77</v>
      </c>
      <c r="AT257" s="177" t="s">
        <v>69</v>
      </c>
      <c r="AU257" s="177" t="s">
        <v>77</v>
      </c>
      <c r="AY257" s="176" t="s">
        <v>181</v>
      </c>
      <c r="BK257" s="178">
        <f>SUM(BK258:BK268)</f>
        <v>0</v>
      </c>
    </row>
    <row r="258" spans="1:65" s="2" customFormat="1" ht="24.2" customHeight="1">
      <c r="A258" s="37"/>
      <c r="B258" s="38"/>
      <c r="C258" s="181" t="s">
        <v>7</v>
      </c>
      <c r="D258" s="181" t="s">
        <v>184</v>
      </c>
      <c r="E258" s="182" t="s">
        <v>307</v>
      </c>
      <c r="F258" s="183" t="s">
        <v>308</v>
      </c>
      <c r="G258" s="184" t="s">
        <v>309</v>
      </c>
      <c r="H258" s="185">
        <v>1.083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310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311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2" customFormat="1" ht="21.75" customHeight="1">
      <c r="A260" s="37"/>
      <c r="B260" s="38"/>
      <c r="C260" s="181" t="s">
        <v>312</v>
      </c>
      <c r="D260" s="181" t="s">
        <v>184</v>
      </c>
      <c r="E260" s="182" t="s">
        <v>313</v>
      </c>
      <c r="F260" s="183" t="s">
        <v>314</v>
      </c>
      <c r="G260" s="184" t="s">
        <v>309</v>
      </c>
      <c r="H260" s="185">
        <v>1.083</v>
      </c>
      <c r="I260" s="186"/>
      <c r="J260" s="187">
        <f>ROUND(I260*H260,2)</f>
        <v>0</v>
      </c>
      <c r="K260" s="183" t="s">
        <v>188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189</v>
      </c>
      <c r="AT260" s="192" t="s">
        <v>184</v>
      </c>
      <c r="AU260" s="192" t="s">
        <v>83</v>
      </c>
      <c r="AY260" s="20" t="s">
        <v>181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83</v>
      </c>
      <c r="BK260" s="193">
        <f>ROUND(I260*H260,2)</f>
        <v>0</v>
      </c>
      <c r="BL260" s="20" t="s">
        <v>189</v>
      </c>
      <c r="BM260" s="192" t="s">
        <v>315</v>
      </c>
    </row>
    <row r="261" spans="1:65" s="2" customFormat="1" ht="11.25">
      <c r="A261" s="37"/>
      <c r="B261" s="38"/>
      <c r="C261" s="39"/>
      <c r="D261" s="194" t="s">
        <v>191</v>
      </c>
      <c r="E261" s="39"/>
      <c r="F261" s="195" t="s">
        <v>316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191</v>
      </c>
      <c r="AU261" s="20" t="s">
        <v>83</v>
      </c>
    </row>
    <row r="262" spans="1:65" s="2" customFormat="1" ht="24.2" customHeight="1">
      <c r="A262" s="37"/>
      <c r="B262" s="38"/>
      <c r="C262" s="181" t="s">
        <v>317</v>
      </c>
      <c r="D262" s="181" t="s">
        <v>184</v>
      </c>
      <c r="E262" s="182" t="s">
        <v>318</v>
      </c>
      <c r="F262" s="183" t="s">
        <v>319</v>
      </c>
      <c r="G262" s="184" t="s">
        <v>309</v>
      </c>
      <c r="H262" s="185">
        <v>9.7469999999999999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189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189</v>
      </c>
      <c r="BM262" s="192" t="s">
        <v>320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321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6" customFormat="1" ht="11.25">
      <c r="B264" s="243"/>
      <c r="C264" s="244"/>
      <c r="D264" s="201" t="s">
        <v>193</v>
      </c>
      <c r="E264" s="245" t="s">
        <v>19</v>
      </c>
      <c r="F264" s="246" t="s">
        <v>322</v>
      </c>
      <c r="G264" s="244"/>
      <c r="H264" s="245" t="s">
        <v>19</v>
      </c>
      <c r="I264" s="247"/>
      <c r="J264" s="244"/>
      <c r="K264" s="244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193</v>
      </c>
      <c r="AU264" s="252" t="s">
        <v>83</v>
      </c>
      <c r="AV264" s="16" t="s">
        <v>77</v>
      </c>
      <c r="AW264" s="16" t="s">
        <v>32</v>
      </c>
      <c r="AX264" s="16" t="s">
        <v>70</v>
      </c>
      <c r="AY264" s="252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323</v>
      </c>
      <c r="G265" s="200"/>
      <c r="H265" s="204">
        <v>9.7469999999999999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4" customFormat="1" ht="11.25">
      <c r="B266" s="211"/>
      <c r="C266" s="212"/>
      <c r="D266" s="201" t="s">
        <v>193</v>
      </c>
      <c r="E266" s="213" t="s">
        <v>19</v>
      </c>
      <c r="F266" s="214" t="s">
        <v>197</v>
      </c>
      <c r="G266" s="212"/>
      <c r="H266" s="215">
        <v>9.7469999999999999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193</v>
      </c>
      <c r="AU266" s="221" t="s">
        <v>83</v>
      </c>
      <c r="AV266" s="14" t="s">
        <v>189</v>
      </c>
      <c r="AW266" s="14" t="s">
        <v>32</v>
      </c>
      <c r="AX266" s="14" t="s">
        <v>77</v>
      </c>
      <c r="AY266" s="221" t="s">
        <v>181</v>
      </c>
    </row>
    <row r="267" spans="1:65" s="2" customFormat="1" ht="24.2" customHeight="1">
      <c r="A267" s="37"/>
      <c r="B267" s="38"/>
      <c r="C267" s="181" t="s">
        <v>324</v>
      </c>
      <c r="D267" s="181" t="s">
        <v>184</v>
      </c>
      <c r="E267" s="182" t="s">
        <v>325</v>
      </c>
      <c r="F267" s="183" t="s">
        <v>326</v>
      </c>
      <c r="G267" s="184" t="s">
        <v>309</v>
      </c>
      <c r="H267" s="185">
        <v>1.083</v>
      </c>
      <c r="I267" s="186"/>
      <c r="J267" s="187">
        <f>ROUND(I267*H267,2)</f>
        <v>0</v>
      </c>
      <c r="K267" s="183" t="s">
        <v>188</v>
      </c>
      <c r="L267" s="42"/>
      <c r="M267" s="188" t="s">
        <v>19</v>
      </c>
      <c r="N267" s="189" t="s">
        <v>42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189</v>
      </c>
      <c r="AT267" s="192" t="s">
        <v>184</v>
      </c>
      <c r="AU267" s="192" t="s">
        <v>83</v>
      </c>
      <c r="AY267" s="20" t="s">
        <v>181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83</v>
      </c>
      <c r="BK267" s="193">
        <f>ROUND(I267*H267,2)</f>
        <v>0</v>
      </c>
      <c r="BL267" s="20" t="s">
        <v>189</v>
      </c>
      <c r="BM267" s="192" t="s">
        <v>327</v>
      </c>
    </row>
    <row r="268" spans="1:65" s="2" customFormat="1" ht="11.25">
      <c r="A268" s="37"/>
      <c r="B268" s="38"/>
      <c r="C268" s="39"/>
      <c r="D268" s="194" t="s">
        <v>191</v>
      </c>
      <c r="E268" s="39"/>
      <c r="F268" s="195" t="s">
        <v>328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191</v>
      </c>
      <c r="AU268" s="20" t="s">
        <v>83</v>
      </c>
    </row>
    <row r="269" spans="1:65" s="12" customFormat="1" ht="22.9" customHeight="1">
      <c r="B269" s="165"/>
      <c r="C269" s="166"/>
      <c r="D269" s="167" t="s">
        <v>69</v>
      </c>
      <c r="E269" s="179" t="s">
        <v>329</v>
      </c>
      <c r="F269" s="179" t="s">
        <v>330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SUM(P270:P271)</f>
        <v>0</v>
      </c>
      <c r="Q269" s="173"/>
      <c r="R269" s="174">
        <f>SUM(R270:R271)</f>
        <v>0</v>
      </c>
      <c r="S269" s="173"/>
      <c r="T269" s="175">
        <f>SUM(T270:T271)</f>
        <v>0</v>
      </c>
      <c r="AR269" s="176" t="s">
        <v>77</v>
      </c>
      <c r="AT269" s="177" t="s">
        <v>69</v>
      </c>
      <c r="AU269" s="177" t="s">
        <v>77</v>
      </c>
      <c r="AY269" s="176" t="s">
        <v>181</v>
      </c>
      <c r="BK269" s="178">
        <f>SUM(BK270:BK271)</f>
        <v>0</v>
      </c>
    </row>
    <row r="270" spans="1:65" s="2" customFormat="1" ht="33" customHeight="1">
      <c r="A270" s="37"/>
      <c r="B270" s="38"/>
      <c r="C270" s="181" t="s">
        <v>331</v>
      </c>
      <c r="D270" s="181" t="s">
        <v>184</v>
      </c>
      <c r="E270" s="182" t="s">
        <v>332</v>
      </c>
      <c r="F270" s="183" t="s">
        <v>333</v>
      </c>
      <c r="G270" s="184" t="s">
        <v>309</v>
      </c>
      <c r="H270" s="185">
        <v>0.39300000000000002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189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189</v>
      </c>
      <c r="BM270" s="192" t="s">
        <v>334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335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2" customFormat="1" ht="25.9" customHeight="1">
      <c r="B272" s="165"/>
      <c r="C272" s="166"/>
      <c r="D272" s="167" t="s">
        <v>69</v>
      </c>
      <c r="E272" s="168" t="s">
        <v>336</v>
      </c>
      <c r="F272" s="168" t="s">
        <v>337</v>
      </c>
      <c r="G272" s="166"/>
      <c r="H272" s="166"/>
      <c r="I272" s="169"/>
      <c r="J272" s="170">
        <f>BK272</f>
        <v>0</v>
      </c>
      <c r="K272" s="166"/>
      <c r="L272" s="171"/>
      <c r="M272" s="172"/>
      <c r="N272" s="173"/>
      <c r="O272" s="173"/>
      <c r="P272" s="174">
        <f>P273+P296+P344+P371+P385</f>
        <v>0</v>
      </c>
      <c r="Q272" s="173"/>
      <c r="R272" s="174">
        <f>R273+R296+R344+R371+R385</f>
        <v>0.50604511000000008</v>
      </c>
      <c r="S272" s="173"/>
      <c r="T272" s="175">
        <f>T273+T296+T344+T371+T385</f>
        <v>2.96101E-2</v>
      </c>
      <c r="AR272" s="176" t="s">
        <v>83</v>
      </c>
      <c r="AT272" s="177" t="s">
        <v>69</v>
      </c>
      <c r="AU272" s="177" t="s">
        <v>70</v>
      </c>
      <c r="AY272" s="176" t="s">
        <v>181</v>
      </c>
      <c r="BK272" s="178">
        <f>BK273+BK296+BK344+BK371+BK385</f>
        <v>0</v>
      </c>
    </row>
    <row r="273" spans="1:65" s="12" customFormat="1" ht="22.9" customHeight="1">
      <c r="B273" s="165"/>
      <c r="C273" s="166"/>
      <c r="D273" s="167" t="s">
        <v>69</v>
      </c>
      <c r="E273" s="179" t="s">
        <v>338</v>
      </c>
      <c r="F273" s="179" t="s">
        <v>339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SUM(P274:P295)</f>
        <v>0</v>
      </c>
      <c r="Q273" s="173"/>
      <c r="R273" s="174">
        <f>SUM(R274:R295)</f>
        <v>8.3562500000000026E-3</v>
      </c>
      <c r="S273" s="173"/>
      <c r="T273" s="175">
        <f>SUM(T274:T295)</f>
        <v>1.3410099999999999E-2</v>
      </c>
      <c r="AR273" s="176" t="s">
        <v>83</v>
      </c>
      <c r="AT273" s="177" t="s">
        <v>69</v>
      </c>
      <c r="AU273" s="177" t="s">
        <v>77</v>
      </c>
      <c r="AY273" s="176" t="s">
        <v>181</v>
      </c>
      <c r="BK273" s="178">
        <f>SUM(BK274:BK295)</f>
        <v>0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341</v>
      </c>
      <c r="F274" s="183" t="s">
        <v>342</v>
      </c>
      <c r="G274" s="184" t="s">
        <v>230</v>
      </c>
      <c r="H274" s="185">
        <v>8.0299999999999994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1.67E-3</v>
      </c>
      <c r="T274" s="191">
        <f>S274*H274</f>
        <v>1.3410099999999999E-2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343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344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345</v>
      </c>
      <c r="G276" s="200"/>
      <c r="H276" s="204">
        <v>2.54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3" customFormat="1" ht="11.25">
      <c r="B277" s="199"/>
      <c r="C277" s="200"/>
      <c r="D277" s="201" t="s">
        <v>193</v>
      </c>
      <c r="E277" s="202" t="s">
        <v>19</v>
      </c>
      <c r="F277" s="203" t="s">
        <v>346</v>
      </c>
      <c r="G277" s="200"/>
      <c r="H277" s="204">
        <v>2.13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193</v>
      </c>
      <c r="AU277" s="210" t="s">
        <v>83</v>
      </c>
      <c r="AV277" s="13" t="s">
        <v>83</v>
      </c>
      <c r="AW277" s="13" t="s">
        <v>32</v>
      </c>
      <c r="AX277" s="13" t="s">
        <v>70</v>
      </c>
      <c r="AY277" s="210" t="s">
        <v>181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347</v>
      </c>
      <c r="G278" s="200"/>
      <c r="H278" s="204">
        <v>0.82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345</v>
      </c>
      <c r="G279" s="200"/>
      <c r="H279" s="204">
        <v>2.54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8.0300000000000011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181" t="s">
        <v>348</v>
      </c>
      <c r="D281" s="181" t="s">
        <v>184</v>
      </c>
      <c r="E281" s="182" t="s">
        <v>349</v>
      </c>
      <c r="F281" s="183" t="s">
        <v>350</v>
      </c>
      <c r="G281" s="184" t="s">
        <v>230</v>
      </c>
      <c r="H281" s="185">
        <v>8.0299999999999994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4.0000000000000003E-5</v>
      </c>
      <c r="R281" s="190">
        <f>Q281*H281</f>
        <v>3.212E-4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351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352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345</v>
      </c>
      <c r="G283" s="200"/>
      <c r="H283" s="204">
        <v>2.54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3" customFormat="1" ht="11.25">
      <c r="B284" s="199"/>
      <c r="C284" s="200"/>
      <c r="D284" s="201" t="s">
        <v>193</v>
      </c>
      <c r="E284" s="202" t="s">
        <v>19</v>
      </c>
      <c r="F284" s="203" t="s">
        <v>346</v>
      </c>
      <c r="G284" s="200"/>
      <c r="H284" s="204">
        <v>2.13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193</v>
      </c>
      <c r="AU284" s="210" t="s">
        <v>83</v>
      </c>
      <c r="AV284" s="13" t="s">
        <v>83</v>
      </c>
      <c r="AW284" s="13" t="s">
        <v>32</v>
      </c>
      <c r="AX284" s="13" t="s">
        <v>70</v>
      </c>
      <c r="AY284" s="210" t="s">
        <v>181</v>
      </c>
    </row>
    <row r="285" spans="1:65" s="13" customFormat="1" ht="11.25">
      <c r="B285" s="199"/>
      <c r="C285" s="200"/>
      <c r="D285" s="201" t="s">
        <v>193</v>
      </c>
      <c r="E285" s="202" t="s">
        <v>19</v>
      </c>
      <c r="F285" s="203" t="s">
        <v>347</v>
      </c>
      <c r="G285" s="200"/>
      <c r="H285" s="204">
        <v>0.82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193</v>
      </c>
      <c r="AU285" s="210" t="s">
        <v>83</v>
      </c>
      <c r="AV285" s="13" t="s">
        <v>83</v>
      </c>
      <c r="AW285" s="13" t="s">
        <v>32</v>
      </c>
      <c r="AX285" s="13" t="s">
        <v>70</v>
      </c>
      <c r="AY285" s="210" t="s">
        <v>181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345</v>
      </c>
      <c r="G286" s="200"/>
      <c r="H286" s="204">
        <v>2.54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8.0300000000000011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353</v>
      </c>
      <c r="D288" s="222" t="s">
        <v>237</v>
      </c>
      <c r="E288" s="223" t="s">
        <v>354</v>
      </c>
      <c r="F288" s="224" t="s">
        <v>355</v>
      </c>
      <c r="G288" s="225" t="s">
        <v>187</v>
      </c>
      <c r="H288" s="226">
        <v>2.0550000000000002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3.9100000000000003E-3</v>
      </c>
      <c r="R288" s="190">
        <f>Q288*H288</f>
        <v>8.0350500000000019E-3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357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358</v>
      </c>
      <c r="G289" s="200"/>
      <c r="H289" s="204">
        <v>0.76200000000000001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359</v>
      </c>
      <c r="G290" s="200"/>
      <c r="H290" s="204">
        <v>0.38300000000000001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3" customFormat="1" ht="11.25">
      <c r="B291" s="199"/>
      <c r="C291" s="200"/>
      <c r="D291" s="201" t="s">
        <v>193</v>
      </c>
      <c r="E291" s="202" t="s">
        <v>19</v>
      </c>
      <c r="F291" s="203" t="s">
        <v>360</v>
      </c>
      <c r="G291" s="200"/>
      <c r="H291" s="204">
        <v>0.14799999999999999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193</v>
      </c>
      <c r="AU291" s="210" t="s">
        <v>83</v>
      </c>
      <c r="AV291" s="13" t="s">
        <v>83</v>
      </c>
      <c r="AW291" s="13" t="s">
        <v>32</v>
      </c>
      <c r="AX291" s="13" t="s">
        <v>70</v>
      </c>
      <c r="AY291" s="210" t="s">
        <v>181</v>
      </c>
    </row>
    <row r="292" spans="1:65" s="13" customFormat="1" ht="11.25">
      <c r="B292" s="199"/>
      <c r="C292" s="200"/>
      <c r="D292" s="201" t="s">
        <v>193</v>
      </c>
      <c r="E292" s="202" t="s">
        <v>19</v>
      </c>
      <c r="F292" s="203" t="s">
        <v>358</v>
      </c>
      <c r="G292" s="200"/>
      <c r="H292" s="204">
        <v>0.76200000000000001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193</v>
      </c>
      <c r="AU292" s="210" t="s">
        <v>83</v>
      </c>
      <c r="AV292" s="13" t="s">
        <v>83</v>
      </c>
      <c r="AW292" s="13" t="s">
        <v>32</v>
      </c>
      <c r="AX292" s="13" t="s">
        <v>70</v>
      </c>
      <c r="AY292" s="210" t="s">
        <v>181</v>
      </c>
    </row>
    <row r="293" spans="1:65" s="14" customFormat="1" ht="11.25">
      <c r="B293" s="211"/>
      <c r="C293" s="212"/>
      <c r="D293" s="201" t="s">
        <v>193</v>
      </c>
      <c r="E293" s="213" t="s">
        <v>19</v>
      </c>
      <c r="F293" s="214" t="s">
        <v>197</v>
      </c>
      <c r="G293" s="212"/>
      <c r="H293" s="215">
        <v>2.0549999999999997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193</v>
      </c>
      <c r="AU293" s="221" t="s">
        <v>83</v>
      </c>
      <c r="AV293" s="14" t="s">
        <v>189</v>
      </c>
      <c r="AW293" s="14" t="s">
        <v>32</v>
      </c>
      <c r="AX293" s="14" t="s">
        <v>77</v>
      </c>
      <c r="AY293" s="221" t="s">
        <v>181</v>
      </c>
    </row>
    <row r="294" spans="1:65" s="2" customFormat="1" ht="24.2" customHeight="1">
      <c r="A294" s="37"/>
      <c r="B294" s="38"/>
      <c r="C294" s="181" t="s">
        <v>361</v>
      </c>
      <c r="D294" s="181" t="s">
        <v>184</v>
      </c>
      <c r="E294" s="182" t="s">
        <v>362</v>
      </c>
      <c r="F294" s="183" t="s">
        <v>363</v>
      </c>
      <c r="G294" s="184" t="s">
        <v>309</v>
      </c>
      <c r="H294" s="185">
        <v>8.0000000000000002E-3</v>
      </c>
      <c r="I294" s="186"/>
      <c r="J294" s="187">
        <f>ROUND(I294*H294,2)</f>
        <v>0</v>
      </c>
      <c r="K294" s="183" t="s">
        <v>188</v>
      </c>
      <c r="L294" s="42"/>
      <c r="M294" s="188" t="s">
        <v>19</v>
      </c>
      <c r="N294" s="189" t="s">
        <v>42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278</v>
      </c>
      <c r="AT294" s="192" t="s">
        <v>184</v>
      </c>
      <c r="AU294" s="192" t="s">
        <v>83</v>
      </c>
      <c r="AY294" s="20" t="s">
        <v>181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83</v>
      </c>
      <c r="BK294" s="193">
        <f>ROUND(I294*H294,2)</f>
        <v>0</v>
      </c>
      <c r="BL294" s="20" t="s">
        <v>278</v>
      </c>
      <c r="BM294" s="192" t="s">
        <v>364</v>
      </c>
    </row>
    <row r="295" spans="1:65" s="2" customFormat="1" ht="11.25">
      <c r="A295" s="37"/>
      <c r="B295" s="38"/>
      <c r="C295" s="39"/>
      <c r="D295" s="194" t="s">
        <v>191</v>
      </c>
      <c r="E295" s="39"/>
      <c r="F295" s="195" t="s">
        <v>365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191</v>
      </c>
      <c r="AU295" s="20" t="s">
        <v>83</v>
      </c>
    </row>
    <row r="296" spans="1:65" s="12" customFormat="1" ht="22.9" customHeight="1">
      <c r="B296" s="165"/>
      <c r="C296" s="166"/>
      <c r="D296" s="167" t="s">
        <v>69</v>
      </c>
      <c r="E296" s="179" t="s">
        <v>366</v>
      </c>
      <c r="F296" s="179" t="s">
        <v>367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SUM(P297:P343)</f>
        <v>0</v>
      </c>
      <c r="Q296" s="173"/>
      <c r="R296" s="174">
        <f>SUM(R297:R343)</f>
        <v>0.45228052000000002</v>
      </c>
      <c r="S296" s="173"/>
      <c r="T296" s="175">
        <f>SUM(T297:T343)</f>
        <v>1.6199999999999999E-2</v>
      </c>
      <c r="AR296" s="176" t="s">
        <v>83</v>
      </c>
      <c r="AT296" s="177" t="s">
        <v>69</v>
      </c>
      <c r="AU296" s="177" t="s">
        <v>77</v>
      </c>
      <c r="AY296" s="176" t="s">
        <v>181</v>
      </c>
      <c r="BK296" s="178">
        <f>SUM(BK297:BK343)</f>
        <v>0</v>
      </c>
    </row>
    <row r="297" spans="1:65" s="2" customFormat="1" ht="21.75" customHeight="1">
      <c r="A297" s="37"/>
      <c r="B297" s="38"/>
      <c r="C297" s="181" t="s">
        <v>368</v>
      </c>
      <c r="D297" s="181" t="s">
        <v>184</v>
      </c>
      <c r="E297" s="182" t="s">
        <v>369</v>
      </c>
      <c r="F297" s="183" t="s">
        <v>370</v>
      </c>
      <c r="G297" s="184" t="s">
        <v>187</v>
      </c>
      <c r="H297" s="185">
        <v>9.3420000000000005</v>
      </c>
      <c r="I297" s="186"/>
      <c r="J297" s="187">
        <f>ROUND(I297*H297,2)</f>
        <v>0</v>
      </c>
      <c r="K297" s="183" t="s">
        <v>188</v>
      </c>
      <c r="L297" s="42"/>
      <c r="M297" s="188" t="s">
        <v>19</v>
      </c>
      <c r="N297" s="189" t="s">
        <v>42</v>
      </c>
      <c r="O297" s="67"/>
      <c r="P297" s="190">
        <f>O297*H297</f>
        <v>0</v>
      </c>
      <c r="Q297" s="190">
        <v>2.7E-4</v>
      </c>
      <c r="R297" s="190">
        <f>Q297*H297</f>
        <v>2.5223400000000001E-3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278</v>
      </c>
      <c r="AT297" s="192" t="s">
        <v>184</v>
      </c>
      <c r="AU297" s="192" t="s">
        <v>83</v>
      </c>
      <c r="AY297" s="20" t="s">
        <v>181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83</v>
      </c>
      <c r="BK297" s="193">
        <f>ROUND(I297*H297,2)</f>
        <v>0</v>
      </c>
      <c r="BL297" s="20" t="s">
        <v>278</v>
      </c>
      <c r="BM297" s="192" t="s">
        <v>371</v>
      </c>
    </row>
    <row r="298" spans="1:65" s="2" customFormat="1" ht="11.25">
      <c r="A298" s="37"/>
      <c r="B298" s="38"/>
      <c r="C298" s="39"/>
      <c r="D298" s="194" t="s">
        <v>191</v>
      </c>
      <c r="E298" s="39"/>
      <c r="F298" s="195" t="s">
        <v>372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191</v>
      </c>
      <c r="AU298" s="20" t="s">
        <v>83</v>
      </c>
    </row>
    <row r="299" spans="1:65" s="13" customFormat="1" ht="11.25">
      <c r="B299" s="199"/>
      <c r="C299" s="200"/>
      <c r="D299" s="201" t="s">
        <v>193</v>
      </c>
      <c r="E299" s="202" t="s">
        <v>19</v>
      </c>
      <c r="F299" s="203" t="s">
        <v>212</v>
      </c>
      <c r="G299" s="200"/>
      <c r="H299" s="204">
        <v>3.1139999999999999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193</v>
      </c>
      <c r="AU299" s="210" t="s">
        <v>83</v>
      </c>
      <c r="AV299" s="13" t="s">
        <v>83</v>
      </c>
      <c r="AW299" s="13" t="s">
        <v>32</v>
      </c>
      <c r="AX299" s="13" t="s">
        <v>70</v>
      </c>
      <c r="AY299" s="210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212</v>
      </c>
      <c r="G300" s="200"/>
      <c r="H300" s="204">
        <v>3.1139999999999999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212</v>
      </c>
      <c r="G301" s="200"/>
      <c r="H301" s="204">
        <v>3.1139999999999999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4" customFormat="1" ht="11.25">
      <c r="B302" s="211"/>
      <c r="C302" s="212"/>
      <c r="D302" s="201" t="s">
        <v>193</v>
      </c>
      <c r="E302" s="213" t="s">
        <v>19</v>
      </c>
      <c r="F302" s="214" t="s">
        <v>197</v>
      </c>
      <c r="G302" s="212"/>
      <c r="H302" s="215">
        <v>9.3419999999999987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193</v>
      </c>
      <c r="AU302" s="221" t="s">
        <v>83</v>
      </c>
      <c r="AV302" s="14" t="s">
        <v>189</v>
      </c>
      <c r="AW302" s="14" t="s">
        <v>32</v>
      </c>
      <c r="AX302" s="14" t="s">
        <v>77</v>
      </c>
      <c r="AY302" s="221" t="s">
        <v>181</v>
      </c>
    </row>
    <row r="303" spans="1:65" s="2" customFormat="1" ht="16.5" customHeight="1">
      <c r="A303" s="37"/>
      <c r="B303" s="38"/>
      <c r="C303" s="222" t="s">
        <v>373</v>
      </c>
      <c r="D303" s="222" t="s">
        <v>237</v>
      </c>
      <c r="E303" s="223" t="s">
        <v>374</v>
      </c>
      <c r="F303" s="224" t="s">
        <v>375</v>
      </c>
      <c r="G303" s="225" t="s">
        <v>187</v>
      </c>
      <c r="H303" s="226">
        <v>9.3420000000000005</v>
      </c>
      <c r="I303" s="227"/>
      <c r="J303" s="228">
        <f>ROUND(I303*H303,2)</f>
        <v>0</v>
      </c>
      <c r="K303" s="224" t="s">
        <v>188</v>
      </c>
      <c r="L303" s="229"/>
      <c r="M303" s="230" t="s">
        <v>19</v>
      </c>
      <c r="N303" s="231" t="s">
        <v>42</v>
      </c>
      <c r="O303" s="67"/>
      <c r="P303" s="190">
        <f>O303*H303</f>
        <v>0</v>
      </c>
      <c r="Q303" s="190">
        <v>3.6810000000000002E-2</v>
      </c>
      <c r="R303" s="190">
        <f>Q303*H303</f>
        <v>0.34387902000000004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356</v>
      </c>
      <c r="AT303" s="192" t="s">
        <v>237</v>
      </c>
      <c r="AU303" s="192" t="s">
        <v>83</v>
      </c>
      <c r="AY303" s="20" t="s">
        <v>181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83</v>
      </c>
      <c r="BK303" s="193">
        <f>ROUND(I303*H303,2)</f>
        <v>0</v>
      </c>
      <c r="BL303" s="20" t="s">
        <v>278</v>
      </c>
      <c r="BM303" s="192" t="s">
        <v>376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212</v>
      </c>
      <c r="G304" s="200"/>
      <c r="H304" s="204">
        <v>3.1139999999999999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212</v>
      </c>
      <c r="G305" s="200"/>
      <c r="H305" s="204">
        <v>3.1139999999999999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3" customFormat="1" ht="11.25">
      <c r="B306" s="199"/>
      <c r="C306" s="200"/>
      <c r="D306" s="201" t="s">
        <v>193</v>
      </c>
      <c r="E306" s="202" t="s">
        <v>19</v>
      </c>
      <c r="F306" s="203" t="s">
        <v>212</v>
      </c>
      <c r="G306" s="200"/>
      <c r="H306" s="204">
        <v>3.1139999999999999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193</v>
      </c>
      <c r="AU306" s="210" t="s">
        <v>83</v>
      </c>
      <c r="AV306" s="13" t="s">
        <v>83</v>
      </c>
      <c r="AW306" s="13" t="s">
        <v>32</v>
      </c>
      <c r="AX306" s="13" t="s">
        <v>70</v>
      </c>
      <c r="AY306" s="210" t="s">
        <v>181</v>
      </c>
    </row>
    <row r="307" spans="1:65" s="14" customFormat="1" ht="11.25">
      <c r="B307" s="211"/>
      <c r="C307" s="212"/>
      <c r="D307" s="201" t="s">
        <v>193</v>
      </c>
      <c r="E307" s="213" t="s">
        <v>19</v>
      </c>
      <c r="F307" s="214" t="s">
        <v>197</v>
      </c>
      <c r="G307" s="212"/>
      <c r="H307" s="215">
        <v>9.3419999999999987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193</v>
      </c>
      <c r="AU307" s="221" t="s">
        <v>83</v>
      </c>
      <c r="AV307" s="14" t="s">
        <v>189</v>
      </c>
      <c r="AW307" s="14" t="s">
        <v>32</v>
      </c>
      <c r="AX307" s="14" t="s">
        <v>77</v>
      </c>
      <c r="AY307" s="221" t="s">
        <v>181</v>
      </c>
    </row>
    <row r="308" spans="1:65" s="2" customFormat="1" ht="16.5" customHeight="1">
      <c r="A308" s="37"/>
      <c r="B308" s="38"/>
      <c r="C308" s="181" t="s">
        <v>356</v>
      </c>
      <c r="D308" s="181" t="s">
        <v>184</v>
      </c>
      <c r="E308" s="182" t="s">
        <v>377</v>
      </c>
      <c r="F308" s="183" t="s">
        <v>378</v>
      </c>
      <c r="G308" s="184" t="s">
        <v>379</v>
      </c>
      <c r="H308" s="185">
        <v>1</v>
      </c>
      <c r="I308" s="186"/>
      <c r="J308" s="187">
        <f>ROUND(I308*H308,2)</f>
        <v>0</v>
      </c>
      <c r="K308" s="183" t="s">
        <v>188</v>
      </c>
      <c r="L308" s="42"/>
      <c r="M308" s="188" t="s">
        <v>19</v>
      </c>
      <c r="N308" s="189" t="s">
        <v>42</v>
      </c>
      <c r="O308" s="67"/>
      <c r="P308" s="190">
        <f>O308*H308</f>
        <v>0</v>
      </c>
      <c r="Q308" s="190">
        <v>2.7E-4</v>
      </c>
      <c r="R308" s="190">
        <f>Q308*H308</f>
        <v>2.7E-4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278</v>
      </c>
      <c r="AT308" s="192" t="s">
        <v>184</v>
      </c>
      <c r="AU308" s="192" t="s">
        <v>83</v>
      </c>
      <c r="AY308" s="20" t="s">
        <v>181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83</v>
      </c>
      <c r="BK308" s="193">
        <f>ROUND(I308*H308,2)</f>
        <v>0</v>
      </c>
      <c r="BL308" s="20" t="s">
        <v>278</v>
      </c>
      <c r="BM308" s="192" t="s">
        <v>380</v>
      </c>
    </row>
    <row r="309" spans="1:65" s="2" customFormat="1" ht="11.25">
      <c r="A309" s="37"/>
      <c r="B309" s="38"/>
      <c r="C309" s="39"/>
      <c r="D309" s="194" t="s">
        <v>191</v>
      </c>
      <c r="E309" s="39"/>
      <c r="F309" s="195" t="s">
        <v>381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191</v>
      </c>
      <c r="AU309" s="20" t="s">
        <v>83</v>
      </c>
    </row>
    <row r="310" spans="1:65" s="13" customFormat="1" ht="11.25">
      <c r="B310" s="199"/>
      <c r="C310" s="200"/>
      <c r="D310" s="201" t="s">
        <v>193</v>
      </c>
      <c r="E310" s="202" t="s">
        <v>19</v>
      </c>
      <c r="F310" s="203" t="s">
        <v>77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193</v>
      </c>
      <c r="AU310" s="210" t="s">
        <v>83</v>
      </c>
      <c r="AV310" s="13" t="s">
        <v>83</v>
      </c>
      <c r="AW310" s="13" t="s">
        <v>32</v>
      </c>
      <c r="AX310" s="13" t="s">
        <v>70</v>
      </c>
      <c r="AY310" s="210" t="s">
        <v>181</v>
      </c>
    </row>
    <row r="311" spans="1:65" s="14" customFormat="1" ht="11.25">
      <c r="B311" s="211"/>
      <c r="C311" s="212"/>
      <c r="D311" s="201" t="s">
        <v>193</v>
      </c>
      <c r="E311" s="213" t="s">
        <v>19</v>
      </c>
      <c r="F311" s="214" t="s">
        <v>197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193</v>
      </c>
      <c r="AU311" s="221" t="s">
        <v>83</v>
      </c>
      <c r="AV311" s="14" t="s">
        <v>189</v>
      </c>
      <c r="AW311" s="14" t="s">
        <v>32</v>
      </c>
      <c r="AX311" s="14" t="s">
        <v>77</v>
      </c>
      <c r="AY311" s="221" t="s">
        <v>181</v>
      </c>
    </row>
    <row r="312" spans="1:65" s="2" customFormat="1" ht="16.5" customHeight="1">
      <c r="A312" s="37"/>
      <c r="B312" s="38"/>
      <c r="C312" s="222" t="s">
        <v>382</v>
      </c>
      <c r="D312" s="222" t="s">
        <v>237</v>
      </c>
      <c r="E312" s="223" t="s">
        <v>383</v>
      </c>
      <c r="F312" s="224" t="s">
        <v>384</v>
      </c>
      <c r="G312" s="225" t="s">
        <v>187</v>
      </c>
      <c r="H312" s="226">
        <v>0.60099999999999998</v>
      </c>
      <c r="I312" s="227"/>
      <c r="J312" s="228">
        <f>ROUND(I312*H312,2)</f>
        <v>0</v>
      </c>
      <c r="K312" s="224" t="s">
        <v>188</v>
      </c>
      <c r="L312" s="229"/>
      <c r="M312" s="230" t="s">
        <v>19</v>
      </c>
      <c r="N312" s="231" t="s">
        <v>42</v>
      </c>
      <c r="O312" s="67"/>
      <c r="P312" s="190">
        <f>O312*H312</f>
        <v>0</v>
      </c>
      <c r="Q312" s="190">
        <v>4.0280000000000003E-2</v>
      </c>
      <c r="R312" s="190">
        <f>Q312*H312</f>
        <v>2.4208280000000002E-2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356</v>
      </c>
      <c r="AT312" s="192" t="s">
        <v>237</v>
      </c>
      <c r="AU312" s="192" t="s">
        <v>83</v>
      </c>
      <c r="AY312" s="20" t="s">
        <v>181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83</v>
      </c>
      <c r="BK312" s="193">
        <f>ROUND(I312*H312,2)</f>
        <v>0</v>
      </c>
      <c r="BL312" s="20" t="s">
        <v>278</v>
      </c>
      <c r="BM312" s="192" t="s">
        <v>385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214</v>
      </c>
      <c r="G313" s="200"/>
      <c r="H313" s="204">
        <v>0.60099999999999998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4" customFormat="1" ht="11.25">
      <c r="B314" s="211"/>
      <c r="C314" s="212"/>
      <c r="D314" s="201" t="s">
        <v>193</v>
      </c>
      <c r="E314" s="213" t="s">
        <v>19</v>
      </c>
      <c r="F314" s="214" t="s">
        <v>197</v>
      </c>
      <c r="G314" s="212"/>
      <c r="H314" s="215">
        <v>0.60099999999999998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193</v>
      </c>
      <c r="AU314" s="221" t="s">
        <v>83</v>
      </c>
      <c r="AV314" s="14" t="s">
        <v>189</v>
      </c>
      <c r="AW314" s="14" t="s">
        <v>32</v>
      </c>
      <c r="AX314" s="14" t="s">
        <v>77</v>
      </c>
      <c r="AY314" s="221" t="s">
        <v>181</v>
      </c>
    </row>
    <row r="315" spans="1:65" s="2" customFormat="1" ht="24.2" customHeight="1">
      <c r="A315" s="37"/>
      <c r="B315" s="38"/>
      <c r="C315" s="181" t="s">
        <v>386</v>
      </c>
      <c r="D315" s="181" t="s">
        <v>184</v>
      </c>
      <c r="E315" s="182" t="s">
        <v>387</v>
      </c>
      <c r="F315" s="183" t="s">
        <v>388</v>
      </c>
      <c r="G315" s="184" t="s">
        <v>379</v>
      </c>
      <c r="H315" s="185">
        <v>1</v>
      </c>
      <c r="I315" s="186"/>
      <c r="J315" s="187">
        <f>ROUND(I315*H315,2)</f>
        <v>0</v>
      </c>
      <c r="K315" s="183" t="s">
        <v>188</v>
      </c>
      <c r="L315" s="42"/>
      <c r="M315" s="188" t="s">
        <v>19</v>
      </c>
      <c r="N315" s="189" t="s">
        <v>42</v>
      </c>
      <c r="O315" s="67"/>
      <c r="P315" s="190">
        <f>O315*H315</f>
        <v>0</v>
      </c>
      <c r="Q315" s="190">
        <v>2.5999999999999998E-4</v>
      </c>
      <c r="R315" s="190">
        <f>Q315*H315</f>
        <v>2.5999999999999998E-4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278</v>
      </c>
      <c r="AT315" s="192" t="s">
        <v>184</v>
      </c>
      <c r="AU315" s="192" t="s">
        <v>83</v>
      </c>
      <c r="AY315" s="20" t="s">
        <v>181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83</v>
      </c>
      <c r="BK315" s="193">
        <f>ROUND(I315*H315,2)</f>
        <v>0</v>
      </c>
      <c r="BL315" s="20" t="s">
        <v>278</v>
      </c>
      <c r="BM315" s="192" t="s">
        <v>389</v>
      </c>
    </row>
    <row r="316" spans="1:65" s="2" customFormat="1" ht="11.25">
      <c r="A316" s="37"/>
      <c r="B316" s="38"/>
      <c r="C316" s="39"/>
      <c r="D316" s="194" t="s">
        <v>191</v>
      </c>
      <c r="E316" s="39"/>
      <c r="F316" s="195" t="s">
        <v>390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191</v>
      </c>
      <c r="AU316" s="20" t="s">
        <v>83</v>
      </c>
    </row>
    <row r="317" spans="1:65" s="13" customFormat="1" ht="11.25">
      <c r="B317" s="199"/>
      <c r="C317" s="200"/>
      <c r="D317" s="201" t="s">
        <v>193</v>
      </c>
      <c r="E317" s="202" t="s">
        <v>19</v>
      </c>
      <c r="F317" s="203" t="s">
        <v>77</v>
      </c>
      <c r="G317" s="200"/>
      <c r="H317" s="204">
        <v>1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193</v>
      </c>
      <c r="AU317" s="210" t="s">
        <v>83</v>
      </c>
      <c r="AV317" s="13" t="s">
        <v>83</v>
      </c>
      <c r="AW317" s="13" t="s">
        <v>32</v>
      </c>
      <c r="AX317" s="13" t="s">
        <v>70</v>
      </c>
      <c r="AY317" s="210" t="s">
        <v>181</v>
      </c>
    </row>
    <row r="318" spans="1:65" s="14" customFormat="1" ht="11.25">
      <c r="B318" s="211"/>
      <c r="C318" s="212"/>
      <c r="D318" s="201" t="s">
        <v>193</v>
      </c>
      <c r="E318" s="213" t="s">
        <v>19</v>
      </c>
      <c r="F318" s="214" t="s">
        <v>197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193</v>
      </c>
      <c r="AU318" s="221" t="s">
        <v>83</v>
      </c>
      <c r="AV318" s="14" t="s">
        <v>189</v>
      </c>
      <c r="AW318" s="14" t="s">
        <v>32</v>
      </c>
      <c r="AX318" s="14" t="s">
        <v>77</v>
      </c>
      <c r="AY318" s="221" t="s">
        <v>181</v>
      </c>
    </row>
    <row r="319" spans="1:65" s="2" customFormat="1" ht="16.5" customHeight="1">
      <c r="A319" s="37"/>
      <c r="B319" s="38"/>
      <c r="C319" s="222" t="s">
        <v>391</v>
      </c>
      <c r="D319" s="222" t="s">
        <v>237</v>
      </c>
      <c r="E319" s="223" t="s">
        <v>392</v>
      </c>
      <c r="F319" s="224" t="s">
        <v>393</v>
      </c>
      <c r="G319" s="225" t="s">
        <v>187</v>
      </c>
      <c r="H319" s="226">
        <v>1.7969999999999999</v>
      </c>
      <c r="I319" s="227"/>
      <c r="J319" s="228">
        <f>ROUND(I319*H319,2)</f>
        <v>0</v>
      </c>
      <c r="K319" s="224" t="s">
        <v>188</v>
      </c>
      <c r="L319" s="229"/>
      <c r="M319" s="230" t="s">
        <v>19</v>
      </c>
      <c r="N319" s="231" t="s">
        <v>42</v>
      </c>
      <c r="O319" s="67"/>
      <c r="P319" s="190">
        <f>O319*H319</f>
        <v>0</v>
      </c>
      <c r="Q319" s="190">
        <v>3.7039999999999997E-2</v>
      </c>
      <c r="R319" s="190">
        <f>Q319*H319</f>
        <v>6.6560879999999989E-2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356</v>
      </c>
      <c r="AT319" s="192" t="s">
        <v>237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394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213</v>
      </c>
      <c r="G320" s="200"/>
      <c r="H320" s="204">
        <v>1.7969999999999999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1.7969999999999999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16.5" customHeight="1">
      <c r="A322" s="37"/>
      <c r="B322" s="38"/>
      <c r="C322" s="181" t="s">
        <v>395</v>
      </c>
      <c r="D322" s="181" t="s">
        <v>184</v>
      </c>
      <c r="E322" s="182" t="s">
        <v>396</v>
      </c>
      <c r="F322" s="183" t="s">
        <v>397</v>
      </c>
      <c r="G322" s="184" t="s">
        <v>230</v>
      </c>
      <c r="H322" s="185">
        <v>8.1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2E-3</v>
      </c>
      <c r="T322" s="191">
        <f>S322*H322</f>
        <v>1.6199999999999999E-2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398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399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400</v>
      </c>
      <c r="G324" s="200"/>
      <c r="H324" s="204">
        <v>2.25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400</v>
      </c>
      <c r="G325" s="200"/>
      <c r="H325" s="204">
        <v>2.25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3" customFormat="1" ht="11.25">
      <c r="B326" s="199"/>
      <c r="C326" s="200"/>
      <c r="D326" s="201" t="s">
        <v>193</v>
      </c>
      <c r="E326" s="202" t="s">
        <v>19</v>
      </c>
      <c r="F326" s="203" t="s">
        <v>401</v>
      </c>
      <c r="G326" s="200"/>
      <c r="H326" s="204">
        <v>0.94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193</v>
      </c>
      <c r="AU326" s="210" t="s">
        <v>83</v>
      </c>
      <c r="AV326" s="13" t="s">
        <v>83</v>
      </c>
      <c r="AW326" s="13" t="s">
        <v>32</v>
      </c>
      <c r="AX326" s="13" t="s">
        <v>70</v>
      </c>
      <c r="AY326" s="210" t="s">
        <v>181</v>
      </c>
    </row>
    <row r="327" spans="1:65" s="13" customFormat="1" ht="11.25">
      <c r="B327" s="199"/>
      <c r="C327" s="200"/>
      <c r="D327" s="201" t="s">
        <v>193</v>
      </c>
      <c r="E327" s="202" t="s">
        <v>19</v>
      </c>
      <c r="F327" s="203" t="s">
        <v>402</v>
      </c>
      <c r="G327" s="200"/>
      <c r="H327" s="204">
        <v>2.66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193</v>
      </c>
      <c r="AU327" s="210" t="s">
        <v>83</v>
      </c>
      <c r="AV327" s="13" t="s">
        <v>83</v>
      </c>
      <c r="AW327" s="13" t="s">
        <v>32</v>
      </c>
      <c r="AX327" s="13" t="s">
        <v>70</v>
      </c>
      <c r="AY327" s="210" t="s">
        <v>181</v>
      </c>
    </row>
    <row r="328" spans="1:65" s="14" customFormat="1" ht="11.25">
      <c r="B328" s="211"/>
      <c r="C328" s="212"/>
      <c r="D328" s="201" t="s">
        <v>193</v>
      </c>
      <c r="E328" s="213" t="s">
        <v>19</v>
      </c>
      <c r="F328" s="214" t="s">
        <v>197</v>
      </c>
      <c r="G328" s="212"/>
      <c r="H328" s="215">
        <v>8.1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193</v>
      </c>
      <c r="AU328" s="221" t="s">
        <v>83</v>
      </c>
      <c r="AV328" s="14" t="s">
        <v>189</v>
      </c>
      <c r="AW328" s="14" t="s">
        <v>32</v>
      </c>
      <c r="AX328" s="14" t="s">
        <v>77</v>
      </c>
      <c r="AY328" s="221" t="s">
        <v>181</v>
      </c>
    </row>
    <row r="329" spans="1:65" s="2" customFormat="1" ht="21.75" customHeight="1">
      <c r="A329" s="37"/>
      <c r="B329" s="38"/>
      <c r="C329" s="181" t="s">
        <v>403</v>
      </c>
      <c r="D329" s="181" t="s">
        <v>184</v>
      </c>
      <c r="E329" s="182" t="s">
        <v>404</v>
      </c>
      <c r="F329" s="183" t="s">
        <v>405</v>
      </c>
      <c r="G329" s="184" t="s">
        <v>230</v>
      </c>
      <c r="H329" s="185">
        <v>8.1</v>
      </c>
      <c r="I329" s="186"/>
      <c r="J329" s="187">
        <f>ROUND(I329*H329,2)</f>
        <v>0</v>
      </c>
      <c r="K329" s="183" t="s">
        <v>188</v>
      </c>
      <c r="L329" s="42"/>
      <c r="M329" s="188" t="s">
        <v>19</v>
      </c>
      <c r="N329" s="189" t="s">
        <v>42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278</v>
      </c>
      <c r="AT329" s="192" t="s">
        <v>184</v>
      </c>
      <c r="AU329" s="192" t="s">
        <v>83</v>
      </c>
      <c r="AY329" s="20" t="s">
        <v>181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83</v>
      </c>
      <c r="BK329" s="193">
        <f>ROUND(I329*H329,2)</f>
        <v>0</v>
      </c>
      <c r="BL329" s="20" t="s">
        <v>278</v>
      </c>
      <c r="BM329" s="192" t="s">
        <v>406</v>
      </c>
    </row>
    <row r="330" spans="1:65" s="2" customFormat="1" ht="11.25">
      <c r="A330" s="37"/>
      <c r="B330" s="38"/>
      <c r="C330" s="39"/>
      <c r="D330" s="194" t="s">
        <v>191</v>
      </c>
      <c r="E330" s="39"/>
      <c r="F330" s="195" t="s">
        <v>407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191</v>
      </c>
      <c r="AU330" s="20" t="s">
        <v>83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400</v>
      </c>
      <c r="G331" s="200"/>
      <c r="H331" s="204">
        <v>2.25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3" customFormat="1" ht="11.25">
      <c r="B332" s="199"/>
      <c r="C332" s="200"/>
      <c r="D332" s="201" t="s">
        <v>193</v>
      </c>
      <c r="E332" s="202" t="s">
        <v>19</v>
      </c>
      <c r="F332" s="203" t="s">
        <v>400</v>
      </c>
      <c r="G332" s="200"/>
      <c r="H332" s="204">
        <v>2.25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193</v>
      </c>
      <c r="AU332" s="210" t="s">
        <v>83</v>
      </c>
      <c r="AV332" s="13" t="s">
        <v>83</v>
      </c>
      <c r="AW332" s="13" t="s">
        <v>32</v>
      </c>
      <c r="AX332" s="13" t="s">
        <v>70</v>
      </c>
      <c r="AY332" s="210" t="s">
        <v>181</v>
      </c>
    </row>
    <row r="333" spans="1:65" s="13" customFormat="1" ht="11.25">
      <c r="B333" s="199"/>
      <c r="C333" s="200"/>
      <c r="D333" s="201" t="s">
        <v>193</v>
      </c>
      <c r="E333" s="202" t="s">
        <v>19</v>
      </c>
      <c r="F333" s="203" t="s">
        <v>401</v>
      </c>
      <c r="G333" s="200"/>
      <c r="H333" s="204">
        <v>0.94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193</v>
      </c>
      <c r="AU333" s="210" t="s">
        <v>83</v>
      </c>
      <c r="AV333" s="13" t="s">
        <v>83</v>
      </c>
      <c r="AW333" s="13" t="s">
        <v>32</v>
      </c>
      <c r="AX333" s="13" t="s">
        <v>70</v>
      </c>
      <c r="AY333" s="210" t="s">
        <v>181</v>
      </c>
    </row>
    <row r="334" spans="1:65" s="13" customFormat="1" ht="11.25">
      <c r="B334" s="199"/>
      <c r="C334" s="200"/>
      <c r="D334" s="201" t="s">
        <v>193</v>
      </c>
      <c r="E334" s="202" t="s">
        <v>19</v>
      </c>
      <c r="F334" s="203" t="s">
        <v>402</v>
      </c>
      <c r="G334" s="200"/>
      <c r="H334" s="204">
        <v>2.66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193</v>
      </c>
      <c r="AU334" s="210" t="s">
        <v>83</v>
      </c>
      <c r="AV334" s="13" t="s">
        <v>83</v>
      </c>
      <c r="AW334" s="13" t="s">
        <v>32</v>
      </c>
      <c r="AX334" s="13" t="s">
        <v>70</v>
      </c>
      <c r="AY334" s="210" t="s">
        <v>181</v>
      </c>
    </row>
    <row r="335" spans="1:65" s="14" customFormat="1" ht="11.25">
      <c r="B335" s="211"/>
      <c r="C335" s="212"/>
      <c r="D335" s="201" t="s">
        <v>193</v>
      </c>
      <c r="E335" s="213" t="s">
        <v>19</v>
      </c>
      <c r="F335" s="214" t="s">
        <v>197</v>
      </c>
      <c r="G335" s="212"/>
      <c r="H335" s="215">
        <v>8.1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193</v>
      </c>
      <c r="AU335" s="221" t="s">
        <v>83</v>
      </c>
      <c r="AV335" s="14" t="s">
        <v>189</v>
      </c>
      <c r="AW335" s="14" t="s">
        <v>32</v>
      </c>
      <c r="AX335" s="14" t="s">
        <v>77</v>
      </c>
      <c r="AY335" s="221" t="s">
        <v>181</v>
      </c>
    </row>
    <row r="336" spans="1:65" s="2" customFormat="1" ht="16.5" customHeight="1">
      <c r="A336" s="37"/>
      <c r="B336" s="38"/>
      <c r="C336" s="222" t="s">
        <v>408</v>
      </c>
      <c r="D336" s="222" t="s">
        <v>237</v>
      </c>
      <c r="E336" s="223" t="s">
        <v>409</v>
      </c>
      <c r="F336" s="224" t="s">
        <v>410</v>
      </c>
      <c r="G336" s="225" t="s">
        <v>230</v>
      </c>
      <c r="H336" s="226">
        <v>8.1</v>
      </c>
      <c r="I336" s="227"/>
      <c r="J336" s="228">
        <f>ROUND(I336*H336,2)</f>
        <v>0</v>
      </c>
      <c r="K336" s="224" t="s">
        <v>188</v>
      </c>
      <c r="L336" s="229"/>
      <c r="M336" s="230" t="s">
        <v>19</v>
      </c>
      <c r="N336" s="231" t="s">
        <v>42</v>
      </c>
      <c r="O336" s="67"/>
      <c r="P336" s="190">
        <f>O336*H336</f>
        <v>0</v>
      </c>
      <c r="Q336" s="190">
        <v>1.8E-3</v>
      </c>
      <c r="R336" s="190">
        <f>Q336*H336</f>
        <v>1.4579999999999999E-2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356</v>
      </c>
      <c r="AT336" s="192" t="s">
        <v>237</v>
      </c>
      <c r="AU336" s="192" t="s">
        <v>83</v>
      </c>
      <c r="AY336" s="20" t="s">
        <v>181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83</v>
      </c>
      <c r="BK336" s="193">
        <f>ROUND(I336*H336,2)</f>
        <v>0</v>
      </c>
      <c r="BL336" s="20" t="s">
        <v>278</v>
      </c>
      <c r="BM336" s="192" t="s">
        <v>411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400</v>
      </c>
      <c r="G337" s="200"/>
      <c r="H337" s="204">
        <v>2.25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400</v>
      </c>
      <c r="G338" s="200"/>
      <c r="H338" s="204">
        <v>2.25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401</v>
      </c>
      <c r="G339" s="200"/>
      <c r="H339" s="204">
        <v>0.94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402</v>
      </c>
      <c r="G340" s="200"/>
      <c r="H340" s="204">
        <v>2.66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8.1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412</v>
      </c>
      <c r="D342" s="181" t="s">
        <v>184</v>
      </c>
      <c r="E342" s="182" t="s">
        <v>413</v>
      </c>
      <c r="F342" s="183" t="s">
        <v>414</v>
      </c>
      <c r="G342" s="184" t="s">
        <v>309</v>
      </c>
      <c r="H342" s="185">
        <v>0.45200000000000001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415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416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2" customFormat="1" ht="22.9" customHeight="1">
      <c r="B344" s="165"/>
      <c r="C344" s="166"/>
      <c r="D344" s="167" t="s">
        <v>69</v>
      </c>
      <c r="E344" s="179" t="s">
        <v>417</v>
      </c>
      <c r="F344" s="179" t="s">
        <v>418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SUM(P345:P370)</f>
        <v>0</v>
      </c>
      <c r="Q344" s="173"/>
      <c r="R344" s="174">
        <f>SUM(R345:R370)</f>
        <v>1.2789E-2</v>
      </c>
      <c r="S344" s="173"/>
      <c r="T344" s="175">
        <f>SUM(T345:T370)</f>
        <v>0</v>
      </c>
      <c r="AR344" s="176" t="s">
        <v>83</v>
      </c>
      <c r="AT344" s="177" t="s">
        <v>69</v>
      </c>
      <c r="AU344" s="177" t="s">
        <v>77</v>
      </c>
      <c r="AY344" s="176" t="s">
        <v>181</v>
      </c>
      <c r="BK344" s="178">
        <f>SUM(BK345:BK370)</f>
        <v>0</v>
      </c>
    </row>
    <row r="345" spans="1:65" s="2" customFormat="1" ht="24.2" customHeight="1">
      <c r="A345" s="37"/>
      <c r="B345" s="38"/>
      <c r="C345" s="181" t="s">
        <v>419</v>
      </c>
      <c r="D345" s="181" t="s">
        <v>184</v>
      </c>
      <c r="E345" s="182" t="s">
        <v>420</v>
      </c>
      <c r="F345" s="183" t="s">
        <v>421</v>
      </c>
      <c r="G345" s="184" t="s">
        <v>230</v>
      </c>
      <c r="H345" s="185">
        <v>30.45</v>
      </c>
      <c r="I345" s="186"/>
      <c r="J345" s="187">
        <f>ROUND(I345*H345,2)</f>
        <v>0</v>
      </c>
      <c r="K345" s="183" t="s">
        <v>188</v>
      </c>
      <c r="L345" s="42"/>
      <c r="M345" s="188" t="s">
        <v>19</v>
      </c>
      <c r="N345" s="189" t="s">
        <v>42</v>
      </c>
      <c r="O345" s="67"/>
      <c r="P345" s="190">
        <f>O345*H345</f>
        <v>0</v>
      </c>
      <c r="Q345" s="190">
        <v>6.0000000000000002E-5</v>
      </c>
      <c r="R345" s="190">
        <f>Q345*H345</f>
        <v>1.8270000000000001E-3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278</v>
      </c>
      <c r="AT345" s="192" t="s">
        <v>184</v>
      </c>
      <c r="AU345" s="192" t="s">
        <v>83</v>
      </c>
      <c r="AY345" s="20" t="s">
        <v>181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83</v>
      </c>
      <c r="BK345" s="193">
        <f>ROUND(I345*H345,2)</f>
        <v>0</v>
      </c>
      <c r="BL345" s="20" t="s">
        <v>278</v>
      </c>
      <c r="BM345" s="192" t="s">
        <v>422</v>
      </c>
    </row>
    <row r="346" spans="1:65" s="2" customFormat="1" ht="11.25">
      <c r="A346" s="37"/>
      <c r="B346" s="38"/>
      <c r="C346" s="39"/>
      <c r="D346" s="194" t="s">
        <v>191</v>
      </c>
      <c r="E346" s="39"/>
      <c r="F346" s="195" t="s">
        <v>423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191</v>
      </c>
      <c r="AU346" s="20" t="s">
        <v>83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424</v>
      </c>
      <c r="G347" s="200"/>
      <c r="H347" s="204">
        <v>7.16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424</v>
      </c>
      <c r="G348" s="200"/>
      <c r="H348" s="204">
        <v>7.16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425</v>
      </c>
      <c r="G349" s="200"/>
      <c r="H349" s="204">
        <v>5.87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426</v>
      </c>
      <c r="G350" s="200"/>
      <c r="H350" s="204">
        <v>3.1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424</v>
      </c>
      <c r="G351" s="200"/>
      <c r="H351" s="204">
        <v>7.16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4" customFormat="1" ht="11.25">
      <c r="B352" s="211"/>
      <c r="C352" s="212"/>
      <c r="D352" s="201" t="s">
        <v>193</v>
      </c>
      <c r="E352" s="213" t="s">
        <v>19</v>
      </c>
      <c r="F352" s="214" t="s">
        <v>197</v>
      </c>
      <c r="G352" s="212"/>
      <c r="H352" s="215">
        <v>30.450000000000003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193</v>
      </c>
      <c r="AU352" s="221" t="s">
        <v>83</v>
      </c>
      <c r="AV352" s="14" t="s">
        <v>189</v>
      </c>
      <c r="AW352" s="14" t="s">
        <v>32</v>
      </c>
      <c r="AX352" s="14" t="s">
        <v>77</v>
      </c>
      <c r="AY352" s="221" t="s">
        <v>181</v>
      </c>
    </row>
    <row r="353" spans="1:65" s="2" customFormat="1" ht="24.2" customHeight="1">
      <c r="A353" s="37"/>
      <c r="B353" s="38"/>
      <c r="C353" s="181" t="s">
        <v>427</v>
      </c>
      <c r="D353" s="181" t="s">
        <v>184</v>
      </c>
      <c r="E353" s="182" t="s">
        <v>428</v>
      </c>
      <c r="F353" s="183" t="s">
        <v>429</v>
      </c>
      <c r="G353" s="184" t="s">
        <v>230</v>
      </c>
      <c r="H353" s="185">
        <v>30.45</v>
      </c>
      <c r="I353" s="186"/>
      <c r="J353" s="187">
        <f>ROUND(I353*H353,2)</f>
        <v>0</v>
      </c>
      <c r="K353" s="183" t="s">
        <v>188</v>
      </c>
      <c r="L353" s="42"/>
      <c r="M353" s="188" t="s">
        <v>19</v>
      </c>
      <c r="N353" s="189" t="s">
        <v>42</v>
      </c>
      <c r="O353" s="67"/>
      <c r="P353" s="190">
        <f>O353*H353</f>
        <v>0</v>
      </c>
      <c r="Q353" s="190">
        <v>6.9999999999999994E-5</v>
      </c>
      <c r="R353" s="190">
        <f>Q353*H353</f>
        <v>2.1314999999999997E-3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278</v>
      </c>
      <c r="AT353" s="192" t="s">
        <v>184</v>
      </c>
      <c r="AU353" s="192" t="s">
        <v>83</v>
      </c>
      <c r="AY353" s="20" t="s">
        <v>181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83</v>
      </c>
      <c r="BK353" s="193">
        <f>ROUND(I353*H353,2)</f>
        <v>0</v>
      </c>
      <c r="BL353" s="20" t="s">
        <v>278</v>
      </c>
      <c r="BM353" s="192" t="s">
        <v>430</v>
      </c>
    </row>
    <row r="354" spans="1:65" s="2" customFormat="1" ht="11.25">
      <c r="A354" s="37"/>
      <c r="B354" s="38"/>
      <c r="C354" s="39"/>
      <c r="D354" s="194" t="s">
        <v>191</v>
      </c>
      <c r="E354" s="39"/>
      <c r="F354" s="195" t="s">
        <v>431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191</v>
      </c>
      <c r="AU354" s="20" t="s">
        <v>83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424</v>
      </c>
      <c r="G355" s="200"/>
      <c r="H355" s="204">
        <v>7.16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424</v>
      </c>
      <c r="G356" s="200"/>
      <c r="H356" s="204">
        <v>7.16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425</v>
      </c>
      <c r="G357" s="200"/>
      <c r="H357" s="204">
        <v>5.87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426</v>
      </c>
      <c r="G358" s="200"/>
      <c r="H358" s="204">
        <v>3.1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424</v>
      </c>
      <c r="G359" s="200"/>
      <c r="H359" s="204">
        <v>7.16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30.450000000000003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24.2" customHeight="1">
      <c r="A361" s="37"/>
      <c r="B361" s="38"/>
      <c r="C361" s="181" t="s">
        <v>432</v>
      </c>
      <c r="D361" s="181" t="s">
        <v>184</v>
      </c>
      <c r="E361" s="182" t="s">
        <v>433</v>
      </c>
      <c r="F361" s="183" t="s">
        <v>434</v>
      </c>
      <c r="G361" s="184" t="s">
        <v>230</v>
      </c>
      <c r="H361" s="185">
        <v>30.45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2.9E-4</v>
      </c>
      <c r="R361" s="190">
        <f>Q361*H361</f>
        <v>8.8304999999999998E-3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435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436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424</v>
      </c>
      <c r="G363" s="200"/>
      <c r="H363" s="204">
        <v>7.16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424</v>
      </c>
      <c r="G364" s="200"/>
      <c r="H364" s="204">
        <v>7.16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425</v>
      </c>
      <c r="G365" s="200"/>
      <c r="H365" s="204">
        <v>5.87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426</v>
      </c>
      <c r="G366" s="200"/>
      <c r="H366" s="204">
        <v>3.1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424</v>
      </c>
      <c r="G367" s="200"/>
      <c r="H367" s="204">
        <v>7.16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4" customFormat="1" ht="11.25">
      <c r="B368" s="211"/>
      <c r="C368" s="212"/>
      <c r="D368" s="201" t="s">
        <v>193</v>
      </c>
      <c r="E368" s="213" t="s">
        <v>19</v>
      </c>
      <c r="F368" s="214" t="s">
        <v>197</v>
      </c>
      <c r="G368" s="212"/>
      <c r="H368" s="215">
        <v>30.450000000000003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193</v>
      </c>
      <c r="AU368" s="221" t="s">
        <v>83</v>
      </c>
      <c r="AV368" s="14" t="s">
        <v>189</v>
      </c>
      <c r="AW368" s="14" t="s">
        <v>32</v>
      </c>
      <c r="AX368" s="14" t="s">
        <v>77</v>
      </c>
      <c r="AY368" s="221" t="s">
        <v>181</v>
      </c>
    </row>
    <row r="369" spans="1:65" s="2" customFormat="1" ht="33" customHeight="1">
      <c r="A369" s="37"/>
      <c r="B369" s="38"/>
      <c r="C369" s="181" t="s">
        <v>437</v>
      </c>
      <c r="D369" s="181" t="s">
        <v>184</v>
      </c>
      <c r="E369" s="182" t="s">
        <v>438</v>
      </c>
      <c r="F369" s="183" t="s">
        <v>439</v>
      </c>
      <c r="G369" s="184" t="s">
        <v>309</v>
      </c>
      <c r="H369" s="185">
        <v>1.2999999999999999E-2</v>
      </c>
      <c r="I369" s="186"/>
      <c r="J369" s="187">
        <f>ROUND(I369*H369,2)</f>
        <v>0</v>
      </c>
      <c r="K369" s="183" t="s">
        <v>188</v>
      </c>
      <c r="L369" s="42"/>
      <c r="M369" s="188" t="s">
        <v>19</v>
      </c>
      <c r="N369" s="189" t="s">
        <v>42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278</v>
      </c>
      <c r="AT369" s="192" t="s">
        <v>184</v>
      </c>
      <c r="AU369" s="192" t="s">
        <v>83</v>
      </c>
      <c r="AY369" s="20" t="s">
        <v>181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83</v>
      </c>
      <c r="BK369" s="193">
        <f>ROUND(I369*H369,2)</f>
        <v>0</v>
      </c>
      <c r="BL369" s="20" t="s">
        <v>278</v>
      </c>
      <c r="BM369" s="192" t="s">
        <v>440</v>
      </c>
    </row>
    <row r="370" spans="1:65" s="2" customFormat="1" ht="11.25">
      <c r="A370" s="37"/>
      <c r="B370" s="38"/>
      <c r="C370" s="39"/>
      <c r="D370" s="194" t="s">
        <v>191</v>
      </c>
      <c r="E370" s="39"/>
      <c r="F370" s="195" t="s">
        <v>441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191</v>
      </c>
      <c r="AU370" s="20" t="s">
        <v>83</v>
      </c>
    </row>
    <row r="371" spans="1:65" s="12" customFormat="1" ht="22.9" customHeight="1">
      <c r="B371" s="165"/>
      <c r="C371" s="166"/>
      <c r="D371" s="167" t="s">
        <v>69</v>
      </c>
      <c r="E371" s="179" t="s">
        <v>442</v>
      </c>
      <c r="F371" s="179" t="s">
        <v>443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SUM(P372:P384)</f>
        <v>0</v>
      </c>
      <c r="Q371" s="173"/>
      <c r="R371" s="174">
        <f>SUM(R372:R384)</f>
        <v>1.7357339999999999E-2</v>
      </c>
      <c r="S371" s="173"/>
      <c r="T371" s="175">
        <f>SUM(T372:T384)</f>
        <v>0</v>
      </c>
      <c r="AR371" s="176" t="s">
        <v>83</v>
      </c>
      <c r="AT371" s="177" t="s">
        <v>69</v>
      </c>
      <c r="AU371" s="177" t="s">
        <v>77</v>
      </c>
      <c r="AY371" s="176" t="s">
        <v>181</v>
      </c>
      <c r="BK371" s="178">
        <f>SUM(BK372:BK384)</f>
        <v>0</v>
      </c>
    </row>
    <row r="372" spans="1:65" s="2" customFormat="1" ht="24.2" customHeight="1">
      <c r="A372" s="37"/>
      <c r="B372" s="38"/>
      <c r="C372" s="181" t="s">
        <v>444</v>
      </c>
      <c r="D372" s="181" t="s">
        <v>184</v>
      </c>
      <c r="E372" s="182" t="s">
        <v>445</v>
      </c>
      <c r="F372" s="183" t="s">
        <v>446</v>
      </c>
      <c r="G372" s="184" t="s">
        <v>187</v>
      </c>
      <c r="H372" s="185">
        <v>66.759</v>
      </c>
      <c r="I372" s="186"/>
      <c r="J372" s="187">
        <f>ROUND(I372*H372,2)</f>
        <v>0</v>
      </c>
      <c r="K372" s="183" t="s">
        <v>188</v>
      </c>
      <c r="L372" s="42"/>
      <c r="M372" s="188" t="s">
        <v>19</v>
      </c>
      <c r="N372" s="189" t="s">
        <v>42</v>
      </c>
      <c r="O372" s="67"/>
      <c r="P372" s="190">
        <f>O372*H372</f>
        <v>0</v>
      </c>
      <c r="Q372" s="190">
        <v>2.5999999999999998E-4</v>
      </c>
      <c r="R372" s="190">
        <f>Q372*H372</f>
        <v>1.7357339999999999E-2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278</v>
      </c>
      <c r="AT372" s="192" t="s">
        <v>184</v>
      </c>
      <c r="AU372" s="192" t="s">
        <v>83</v>
      </c>
      <c r="AY372" s="20" t="s">
        <v>181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83</v>
      </c>
      <c r="BK372" s="193">
        <f>ROUND(I372*H372,2)</f>
        <v>0</v>
      </c>
      <c r="BL372" s="20" t="s">
        <v>278</v>
      </c>
      <c r="BM372" s="192" t="s">
        <v>447</v>
      </c>
    </row>
    <row r="373" spans="1:65" s="2" customFormat="1" ht="11.25">
      <c r="A373" s="37"/>
      <c r="B373" s="38"/>
      <c r="C373" s="39"/>
      <c r="D373" s="194" t="s">
        <v>191</v>
      </c>
      <c r="E373" s="39"/>
      <c r="F373" s="195" t="s">
        <v>448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191</v>
      </c>
      <c r="AU373" s="20" t="s">
        <v>83</v>
      </c>
    </row>
    <row r="374" spans="1:65" s="13" customFormat="1" ht="11.25">
      <c r="B374" s="199"/>
      <c r="C374" s="200"/>
      <c r="D374" s="201" t="s">
        <v>193</v>
      </c>
      <c r="E374" s="202" t="s">
        <v>19</v>
      </c>
      <c r="F374" s="203" t="s">
        <v>8</v>
      </c>
      <c r="G374" s="200"/>
      <c r="H374" s="204">
        <v>12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193</v>
      </c>
      <c r="AU374" s="210" t="s">
        <v>83</v>
      </c>
      <c r="AV374" s="13" t="s">
        <v>83</v>
      </c>
      <c r="AW374" s="13" t="s">
        <v>32</v>
      </c>
      <c r="AX374" s="13" t="s">
        <v>70</v>
      </c>
      <c r="AY374" s="210" t="s">
        <v>181</v>
      </c>
    </row>
    <row r="375" spans="1:65" s="13" customFormat="1" ht="11.25">
      <c r="B375" s="199"/>
      <c r="C375" s="200"/>
      <c r="D375" s="201" t="s">
        <v>193</v>
      </c>
      <c r="E375" s="202" t="s">
        <v>19</v>
      </c>
      <c r="F375" s="203" t="s">
        <v>449</v>
      </c>
      <c r="G375" s="200"/>
      <c r="H375" s="204">
        <v>1.5209999999999999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193</v>
      </c>
      <c r="AU375" s="210" t="s">
        <v>83</v>
      </c>
      <c r="AV375" s="13" t="s">
        <v>83</v>
      </c>
      <c r="AW375" s="13" t="s">
        <v>32</v>
      </c>
      <c r="AX375" s="13" t="s">
        <v>70</v>
      </c>
      <c r="AY375" s="210" t="s">
        <v>181</v>
      </c>
    </row>
    <row r="376" spans="1:65" s="13" customFormat="1" ht="11.25">
      <c r="B376" s="199"/>
      <c r="C376" s="200"/>
      <c r="D376" s="201" t="s">
        <v>193</v>
      </c>
      <c r="E376" s="202" t="s">
        <v>19</v>
      </c>
      <c r="F376" s="203" t="s">
        <v>8</v>
      </c>
      <c r="G376" s="200"/>
      <c r="H376" s="204">
        <v>12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193</v>
      </c>
      <c r="AU376" s="210" t="s">
        <v>83</v>
      </c>
      <c r="AV376" s="13" t="s">
        <v>83</v>
      </c>
      <c r="AW376" s="13" t="s">
        <v>32</v>
      </c>
      <c r="AX376" s="13" t="s">
        <v>70</v>
      </c>
      <c r="AY376" s="210" t="s">
        <v>181</v>
      </c>
    </row>
    <row r="377" spans="1:65" s="13" customFormat="1" ht="11.25">
      <c r="B377" s="199"/>
      <c r="C377" s="200"/>
      <c r="D377" s="201" t="s">
        <v>193</v>
      </c>
      <c r="E377" s="202" t="s">
        <v>19</v>
      </c>
      <c r="F377" s="203" t="s">
        <v>449</v>
      </c>
      <c r="G377" s="200"/>
      <c r="H377" s="204">
        <v>1.5209999999999999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193</v>
      </c>
      <c r="AU377" s="210" t="s">
        <v>83</v>
      </c>
      <c r="AV377" s="13" t="s">
        <v>83</v>
      </c>
      <c r="AW377" s="13" t="s">
        <v>32</v>
      </c>
      <c r="AX377" s="13" t="s">
        <v>70</v>
      </c>
      <c r="AY377" s="210" t="s">
        <v>181</v>
      </c>
    </row>
    <row r="378" spans="1:65" s="13" customFormat="1" ht="11.25">
      <c r="B378" s="199"/>
      <c r="C378" s="200"/>
      <c r="D378" s="201" t="s">
        <v>193</v>
      </c>
      <c r="E378" s="202" t="s">
        <v>19</v>
      </c>
      <c r="F378" s="203" t="s">
        <v>8</v>
      </c>
      <c r="G378" s="200"/>
      <c r="H378" s="204">
        <v>12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193</v>
      </c>
      <c r="AU378" s="210" t="s">
        <v>83</v>
      </c>
      <c r="AV378" s="13" t="s">
        <v>83</v>
      </c>
      <c r="AW378" s="13" t="s">
        <v>32</v>
      </c>
      <c r="AX378" s="13" t="s">
        <v>70</v>
      </c>
      <c r="AY378" s="210" t="s">
        <v>181</v>
      </c>
    </row>
    <row r="379" spans="1:65" s="13" customFormat="1" ht="11.25">
      <c r="B379" s="199"/>
      <c r="C379" s="200"/>
      <c r="D379" s="201" t="s">
        <v>193</v>
      </c>
      <c r="E379" s="202" t="s">
        <v>19</v>
      </c>
      <c r="F379" s="203" t="s">
        <v>450</v>
      </c>
      <c r="G379" s="200"/>
      <c r="H379" s="204">
        <v>1.5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193</v>
      </c>
      <c r="AU379" s="210" t="s">
        <v>83</v>
      </c>
      <c r="AV379" s="13" t="s">
        <v>83</v>
      </c>
      <c r="AW379" s="13" t="s">
        <v>32</v>
      </c>
      <c r="AX379" s="13" t="s">
        <v>70</v>
      </c>
      <c r="AY379" s="210" t="s">
        <v>181</v>
      </c>
    </row>
    <row r="380" spans="1:65" s="13" customFormat="1" ht="11.25">
      <c r="B380" s="199"/>
      <c r="C380" s="200"/>
      <c r="D380" s="201" t="s">
        <v>193</v>
      </c>
      <c r="E380" s="202" t="s">
        <v>19</v>
      </c>
      <c r="F380" s="203" t="s">
        <v>8</v>
      </c>
      <c r="G380" s="200"/>
      <c r="H380" s="204">
        <v>12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193</v>
      </c>
      <c r="AU380" s="210" t="s">
        <v>83</v>
      </c>
      <c r="AV380" s="13" t="s">
        <v>83</v>
      </c>
      <c r="AW380" s="13" t="s">
        <v>32</v>
      </c>
      <c r="AX380" s="13" t="s">
        <v>70</v>
      </c>
      <c r="AY380" s="210" t="s">
        <v>181</v>
      </c>
    </row>
    <row r="381" spans="1:65" s="13" customFormat="1" ht="11.25">
      <c r="B381" s="199"/>
      <c r="C381" s="200"/>
      <c r="D381" s="201" t="s">
        <v>193</v>
      </c>
      <c r="E381" s="202" t="s">
        <v>19</v>
      </c>
      <c r="F381" s="203" t="s">
        <v>451</v>
      </c>
      <c r="G381" s="200"/>
      <c r="H381" s="204">
        <v>0.69599999999999995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193</v>
      </c>
      <c r="AU381" s="210" t="s">
        <v>83</v>
      </c>
      <c r="AV381" s="13" t="s">
        <v>83</v>
      </c>
      <c r="AW381" s="13" t="s">
        <v>32</v>
      </c>
      <c r="AX381" s="13" t="s">
        <v>70</v>
      </c>
      <c r="AY381" s="210" t="s">
        <v>181</v>
      </c>
    </row>
    <row r="382" spans="1:65" s="13" customFormat="1" ht="11.25">
      <c r="B382" s="199"/>
      <c r="C382" s="200"/>
      <c r="D382" s="201" t="s">
        <v>193</v>
      </c>
      <c r="E382" s="202" t="s">
        <v>19</v>
      </c>
      <c r="F382" s="203" t="s">
        <v>8</v>
      </c>
      <c r="G382" s="200"/>
      <c r="H382" s="204">
        <v>12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193</v>
      </c>
      <c r="AU382" s="210" t="s">
        <v>83</v>
      </c>
      <c r="AV382" s="13" t="s">
        <v>83</v>
      </c>
      <c r="AW382" s="13" t="s">
        <v>32</v>
      </c>
      <c r="AX382" s="13" t="s">
        <v>70</v>
      </c>
      <c r="AY382" s="210" t="s">
        <v>181</v>
      </c>
    </row>
    <row r="383" spans="1:65" s="13" customFormat="1" ht="11.25">
      <c r="B383" s="199"/>
      <c r="C383" s="200"/>
      <c r="D383" s="201" t="s">
        <v>193</v>
      </c>
      <c r="E383" s="202" t="s">
        <v>19</v>
      </c>
      <c r="F383" s="203" t="s">
        <v>449</v>
      </c>
      <c r="G383" s="200"/>
      <c r="H383" s="204">
        <v>1.5209999999999999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193</v>
      </c>
      <c r="AU383" s="210" t="s">
        <v>83</v>
      </c>
      <c r="AV383" s="13" t="s">
        <v>83</v>
      </c>
      <c r="AW383" s="13" t="s">
        <v>32</v>
      </c>
      <c r="AX383" s="13" t="s">
        <v>70</v>
      </c>
      <c r="AY383" s="210" t="s">
        <v>181</v>
      </c>
    </row>
    <row r="384" spans="1:65" s="14" customFormat="1" ht="11.25">
      <c r="B384" s="211"/>
      <c r="C384" s="212"/>
      <c r="D384" s="201" t="s">
        <v>193</v>
      </c>
      <c r="E384" s="213" t="s">
        <v>19</v>
      </c>
      <c r="F384" s="214" t="s">
        <v>197</v>
      </c>
      <c r="G384" s="212"/>
      <c r="H384" s="215">
        <v>66.759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193</v>
      </c>
      <c r="AU384" s="221" t="s">
        <v>83</v>
      </c>
      <c r="AV384" s="14" t="s">
        <v>189</v>
      </c>
      <c r="AW384" s="14" t="s">
        <v>32</v>
      </c>
      <c r="AX384" s="14" t="s">
        <v>77</v>
      </c>
      <c r="AY384" s="221" t="s">
        <v>181</v>
      </c>
    </row>
    <row r="385" spans="1:65" s="12" customFormat="1" ht="22.9" customHeight="1">
      <c r="B385" s="165"/>
      <c r="C385" s="166"/>
      <c r="D385" s="167" t="s">
        <v>69</v>
      </c>
      <c r="E385" s="179" t="s">
        <v>452</v>
      </c>
      <c r="F385" s="179" t="s">
        <v>453</v>
      </c>
      <c r="G385" s="166"/>
      <c r="H385" s="166"/>
      <c r="I385" s="169"/>
      <c r="J385" s="180">
        <f>BK385</f>
        <v>0</v>
      </c>
      <c r="K385" s="166"/>
      <c r="L385" s="171"/>
      <c r="M385" s="172"/>
      <c r="N385" s="173"/>
      <c r="O385" s="173"/>
      <c r="P385" s="174">
        <f>SUM(P386:P401)</f>
        <v>0</v>
      </c>
      <c r="Q385" s="173"/>
      <c r="R385" s="174">
        <f>SUM(R386:R401)</f>
        <v>1.5262E-2</v>
      </c>
      <c r="S385" s="173"/>
      <c r="T385" s="175">
        <f>SUM(T386:T401)</f>
        <v>0</v>
      </c>
      <c r="AR385" s="176" t="s">
        <v>83</v>
      </c>
      <c r="AT385" s="177" t="s">
        <v>69</v>
      </c>
      <c r="AU385" s="177" t="s">
        <v>77</v>
      </c>
      <c r="AY385" s="176" t="s">
        <v>181</v>
      </c>
      <c r="BK385" s="178">
        <f>SUM(BK386:BK401)</f>
        <v>0</v>
      </c>
    </row>
    <row r="386" spans="1:65" s="2" customFormat="1" ht="16.5" customHeight="1">
      <c r="A386" s="37"/>
      <c r="B386" s="38"/>
      <c r="C386" s="181" t="s">
        <v>454</v>
      </c>
      <c r="D386" s="181" t="s">
        <v>184</v>
      </c>
      <c r="E386" s="182" t="s">
        <v>455</v>
      </c>
      <c r="F386" s="183" t="s">
        <v>456</v>
      </c>
      <c r="G386" s="184" t="s">
        <v>187</v>
      </c>
      <c r="H386" s="185">
        <v>11.74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42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278</v>
      </c>
      <c r="AT386" s="192" t="s">
        <v>184</v>
      </c>
      <c r="AU386" s="192" t="s">
        <v>83</v>
      </c>
      <c r="AY386" s="20" t="s">
        <v>181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83</v>
      </c>
      <c r="BK386" s="193">
        <f>ROUND(I386*H386,2)</f>
        <v>0</v>
      </c>
      <c r="BL386" s="20" t="s">
        <v>278</v>
      </c>
      <c r="BM386" s="192" t="s">
        <v>457</v>
      </c>
    </row>
    <row r="387" spans="1:65" s="13" customFormat="1" ht="11.25">
      <c r="B387" s="199"/>
      <c r="C387" s="200"/>
      <c r="D387" s="201" t="s">
        <v>193</v>
      </c>
      <c r="E387" s="202" t="s">
        <v>19</v>
      </c>
      <c r="F387" s="203" t="s">
        <v>458</v>
      </c>
      <c r="G387" s="200"/>
      <c r="H387" s="204">
        <v>3.1139999999999999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193</v>
      </c>
      <c r="AU387" s="210" t="s">
        <v>83</v>
      </c>
      <c r="AV387" s="13" t="s">
        <v>83</v>
      </c>
      <c r="AW387" s="13" t="s">
        <v>32</v>
      </c>
      <c r="AX387" s="13" t="s">
        <v>70</v>
      </c>
      <c r="AY387" s="210" t="s">
        <v>181</v>
      </c>
    </row>
    <row r="388" spans="1:65" s="13" customFormat="1" ht="11.25">
      <c r="B388" s="199"/>
      <c r="C388" s="200"/>
      <c r="D388" s="201" t="s">
        <v>193</v>
      </c>
      <c r="E388" s="202" t="s">
        <v>19</v>
      </c>
      <c r="F388" s="203" t="s">
        <v>458</v>
      </c>
      <c r="G388" s="200"/>
      <c r="H388" s="204">
        <v>3.1139999999999999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193</v>
      </c>
      <c r="AU388" s="210" t="s">
        <v>83</v>
      </c>
      <c r="AV388" s="13" t="s">
        <v>83</v>
      </c>
      <c r="AW388" s="13" t="s">
        <v>32</v>
      </c>
      <c r="AX388" s="13" t="s">
        <v>70</v>
      </c>
      <c r="AY388" s="210" t="s">
        <v>181</v>
      </c>
    </row>
    <row r="389" spans="1:65" s="13" customFormat="1" ht="11.25">
      <c r="B389" s="199"/>
      <c r="C389" s="200"/>
      <c r="D389" s="201" t="s">
        <v>193</v>
      </c>
      <c r="E389" s="202" t="s">
        <v>19</v>
      </c>
      <c r="F389" s="203" t="s">
        <v>213</v>
      </c>
      <c r="G389" s="200"/>
      <c r="H389" s="204">
        <v>1.7969999999999999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193</v>
      </c>
      <c r="AU389" s="210" t="s">
        <v>83</v>
      </c>
      <c r="AV389" s="13" t="s">
        <v>83</v>
      </c>
      <c r="AW389" s="13" t="s">
        <v>32</v>
      </c>
      <c r="AX389" s="13" t="s">
        <v>70</v>
      </c>
      <c r="AY389" s="210" t="s">
        <v>181</v>
      </c>
    </row>
    <row r="390" spans="1:65" s="13" customFormat="1" ht="11.25">
      <c r="B390" s="199"/>
      <c r="C390" s="200"/>
      <c r="D390" s="201" t="s">
        <v>193</v>
      </c>
      <c r="E390" s="202" t="s">
        <v>19</v>
      </c>
      <c r="F390" s="203" t="s">
        <v>214</v>
      </c>
      <c r="G390" s="200"/>
      <c r="H390" s="204">
        <v>0.60099999999999998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193</v>
      </c>
      <c r="AU390" s="210" t="s">
        <v>83</v>
      </c>
      <c r="AV390" s="13" t="s">
        <v>83</v>
      </c>
      <c r="AW390" s="13" t="s">
        <v>32</v>
      </c>
      <c r="AX390" s="13" t="s">
        <v>70</v>
      </c>
      <c r="AY390" s="210" t="s">
        <v>181</v>
      </c>
    </row>
    <row r="391" spans="1:65" s="13" customFormat="1" ht="11.25">
      <c r="B391" s="199"/>
      <c r="C391" s="200"/>
      <c r="D391" s="201" t="s">
        <v>193</v>
      </c>
      <c r="E391" s="202" t="s">
        <v>19</v>
      </c>
      <c r="F391" s="203" t="s">
        <v>458</v>
      </c>
      <c r="G391" s="200"/>
      <c r="H391" s="204">
        <v>3.1139999999999999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193</v>
      </c>
      <c r="AU391" s="210" t="s">
        <v>83</v>
      </c>
      <c r="AV391" s="13" t="s">
        <v>83</v>
      </c>
      <c r="AW391" s="13" t="s">
        <v>32</v>
      </c>
      <c r="AX391" s="13" t="s">
        <v>70</v>
      </c>
      <c r="AY391" s="210" t="s">
        <v>181</v>
      </c>
    </row>
    <row r="392" spans="1:65" s="14" customFormat="1" ht="11.25">
      <c r="B392" s="211"/>
      <c r="C392" s="212"/>
      <c r="D392" s="201" t="s">
        <v>193</v>
      </c>
      <c r="E392" s="213" t="s">
        <v>19</v>
      </c>
      <c r="F392" s="214" t="s">
        <v>197</v>
      </c>
      <c r="G392" s="212"/>
      <c r="H392" s="215">
        <v>11.740000000000002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193</v>
      </c>
      <c r="AU392" s="221" t="s">
        <v>83</v>
      </c>
      <c r="AV392" s="14" t="s">
        <v>189</v>
      </c>
      <c r="AW392" s="14" t="s">
        <v>32</v>
      </c>
      <c r="AX392" s="14" t="s">
        <v>77</v>
      </c>
      <c r="AY392" s="221" t="s">
        <v>181</v>
      </c>
    </row>
    <row r="393" spans="1:65" s="2" customFormat="1" ht="16.5" customHeight="1">
      <c r="A393" s="37"/>
      <c r="B393" s="38"/>
      <c r="C393" s="222" t="s">
        <v>459</v>
      </c>
      <c r="D393" s="222" t="s">
        <v>237</v>
      </c>
      <c r="E393" s="223" t="s">
        <v>460</v>
      </c>
      <c r="F393" s="224" t="s">
        <v>461</v>
      </c>
      <c r="G393" s="225" t="s">
        <v>187</v>
      </c>
      <c r="H393" s="226">
        <v>11.74</v>
      </c>
      <c r="I393" s="227"/>
      <c r="J393" s="228">
        <f>ROUND(I393*H393,2)</f>
        <v>0</v>
      </c>
      <c r="K393" s="224" t="s">
        <v>188</v>
      </c>
      <c r="L393" s="229"/>
      <c r="M393" s="230" t="s">
        <v>19</v>
      </c>
      <c r="N393" s="231" t="s">
        <v>42</v>
      </c>
      <c r="O393" s="67"/>
      <c r="P393" s="190">
        <f>O393*H393</f>
        <v>0</v>
      </c>
      <c r="Q393" s="190">
        <v>1.2999999999999999E-3</v>
      </c>
      <c r="R393" s="190">
        <f>Q393*H393</f>
        <v>1.5262E-2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356</v>
      </c>
      <c r="AT393" s="192" t="s">
        <v>237</v>
      </c>
      <c r="AU393" s="192" t="s">
        <v>83</v>
      </c>
      <c r="AY393" s="20" t="s">
        <v>181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83</v>
      </c>
      <c r="BK393" s="193">
        <f>ROUND(I393*H393,2)</f>
        <v>0</v>
      </c>
      <c r="BL393" s="20" t="s">
        <v>278</v>
      </c>
      <c r="BM393" s="192" t="s">
        <v>462</v>
      </c>
    </row>
    <row r="394" spans="1:65" s="13" customFormat="1" ht="11.25">
      <c r="B394" s="199"/>
      <c r="C394" s="200"/>
      <c r="D394" s="201" t="s">
        <v>193</v>
      </c>
      <c r="E394" s="202" t="s">
        <v>19</v>
      </c>
      <c r="F394" s="203" t="s">
        <v>458</v>
      </c>
      <c r="G394" s="200"/>
      <c r="H394" s="204">
        <v>3.1139999999999999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193</v>
      </c>
      <c r="AU394" s="210" t="s">
        <v>83</v>
      </c>
      <c r="AV394" s="13" t="s">
        <v>83</v>
      </c>
      <c r="AW394" s="13" t="s">
        <v>32</v>
      </c>
      <c r="AX394" s="13" t="s">
        <v>70</v>
      </c>
      <c r="AY394" s="210" t="s">
        <v>181</v>
      </c>
    </row>
    <row r="395" spans="1:65" s="13" customFormat="1" ht="11.25">
      <c r="B395" s="199"/>
      <c r="C395" s="200"/>
      <c r="D395" s="201" t="s">
        <v>193</v>
      </c>
      <c r="E395" s="202" t="s">
        <v>19</v>
      </c>
      <c r="F395" s="203" t="s">
        <v>458</v>
      </c>
      <c r="G395" s="200"/>
      <c r="H395" s="204">
        <v>3.1139999999999999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193</v>
      </c>
      <c r="AU395" s="210" t="s">
        <v>83</v>
      </c>
      <c r="AV395" s="13" t="s">
        <v>83</v>
      </c>
      <c r="AW395" s="13" t="s">
        <v>32</v>
      </c>
      <c r="AX395" s="13" t="s">
        <v>70</v>
      </c>
      <c r="AY395" s="210" t="s">
        <v>181</v>
      </c>
    </row>
    <row r="396" spans="1:65" s="13" customFormat="1" ht="11.25">
      <c r="B396" s="199"/>
      <c r="C396" s="200"/>
      <c r="D396" s="201" t="s">
        <v>193</v>
      </c>
      <c r="E396" s="202" t="s">
        <v>19</v>
      </c>
      <c r="F396" s="203" t="s">
        <v>213</v>
      </c>
      <c r="G396" s="200"/>
      <c r="H396" s="204">
        <v>1.7969999999999999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193</v>
      </c>
      <c r="AU396" s="210" t="s">
        <v>83</v>
      </c>
      <c r="AV396" s="13" t="s">
        <v>83</v>
      </c>
      <c r="AW396" s="13" t="s">
        <v>32</v>
      </c>
      <c r="AX396" s="13" t="s">
        <v>70</v>
      </c>
      <c r="AY396" s="210" t="s">
        <v>181</v>
      </c>
    </row>
    <row r="397" spans="1:65" s="13" customFormat="1" ht="11.25">
      <c r="B397" s="199"/>
      <c r="C397" s="200"/>
      <c r="D397" s="201" t="s">
        <v>193</v>
      </c>
      <c r="E397" s="202" t="s">
        <v>19</v>
      </c>
      <c r="F397" s="203" t="s">
        <v>214</v>
      </c>
      <c r="G397" s="200"/>
      <c r="H397" s="204">
        <v>0.60099999999999998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193</v>
      </c>
      <c r="AU397" s="210" t="s">
        <v>83</v>
      </c>
      <c r="AV397" s="13" t="s">
        <v>83</v>
      </c>
      <c r="AW397" s="13" t="s">
        <v>32</v>
      </c>
      <c r="AX397" s="13" t="s">
        <v>70</v>
      </c>
      <c r="AY397" s="210" t="s">
        <v>181</v>
      </c>
    </row>
    <row r="398" spans="1:65" s="13" customFormat="1" ht="11.25">
      <c r="B398" s="199"/>
      <c r="C398" s="200"/>
      <c r="D398" s="201" t="s">
        <v>193</v>
      </c>
      <c r="E398" s="202" t="s">
        <v>19</v>
      </c>
      <c r="F398" s="203" t="s">
        <v>458</v>
      </c>
      <c r="G398" s="200"/>
      <c r="H398" s="204">
        <v>3.1139999999999999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193</v>
      </c>
      <c r="AU398" s="210" t="s">
        <v>83</v>
      </c>
      <c r="AV398" s="13" t="s">
        <v>83</v>
      </c>
      <c r="AW398" s="13" t="s">
        <v>32</v>
      </c>
      <c r="AX398" s="13" t="s">
        <v>70</v>
      </c>
      <c r="AY398" s="210" t="s">
        <v>181</v>
      </c>
    </row>
    <row r="399" spans="1:65" s="14" customFormat="1" ht="11.25">
      <c r="B399" s="211"/>
      <c r="C399" s="212"/>
      <c r="D399" s="201" t="s">
        <v>193</v>
      </c>
      <c r="E399" s="213" t="s">
        <v>19</v>
      </c>
      <c r="F399" s="214" t="s">
        <v>197</v>
      </c>
      <c r="G399" s="212"/>
      <c r="H399" s="215">
        <v>11.740000000000002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193</v>
      </c>
      <c r="AU399" s="221" t="s">
        <v>83</v>
      </c>
      <c r="AV399" s="14" t="s">
        <v>189</v>
      </c>
      <c r="AW399" s="14" t="s">
        <v>32</v>
      </c>
      <c r="AX399" s="14" t="s">
        <v>77</v>
      </c>
      <c r="AY399" s="221" t="s">
        <v>181</v>
      </c>
    </row>
    <row r="400" spans="1:65" s="2" customFormat="1" ht="33" customHeight="1">
      <c r="A400" s="37"/>
      <c r="B400" s="38"/>
      <c r="C400" s="181" t="s">
        <v>463</v>
      </c>
      <c r="D400" s="181" t="s">
        <v>184</v>
      </c>
      <c r="E400" s="182" t="s">
        <v>464</v>
      </c>
      <c r="F400" s="183" t="s">
        <v>465</v>
      </c>
      <c r="G400" s="184" t="s">
        <v>309</v>
      </c>
      <c r="H400" s="185">
        <v>1.4999999999999999E-2</v>
      </c>
      <c r="I400" s="186"/>
      <c r="J400" s="187">
        <f>ROUND(I400*H400,2)</f>
        <v>0</v>
      </c>
      <c r="K400" s="183" t="s">
        <v>188</v>
      </c>
      <c r="L400" s="42"/>
      <c r="M400" s="188" t="s">
        <v>19</v>
      </c>
      <c r="N400" s="189" t="s">
        <v>42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278</v>
      </c>
      <c r="AT400" s="192" t="s">
        <v>184</v>
      </c>
      <c r="AU400" s="192" t="s">
        <v>83</v>
      </c>
      <c r="AY400" s="20" t="s">
        <v>181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83</v>
      </c>
      <c r="BK400" s="193">
        <f>ROUND(I400*H400,2)</f>
        <v>0</v>
      </c>
      <c r="BL400" s="20" t="s">
        <v>278</v>
      </c>
      <c r="BM400" s="192" t="s">
        <v>466</v>
      </c>
    </row>
    <row r="401" spans="1:65" s="2" customFormat="1" ht="11.25">
      <c r="A401" s="37"/>
      <c r="B401" s="38"/>
      <c r="C401" s="39"/>
      <c r="D401" s="194" t="s">
        <v>191</v>
      </c>
      <c r="E401" s="39"/>
      <c r="F401" s="195" t="s">
        <v>467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191</v>
      </c>
      <c r="AU401" s="20" t="s">
        <v>83</v>
      </c>
    </row>
    <row r="402" spans="1:65" s="12" customFormat="1" ht="25.9" customHeight="1">
      <c r="B402" s="165"/>
      <c r="C402" s="166"/>
      <c r="D402" s="167" t="s">
        <v>69</v>
      </c>
      <c r="E402" s="168" t="s">
        <v>468</v>
      </c>
      <c r="F402" s="168" t="s">
        <v>469</v>
      </c>
      <c r="G402" s="166"/>
      <c r="H402" s="166"/>
      <c r="I402" s="169"/>
      <c r="J402" s="170">
        <f>BK402</f>
        <v>0</v>
      </c>
      <c r="K402" s="166"/>
      <c r="L402" s="171"/>
      <c r="M402" s="172"/>
      <c r="N402" s="173"/>
      <c r="O402" s="173"/>
      <c r="P402" s="174">
        <f>SUM(P403:P410)</f>
        <v>0</v>
      </c>
      <c r="Q402" s="173"/>
      <c r="R402" s="174">
        <f>SUM(R403:R410)</f>
        <v>0</v>
      </c>
      <c r="S402" s="173"/>
      <c r="T402" s="175">
        <f>SUM(T403:T410)</f>
        <v>0</v>
      </c>
      <c r="AR402" s="176" t="s">
        <v>215</v>
      </c>
      <c r="AT402" s="177" t="s">
        <v>69</v>
      </c>
      <c r="AU402" s="177" t="s">
        <v>70</v>
      </c>
      <c r="AY402" s="176" t="s">
        <v>181</v>
      </c>
      <c r="BK402" s="178">
        <f>SUM(BK403:BK410)</f>
        <v>0</v>
      </c>
    </row>
    <row r="403" spans="1:65" s="2" customFormat="1" ht="16.5" customHeight="1">
      <c r="A403" s="37"/>
      <c r="B403" s="38"/>
      <c r="C403" s="181" t="s">
        <v>470</v>
      </c>
      <c r="D403" s="181" t="s">
        <v>184</v>
      </c>
      <c r="E403" s="182" t="s">
        <v>471</v>
      </c>
      <c r="F403" s="183" t="s">
        <v>472</v>
      </c>
      <c r="G403" s="184" t="s">
        <v>473</v>
      </c>
      <c r="H403" s="185">
        <v>1</v>
      </c>
      <c r="I403" s="186"/>
      <c r="J403" s="187">
        <f t="shared" ref="J403:J410" si="0">ROUND(I403*H403,2)</f>
        <v>0</v>
      </c>
      <c r="K403" s="183" t="s">
        <v>19</v>
      </c>
      <c r="L403" s="42"/>
      <c r="M403" s="188" t="s">
        <v>19</v>
      </c>
      <c r="N403" s="189" t="s">
        <v>42</v>
      </c>
      <c r="O403" s="67"/>
      <c r="P403" s="190">
        <f t="shared" ref="P403:P410" si="1">O403*H403</f>
        <v>0</v>
      </c>
      <c r="Q403" s="190">
        <v>0</v>
      </c>
      <c r="R403" s="190">
        <f t="shared" ref="R403:R410" si="2">Q403*H403</f>
        <v>0</v>
      </c>
      <c r="S403" s="190">
        <v>0</v>
      </c>
      <c r="T403" s="191">
        <f t="shared" ref="T403:T410" si="3"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189</v>
      </c>
      <c r="AT403" s="192" t="s">
        <v>184</v>
      </c>
      <c r="AU403" s="192" t="s">
        <v>77</v>
      </c>
      <c r="AY403" s="20" t="s">
        <v>181</v>
      </c>
      <c r="BE403" s="193">
        <f t="shared" ref="BE403:BE410" si="4">IF(N403="základní",J403,0)</f>
        <v>0</v>
      </c>
      <c r="BF403" s="193">
        <f t="shared" ref="BF403:BF410" si="5">IF(N403="snížená",J403,0)</f>
        <v>0</v>
      </c>
      <c r="BG403" s="193">
        <f t="shared" ref="BG403:BG410" si="6">IF(N403="zákl. přenesená",J403,0)</f>
        <v>0</v>
      </c>
      <c r="BH403" s="193">
        <f t="shared" ref="BH403:BH410" si="7">IF(N403="sníž. přenesená",J403,0)</f>
        <v>0</v>
      </c>
      <c r="BI403" s="193">
        <f t="shared" ref="BI403:BI410" si="8">IF(N403="nulová",J403,0)</f>
        <v>0</v>
      </c>
      <c r="BJ403" s="20" t="s">
        <v>83</v>
      </c>
      <c r="BK403" s="193">
        <f t="shared" ref="BK403:BK410" si="9">ROUND(I403*H403,2)</f>
        <v>0</v>
      </c>
      <c r="BL403" s="20" t="s">
        <v>189</v>
      </c>
      <c r="BM403" s="192" t="s">
        <v>474</v>
      </c>
    </row>
    <row r="404" spans="1:65" s="2" customFormat="1" ht="16.5" customHeight="1">
      <c r="A404" s="37"/>
      <c r="B404" s="38"/>
      <c r="C404" s="181" t="s">
        <v>475</v>
      </c>
      <c r="D404" s="181" t="s">
        <v>184</v>
      </c>
      <c r="E404" s="182" t="s">
        <v>476</v>
      </c>
      <c r="F404" s="183" t="s">
        <v>477</v>
      </c>
      <c r="G404" s="184" t="s">
        <v>473</v>
      </c>
      <c r="H404" s="185">
        <v>1</v>
      </c>
      <c r="I404" s="186"/>
      <c r="J404" s="187">
        <f t="shared" si="0"/>
        <v>0</v>
      </c>
      <c r="K404" s="183" t="s">
        <v>19</v>
      </c>
      <c r="L404" s="42"/>
      <c r="M404" s="188" t="s">
        <v>19</v>
      </c>
      <c r="N404" s="189" t="s">
        <v>42</v>
      </c>
      <c r="O404" s="67"/>
      <c r="P404" s="190">
        <f t="shared" si="1"/>
        <v>0</v>
      </c>
      <c r="Q404" s="190">
        <v>0</v>
      </c>
      <c r="R404" s="190">
        <f t="shared" si="2"/>
        <v>0</v>
      </c>
      <c r="S404" s="190">
        <v>0</v>
      </c>
      <c r="T404" s="191">
        <f t="shared" si="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189</v>
      </c>
      <c r="AT404" s="192" t="s">
        <v>184</v>
      </c>
      <c r="AU404" s="192" t="s">
        <v>77</v>
      </c>
      <c r="AY404" s="20" t="s">
        <v>181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20" t="s">
        <v>83</v>
      </c>
      <c r="BK404" s="193">
        <f t="shared" si="9"/>
        <v>0</v>
      </c>
      <c r="BL404" s="20" t="s">
        <v>189</v>
      </c>
      <c r="BM404" s="192" t="s">
        <v>478</v>
      </c>
    </row>
    <row r="405" spans="1:65" s="2" customFormat="1" ht="24.2" customHeight="1">
      <c r="A405" s="37"/>
      <c r="B405" s="38"/>
      <c r="C405" s="181" t="s">
        <v>479</v>
      </c>
      <c r="D405" s="181" t="s">
        <v>184</v>
      </c>
      <c r="E405" s="182" t="s">
        <v>480</v>
      </c>
      <c r="F405" s="183" t="s">
        <v>481</v>
      </c>
      <c r="G405" s="184" t="s">
        <v>473</v>
      </c>
      <c r="H405" s="185">
        <v>1</v>
      </c>
      <c r="I405" s="186"/>
      <c r="J405" s="187">
        <f t="shared" si="0"/>
        <v>0</v>
      </c>
      <c r="K405" s="183" t="s">
        <v>19</v>
      </c>
      <c r="L405" s="42"/>
      <c r="M405" s="188" t="s">
        <v>19</v>
      </c>
      <c r="N405" s="189" t="s">
        <v>42</v>
      </c>
      <c r="O405" s="67"/>
      <c r="P405" s="190">
        <f t="shared" si="1"/>
        <v>0</v>
      </c>
      <c r="Q405" s="190">
        <v>0</v>
      </c>
      <c r="R405" s="190">
        <f t="shared" si="2"/>
        <v>0</v>
      </c>
      <c r="S405" s="190">
        <v>0</v>
      </c>
      <c r="T405" s="191">
        <f t="shared" si="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189</v>
      </c>
      <c r="AT405" s="192" t="s">
        <v>184</v>
      </c>
      <c r="AU405" s="192" t="s">
        <v>77</v>
      </c>
      <c r="AY405" s="20" t="s">
        <v>181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20" t="s">
        <v>83</v>
      </c>
      <c r="BK405" s="193">
        <f t="shared" si="9"/>
        <v>0</v>
      </c>
      <c r="BL405" s="20" t="s">
        <v>189</v>
      </c>
      <c r="BM405" s="192" t="s">
        <v>482</v>
      </c>
    </row>
    <row r="406" spans="1:65" s="2" customFormat="1" ht="16.5" customHeight="1">
      <c r="A406" s="37"/>
      <c r="B406" s="38"/>
      <c r="C406" s="181" t="s">
        <v>483</v>
      </c>
      <c r="D406" s="181" t="s">
        <v>184</v>
      </c>
      <c r="E406" s="182" t="s">
        <v>484</v>
      </c>
      <c r="F406" s="183" t="s">
        <v>485</v>
      </c>
      <c r="G406" s="184" t="s">
        <v>473</v>
      </c>
      <c r="H406" s="185">
        <v>1</v>
      </c>
      <c r="I406" s="186"/>
      <c r="J406" s="187">
        <f t="shared" si="0"/>
        <v>0</v>
      </c>
      <c r="K406" s="183" t="s">
        <v>19</v>
      </c>
      <c r="L406" s="42"/>
      <c r="M406" s="188" t="s">
        <v>19</v>
      </c>
      <c r="N406" s="189" t="s">
        <v>42</v>
      </c>
      <c r="O406" s="67"/>
      <c r="P406" s="190">
        <f t="shared" si="1"/>
        <v>0</v>
      </c>
      <c r="Q406" s="190">
        <v>0</v>
      </c>
      <c r="R406" s="190">
        <f t="shared" si="2"/>
        <v>0</v>
      </c>
      <c r="S406" s="190">
        <v>0</v>
      </c>
      <c r="T406" s="191">
        <f t="shared" si="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189</v>
      </c>
      <c r="AT406" s="192" t="s">
        <v>184</v>
      </c>
      <c r="AU406" s="192" t="s">
        <v>77</v>
      </c>
      <c r="AY406" s="20" t="s">
        <v>181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20" t="s">
        <v>83</v>
      </c>
      <c r="BK406" s="193">
        <f t="shared" si="9"/>
        <v>0</v>
      </c>
      <c r="BL406" s="20" t="s">
        <v>189</v>
      </c>
      <c r="BM406" s="192" t="s">
        <v>486</v>
      </c>
    </row>
    <row r="407" spans="1:65" s="2" customFormat="1" ht="16.5" customHeight="1">
      <c r="A407" s="37"/>
      <c r="B407" s="38"/>
      <c r="C407" s="181" t="s">
        <v>487</v>
      </c>
      <c r="D407" s="181" t="s">
        <v>184</v>
      </c>
      <c r="E407" s="182" t="s">
        <v>488</v>
      </c>
      <c r="F407" s="183" t="s">
        <v>489</v>
      </c>
      <c r="G407" s="184" t="s">
        <v>473</v>
      </c>
      <c r="H407" s="185">
        <v>1</v>
      </c>
      <c r="I407" s="186"/>
      <c r="J407" s="187">
        <f t="shared" si="0"/>
        <v>0</v>
      </c>
      <c r="K407" s="183" t="s">
        <v>19</v>
      </c>
      <c r="L407" s="42"/>
      <c r="M407" s="188" t="s">
        <v>19</v>
      </c>
      <c r="N407" s="189" t="s">
        <v>42</v>
      </c>
      <c r="O407" s="67"/>
      <c r="P407" s="190">
        <f t="shared" si="1"/>
        <v>0</v>
      </c>
      <c r="Q407" s="190">
        <v>0</v>
      </c>
      <c r="R407" s="190">
        <f t="shared" si="2"/>
        <v>0</v>
      </c>
      <c r="S407" s="190">
        <v>0</v>
      </c>
      <c r="T407" s="191">
        <f t="shared" si="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189</v>
      </c>
      <c r="AT407" s="192" t="s">
        <v>184</v>
      </c>
      <c r="AU407" s="192" t="s">
        <v>77</v>
      </c>
      <c r="AY407" s="20" t="s">
        <v>181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20" t="s">
        <v>83</v>
      </c>
      <c r="BK407" s="193">
        <f t="shared" si="9"/>
        <v>0</v>
      </c>
      <c r="BL407" s="20" t="s">
        <v>189</v>
      </c>
      <c r="BM407" s="192" t="s">
        <v>490</v>
      </c>
    </row>
    <row r="408" spans="1:65" s="2" customFormat="1" ht="24.2" customHeight="1">
      <c r="A408" s="37"/>
      <c r="B408" s="38"/>
      <c r="C408" s="181" t="s">
        <v>491</v>
      </c>
      <c r="D408" s="181" t="s">
        <v>184</v>
      </c>
      <c r="E408" s="182" t="s">
        <v>492</v>
      </c>
      <c r="F408" s="183" t="s">
        <v>493</v>
      </c>
      <c r="G408" s="184" t="s">
        <v>473</v>
      </c>
      <c r="H408" s="185">
        <v>1</v>
      </c>
      <c r="I408" s="186"/>
      <c r="J408" s="187">
        <f t="shared" si="0"/>
        <v>0</v>
      </c>
      <c r="K408" s="183" t="s">
        <v>19</v>
      </c>
      <c r="L408" s="42"/>
      <c r="M408" s="188" t="s">
        <v>19</v>
      </c>
      <c r="N408" s="189" t="s">
        <v>42</v>
      </c>
      <c r="O408" s="67"/>
      <c r="P408" s="190">
        <f t="shared" si="1"/>
        <v>0</v>
      </c>
      <c r="Q408" s="190">
        <v>0</v>
      </c>
      <c r="R408" s="190">
        <f t="shared" si="2"/>
        <v>0</v>
      </c>
      <c r="S408" s="190">
        <v>0</v>
      </c>
      <c r="T408" s="191">
        <f t="shared" si="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189</v>
      </c>
      <c r="AT408" s="192" t="s">
        <v>184</v>
      </c>
      <c r="AU408" s="192" t="s">
        <v>77</v>
      </c>
      <c r="AY408" s="20" t="s">
        <v>181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20" t="s">
        <v>83</v>
      </c>
      <c r="BK408" s="193">
        <f t="shared" si="9"/>
        <v>0</v>
      </c>
      <c r="BL408" s="20" t="s">
        <v>189</v>
      </c>
      <c r="BM408" s="192" t="s">
        <v>494</v>
      </c>
    </row>
    <row r="409" spans="1:65" s="2" customFormat="1" ht="33" customHeight="1">
      <c r="A409" s="37"/>
      <c r="B409" s="38"/>
      <c r="C409" s="181" t="s">
        <v>495</v>
      </c>
      <c r="D409" s="181" t="s">
        <v>184</v>
      </c>
      <c r="E409" s="182" t="s">
        <v>496</v>
      </c>
      <c r="F409" s="183" t="s">
        <v>497</v>
      </c>
      <c r="G409" s="184" t="s">
        <v>473</v>
      </c>
      <c r="H409" s="185">
        <v>1</v>
      </c>
      <c r="I409" s="186"/>
      <c r="J409" s="187">
        <f t="shared" si="0"/>
        <v>0</v>
      </c>
      <c r="K409" s="183" t="s">
        <v>19</v>
      </c>
      <c r="L409" s="42"/>
      <c r="M409" s="188" t="s">
        <v>19</v>
      </c>
      <c r="N409" s="189" t="s">
        <v>42</v>
      </c>
      <c r="O409" s="67"/>
      <c r="P409" s="190">
        <f t="shared" si="1"/>
        <v>0</v>
      </c>
      <c r="Q409" s="190">
        <v>0</v>
      </c>
      <c r="R409" s="190">
        <f t="shared" si="2"/>
        <v>0</v>
      </c>
      <c r="S409" s="190">
        <v>0</v>
      </c>
      <c r="T409" s="191">
        <f t="shared" si="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189</v>
      </c>
      <c r="AT409" s="192" t="s">
        <v>184</v>
      </c>
      <c r="AU409" s="192" t="s">
        <v>77</v>
      </c>
      <c r="AY409" s="20" t="s">
        <v>181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20" t="s">
        <v>83</v>
      </c>
      <c r="BK409" s="193">
        <f t="shared" si="9"/>
        <v>0</v>
      </c>
      <c r="BL409" s="20" t="s">
        <v>189</v>
      </c>
      <c r="BM409" s="192" t="s">
        <v>498</v>
      </c>
    </row>
    <row r="410" spans="1:65" s="2" customFormat="1" ht="16.5" customHeight="1">
      <c r="A410" s="37"/>
      <c r="B410" s="38"/>
      <c r="C410" s="181" t="s">
        <v>499</v>
      </c>
      <c r="D410" s="181" t="s">
        <v>184</v>
      </c>
      <c r="E410" s="182" t="s">
        <v>500</v>
      </c>
      <c r="F410" s="183" t="s">
        <v>501</v>
      </c>
      <c r="G410" s="184" t="s">
        <v>473</v>
      </c>
      <c r="H410" s="185">
        <v>1</v>
      </c>
      <c r="I410" s="186"/>
      <c r="J410" s="187">
        <f t="shared" si="0"/>
        <v>0</v>
      </c>
      <c r="K410" s="183" t="s">
        <v>19</v>
      </c>
      <c r="L410" s="42"/>
      <c r="M410" s="253" t="s">
        <v>19</v>
      </c>
      <c r="N410" s="254" t="s">
        <v>42</v>
      </c>
      <c r="O410" s="255"/>
      <c r="P410" s="256">
        <f t="shared" si="1"/>
        <v>0</v>
      </c>
      <c r="Q410" s="256">
        <v>0</v>
      </c>
      <c r="R410" s="256">
        <f t="shared" si="2"/>
        <v>0</v>
      </c>
      <c r="S410" s="256">
        <v>0</v>
      </c>
      <c r="T410" s="257">
        <f t="shared" si="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189</v>
      </c>
      <c r="AT410" s="192" t="s">
        <v>184</v>
      </c>
      <c r="AU410" s="192" t="s">
        <v>77</v>
      </c>
      <c r="AY410" s="20" t="s">
        <v>181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20" t="s">
        <v>83</v>
      </c>
      <c r="BK410" s="193">
        <f t="shared" si="9"/>
        <v>0</v>
      </c>
      <c r="BL410" s="20" t="s">
        <v>189</v>
      </c>
      <c r="BM410" s="192" t="s">
        <v>502</v>
      </c>
    </row>
    <row r="411" spans="1:65" s="2" customFormat="1" ht="6.95" customHeight="1">
      <c r="A411" s="37"/>
      <c r="B411" s="50"/>
      <c r="C411" s="51"/>
      <c r="D411" s="51"/>
      <c r="E411" s="51"/>
      <c r="F411" s="51"/>
      <c r="G411" s="51"/>
      <c r="H411" s="51"/>
      <c r="I411" s="51"/>
      <c r="J411" s="51"/>
      <c r="K411" s="51"/>
      <c r="L411" s="42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</sheetData>
  <sheetProtection algorithmName="SHA-512" hashValue="LQO12mUDQwAQHpH0FnNAdU4W13sGwU+TzDwGfHZNwgVah82NlDf9vVmtcLE6lKCjj3si0MIzj0xA2OsdLXXlrg==" saltValue="SvRcmJodPm+/sNrcHeWuHGC68iX527xir6KXhCPrd9iBpsrNb2EDmSPDJ0oiMCh20gusjfokpAtBfa9s24Uicw==" spinCount="100000" sheet="1" objects="1" scenarios="1" formatColumns="0" formatRows="0" autoFilter="0"/>
  <autoFilter ref="C96:K41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9" r:id="rId2"/>
    <hyperlink ref="F117" r:id="rId3"/>
    <hyperlink ref="F121" r:id="rId4"/>
    <hyperlink ref="F129" r:id="rId5"/>
    <hyperlink ref="F137" r:id="rId6"/>
    <hyperlink ref="F145" r:id="rId7"/>
    <hyperlink ref="F161" r:id="rId8"/>
    <hyperlink ref="F192" r:id="rId9"/>
    <hyperlink ref="F200" r:id="rId10"/>
    <hyperlink ref="F209" r:id="rId11"/>
    <hyperlink ref="F217" r:id="rId12"/>
    <hyperlink ref="F221" r:id="rId13"/>
    <hyperlink ref="F226" r:id="rId14"/>
    <hyperlink ref="F232" r:id="rId15"/>
    <hyperlink ref="F240" r:id="rId16"/>
    <hyperlink ref="F249" r:id="rId17"/>
    <hyperlink ref="F259" r:id="rId18"/>
    <hyperlink ref="F261" r:id="rId19"/>
    <hyperlink ref="F263" r:id="rId20"/>
    <hyperlink ref="F268" r:id="rId21"/>
    <hyperlink ref="F271" r:id="rId22"/>
    <hyperlink ref="F275" r:id="rId23"/>
    <hyperlink ref="F282" r:id="rId24"/>
    <hyperlink ref="F295" r:id="rId25"/>
    <hyperlink ref="F298" r:id="rId26"/>
    <hyperlink ref="F309" r:id="rId27"/>
    <hyperlink ref="F316" r:id="rId28"/>
    <hyperlink ref="F323" r:id="rId29"/>
    <hyperlink ref="F330" r:id="rId30"/>
    <hyperlink ref="F343" r:id="rId31"/>
    <hyperlink ref="F346" r:id="rId32"/>
    <hyperlink ref="F354" r:id="rId33"/>
    <hyperlink ref="F362" r:id="rId34"/>
    <hyperlink ref="F370" r:id="rId35"/>
    <hyperlink ref="F373" r:id="rId36"/>
    <hyperlink ref="F401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571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578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ROUND((SUM(BE96:BE382)),  2)</f>
        <v>0</v>
      </c>
      <c r="G35" s="37"/>
      <c r="H35" s="37"/>
      <c r="I35" s="127">
        <v>0.21</v>
      </c>
      <c r="J35" s="126">
        <f>ROUND(((SUM(BE96:BE382))*I35),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ROUND((SUM(BF96:BF382)),  2)</f>
        <v>0</v>
      </c>
      <c r="G36" s="37"/>
      <c r="H36" s="37"/>
      <c r="I36" s="127">
        <v>0.12</v>
      </c>
      <c r="J36" s="126">
        <f>ROUND(((SUM(BF96:BF382))*I36),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ROUND((SUM(BG96:BG382)),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ROUND((SUM(BH96:BH382)),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ROUND((SUM(BI96:BI382)),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571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027 - Společné prostory 818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J98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J206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J253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J265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J268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J269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J283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J333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J360</f>
        <v>0</v>
      </c>
      <c r="K73" s="100"/>
      <c r="L73" s="153"/>
    </row>
    <row r="74" spans="1:31" s="9" customFormat="1" ht="24.95" customHeight="1">
      <c r="B74" s="143"/>
      <c r="C74" s="144"/>
      <c r="D74" s="145" t="s">
        <v>165</v>
      </c>
      <c r="E74" s="146"/>
      <c r="F74" s="146"/>
      <c r="G74" s="146"/>
      <c r="H74" s="146"/>
      <c r="I74" s="146"/>
      <c r="J74" s="147">
        <f>J374</f>
        <v>0</v>
      </c>
      <c r="K74" s="144"/>
      <c r="L74" s="148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5" customHeight="1">
      <c r="A81" s="37"/>
      <c r="B81" s="38"/>
      <c r="C81" s="26" t="s">
        <v>166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396" t="str">
        <f>E7</f>
        <v>Výměna oken Václavkova 817 - 819, Valašské Meziříčí</v>
      </c>
      <c r="F84" s="397"/>
      <c r="G84" s="397"/>
      <c r="H84" s="397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1" customFormat="1" ht="12" customHeight="1">
      <c r="B85" s="24"/>
      <c r="C85" s="32" t="s">
        <v>146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63" s="2" customFormat="1" ht="16.5" customHeight="1">
      <c r="A86" s="37"/>
      <c r="B86" s="38"/>
      <c r="C86" s="39"/>
      <c r="D86" s="39"/>
      <c r="E86" s="396" t="s">
        <v>571</v>
      </c>
      <c r="F86" s="398"/>
      <c r="G86" s="398"/>
      <c r="H86" s="398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148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45" t="str">
        <f>E11</f>
        <v>027 - Společné prostory 818</v>
      </c>
      <c r="F88" s="398"/>
      <c r="G88" s="398"/>
      <c r="H88" s="398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F14</f>
        <v xml:space="preserve"> </v>
      </c>
      <c r="G90" s="39"/>
      <c r="H90" s="39"/>
      <c r="I90" s="32" t="s">
        <v>23</v>
      </c>
      <c r="J90" s="62" t="str">
        <f>IF(J14="","",J14)</f>
        <v>5. 2. 2024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25</v>
      </c>
      <c r="D92" s="39"/>
      <c r="E92" s="39"/>
      <c r="F92" s="30" t="str">
        <f>E17</f>
        <v>Město Valašské Meziříčí</v>
      </c>
      <c r="G92" s="39"/>
      <c r="H92" s="39"/>
      <c r="I92" s="32" t="s">
        <v>31</v>
      </c>
      <c r="J92" s="35" t="str">
        <f>E23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29</v>
      </c>
      <c r="D93" s="39"/>
      <c r="E93" s="39"/>
      <c r="F93" s="30" t="str">
        <f>IF(E20="","",E20)</f>
        <v>Vyplň údaj</v>
      </c>
      <c r="G93" s="39"/>
      <c r="H93" s="39"/>
      <c r="I93" s="32" t="s">
        <v>33</v>
      </c>
      <c r="J93" s="35" t="str">
        <f>E26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4"/>
      <c r="B95" s="155"/>
      <c r="C95" s="156" t="s">
        <v>167</v>
      </c>
      <c r="D95" s="157" t="s">
        <v>55</v>
      </c>
      <c r="E95" s="157" t="s">
        <v>51</v>
      </c>
      <c r="F95" s="157" t="s">
        <v>52</v>
      </c>
      <c r="G95" s="157" t="s">
        <v>168</v>
      </c>
      <c r="H95" s="157" t="s">
        <v>169</v>
      </c>
      <c r="I95" s="157" t="s">
        <v>170</v>
      </c>
      <c r="J95" s="157" t="s">
        <v>152</v>
      </c>
      <c r="K95" s="158" t="s">
        <v>171</v>
      </c>
      <c r="L95" s="159"/>
      <c r="M95" s="71" t="s">
        <v>19</v>
      </c>
      <c r="N95" s="72" t="s">
        <v>40</v>
      </c>
      <c r="O95" s="72" t="s">
        <v>172</v>
      </c>
      <c r="P95" s="72" t="s">
        <v>173</v>
      </c>
      <c r="Q95" s="72" t="s">
        <v>174</v>
      </c>
      <c r="R95" s="72" t="s">
        <v>175</v>
      </c>
      <c r="S95" s="72" t="s">
        <v>176</v>
      </c>
      <c r="T95" s="73" t="s">
        <v>177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7"/>
      <c r="B96" s="38"/>
      <c r="C96" s="78" t="s">
        <v>178</v>
      </c>
      <c r="D96" s="39"/>
      <c r="E96" s="39"/>
      <c r="F96" s="39"/>
      <c r="G96" s="39"/>
      <c r="H96" s="39"/>
      <c r="I96" s="39"/>
      <c r="J96" s="160">
        <f>BK96</f>
        <v>0</v>
      </c>
      <c r="K96" s="39"/>
      <c r="L96" s="42"/>
      <c r="M96" s="74"/>
      <c r="N96" s="161"/>
      <c r="O96" s="75"/>
      <c r="P96" s="162">
        <f>P97+P268+P374</f>
        <v>0</v>
      </c>
      <c r="Q96" s="75"/>
      <c r="R96" s="162">
        <f>R97+R268+R374</f>
        <v>0.98913263000000007</v>
      </c>
      <c r="S96" s="75"/>
      <c r="T96" s="163">
        <f>T97+T268+T374</f>
        <v>1.5238268799999997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69</v>
      </c>
      <c r="AU96" s="20" t="s">
        <v>153</v>
      </c>
      <c r="BK96" s="164">
        <f>BK97+BK268+BK374</f>
        <v>0</v>
      </c>
    </row>
    <row r="97" spans="1:65" s="12" customFormat="1" ht="25.9" customHeight="1">
      <c r="B97" s="165"/>
      <c r="C97" s="166"/>
      <c r="D97" s="167" t="s">
        <v>69</v>
      </c>
      <c r="E97" s="168" t="s">
        <v>179</v>
      </c>
      <c r="F97" s="168" t="s">
        <v>180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P98+P206+P253+P265</f>
        <v>0</v>
      </c>
      <c r="Q97" s="173"/>
      <c r="R97" s="174">
        <f>R98+R206+R253+R265</f>
        <v>0.41681363999999999</v>
      </c>
      <c r="S97" s="173"/>
      <c r="T97" s="175">
        <f>T98+T206+T253+T265</f>
        <v>1.5143920799999997</v>
      </c>
      <c r="AR97" s="176" t="s">
        <v>77</v>
      </c>
      <c r="AT97" s="177" t="s">
        <v>69</v>
      </c>
      <c r="AU97" s="177" t="s">
        <v>70</v>
      </c>
      <c r="AY97" s="176" t="s">
        <v>181</v>
      </c>
      <c r="BK97" s="178">
        <f>BK98+BK206+BK253+BK265</f>
        <v>0</v>
      </c>
    </row>
    <row r="98" spans="1:65" s="12" customFormat="1" ht="22.9" customHeight="1">
      <c r="B98" s="165"/>
      <c r="C98" s="166"/>
      <c r="D98" s="167" t="s">
        <v>69</v>
      </c>
      <c r="E98" s="179" t="s">
        <v>182</v>
      </c>
      <c r="F98" s="179" t="s">
        <v>183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SUM(P99:P205)</f>
        <v>0</v>
      </c>
      <c r="Q98" s="173"/>
      <c r="R98" s="174">
        <f>SUM(R99:R205)</f>
        <v>0.41517564000000001</v>
      </c>
      <c r="S98" s="173"/>
      <c r="T98" s="175">
        <f>SUM(T99:T205)</f>
        <v>6.8560800000000005E-3</v>
      </c>
      <c r="AR98" s="176" t="s">
        <v>77</v>
      </c>
      <c r="AT98" s="177" t="s">
        <v>69</v>
      </c>
      <c r="AU98" s="177" t="s">
        <v>77</v>
      </c>
      <c r="AY98" s="176" t="s">
        <v>181</v>
      </c>
      <c r="BK98" s="178">
        <f>SUM(BK99:BK205)</f>
        <v>0</v>
      </c>
    </row>
    <row r="99" spans="1:65" s="2" customFormat="1" ht="24.2" customHeight="1">
      <c r="A99" s="37"/>
      <c r="B99" s="38"/>
      <c r="C99" s="181" t="s">
        <v>77</v>
      </c>
      <c r="D99" s="181" t="s">
        <v>184</v>
      </c>
      <c r="E99" s="182" t="s">
        <v>185</v>
      </c>
      <c r="F99" s="183" t="s">
        <v>186</v>
      </c>
      <c r="G99" s="184" t="s">
        <v>187</v>
      </c>
      <c r="H99" s="185">
        <v>9.66</v>
      </c>
      <c r="I99" s="186"/>
      <c r="J99" s="187">
        <f>ROUND(I99*H99,2)</f>
        <v>0</v>
      </c>
      <c r="K99" s="183" t="s">
        <v>188</v>
      </c>
      <c r="L99" s="42"/>
      <c r="M99" s="188" t="s">
        <v>19</v>
      </c>
      <c r="N99" s="189" t="s">
        <v>42</v>
      </c>
      <c r="O99" s="67"/>
      <c r="P99" s="190">
        <f>O99*H99</f>
        <v>0</v>
      </c>
      <c r="Q99" s="190">
        <v>4.3800000000000002E-3</v>
      </c>
      <c r="R99" s="190">
        <f>Q99*H99</f>
        <v>4.2310800000000003E-2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189</v>
      </c>
      <c r="AT99" s="192" t="s">
        <v>184</v>
      </c>
      <c r="AU99" s="192" t="s">
        <v>83</v>
      </c>
      <c r="AY99" s="20" t="s">
        <v>181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83</v>
      </c>
      <c r="BK99" s="193">
        <f>ROUND(I99*H99,2)</f>
        <v>0</v>
      </c>
      <c r="BL99" s="20" t="s">
        <v>189</v>
      </c>
      <c r="BM99" s="192" t="s">
        <v>190</v>
      </c>
    </row>
    <row r="100" spans="1:65" s="2" customFormat="1" ht="11.25">
      <c r="A100" s="37"/>
      <c r="B100" s="38"/>
      <c r="C100" s="39"/>
      <c r="D100" s="194" t="s">
        <v>191</v>
      </c>
      <c r="E100" s="39"/>
      <c r="F100" s="195" t="s">
        <v>192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191</v>
      </c>
      <c r="AU100" s="20" t="s">
        <v>83</v>
      </c>
    </row>
    <row r="101" spans="1:65" s="13" customFormat="1" ht="11.25">
      <c r="B101" s="199"/>
      <c r="C101" s="200"/>
      <c r="D101" s="201" t="s">
        <v>193</v>
      </c>
      <c r="E101" s="202" t="s">
        <v>19</v>
      </c>
      <c r="F101" s="203" t="s">
        <v>512</v>
      </c>
      <c r="G101" s="200"/>
      <c r="H101" s="204">
        <v>2.496</v>
      </c>
      <c r="I101" s="205"/>
      <c r="J101" s="200"/>
      <c r="K101" s="200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193</v>
      </c>
      <c r="AU101" s="210" t="s">
        <v>83</v>
      </c>
      <c r="AV101" s="13" t="s">
        <v>83</v>
      </c>
      <c r="AW101" s="13" t="s">
        <v>32</v>
      </c>
      <c r="AX101" s="13" t="s">
        <v>70</v>
      </c>
      <c r="AY101" s="210" t="s">
        <v>181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512</v>
      </c>
      <c r="G102" s="200"/>
      <c r="H102" s="204">
        <v>2.496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513</v>
      </c>
      <c r="G103" s="200"/>
      <c r="H103" s="204">
        <v>1.0680000000000001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513</v>
      </c>
      <c r="G104" s="200"/>
      <c r="H104" s="204">
        <v>1.0680000000000001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514</v>
      </c>
      <c r="G105" s="200"/>
      <c r="H105" s="204">
        <v>2.532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9.66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9.66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0.32438279999999997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512</v>
      </c>
      <c r="G109" s="200"/>
      <c r="H109" s="204">
        <v>2.496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512</v>
      </c>
      <c r="G110" s="200"/>
      <c r="H110" s="204">
        <v>2.496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513</v>
      </c>
      <c r="G111" s="200"/>
      <c r="H111" s="204">
        <v>1.0680000000000001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513</v>
      </c>
      <c r="G112" s="200"/>
      <c r="H112" s="204">
        <v>1.0680000000000001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514</v>
      </c>
      <c r="G113" s="200"/>
      <c r="H113" s="204">
        <v>2.532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4" customFormat="1" ht="11.25">
      <c r="B114" s="211"/>
      <c r="C114" s="212"/>
      <c r="D114" s="201" t="s">
        <v>193</v>
      </c>
      <c r="E114" s="213" t="s">
        <v>19</v>
      </c>
      <c r="F114" s="214" t="s">
        <v>197</v>
      </c>
      <c r="G114" s="212"/>
      <c r="H114" s="215">
        <v>9.66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193</v>
      </c>
      <c r="AU114" s="221" t="s">
        <v>83</v>
      </c>
      <c r="AV114" s="14" t="s">
        <v>189</v>
      </c>
      <c r="AW114" s="14" t="s">
        <v>32</v>
      </c>
      <c r="AX114" s="14" t="s">
        <v>77</v>
      </c>
      <c r="AY114" s="221" t="s">
        <v>181</v>
      </c>
    </row>
    <row r="115" spans="1:65" s="2" customFormat="1" ht="16.5" customHeight="1">
      <c r="A115" s="37"/>
      <c r="B115" s="38"/>
      <c r="C115" s="181" t="s">
        <v>202</v>
      </c>
      <c r="D115" s="181" t="s">
        <v>184</v>
      </c>
      <c r="E115" s="182" t="s">
        <v>203</v>
      </c>
      <c r="F115" s="183" t="s">
        <v>204</v>
      </c>
      <c r="G115" s="184" t="s">
        <v>187</v>
      </c>
      <c r="H115" s="185">
        <v>100</v>
      </c>
      <c r="I115" s="186"/>
      <c r="J115" s="187">
        <f>ROUND(I115*H115,2)</f>
        <v>0</v>
      </c>
      <c r="K115" s="183" t="s">
        <v>188</v>
      </c>
      <c r="L115" s="42"/>
      <c r="M115" s="188" t="s">
        <v>19</v>
      </c>
      <c r="N115" s="189" t="s">
        <v>42</v>
      </c>
      <c r="O115" s="67"/>
      <c r="P115" s="190">
        <f>O115*H115</f>
        <v>0</v>
      </c>
      <c r="Q115" s="190">
        <v>6.0000000000000002E-5</v>
      </c>
      <c r="R115" s="190">
        <f>Q115*H115</f>
        <v>6.0000000000000001E-3</v>
      </c>
      <c r="S115" s="190">
        <v>6.0000000000000002E-5</v>
      </c>
      <c r="T115" s="191">
        <f>S115*H115</f>
        <v>6.0000000000000001E-3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189</v>
      </c>
      <c r="AT115" s="192" t="s">
        <v>184</v>
      </c>
      <c r="AU115" s="192" t="s">
        <v>83</v>
      </c>
      <c r="AY115" s="20" t="s">
        <v>181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83</v>
      </c>
      <c r="BK115" s="193">
        <f>ROUND(I115*H115,2)</f>
        <v>0</v>
      </c>
      <c r="BL115" s="20" t="s">
        <v>189</v>
      </c>
      <c r="BM115" s="192" t="s">
        <v>205</v>
      </c>
    </row>
    <row r="116" spans="1:65" s="2" customFormat="1" ht="11.25">
      <c r="A116" s="37"/>
      <c r="B116" s="38"/>
      <c r="C116" s="39"/>
      <c r="D116" s="194" t="s">
        <v>191</v>
      </c>
      <c r="E116" s="39"/>
      <c r="F116" s="195" t="s">
        <v>206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191</v>
      </c>
      <c r="AU116" s="20" t="s">
        <v>83</v>
      </c>
    </row>
    <row r="117" spans="1:65" s="13" customFormat="1" ht="11.25">
      <c r="B117" s="199"/>
      <c r="C117" s="200"/>
      <c r="D117" s="201" t="s">
        <v>193</v>
      </c>
      <c r="E117" s="202" t="s">
        <v>19</v>
      </c>
      <c r="F117" s="203" t="s">
        <v>207</v>
      </c>
      <c r="G117" s="200"/>
      <c r="H117" s="204">
        <v>100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193</v>
      </c>
      <c r="AU117" s="210" t="s">
        <v>83</v>
      </c>
      <c r="AV117" s="13" t="s">
        <v>83</v>
      </c>
      <c r="AW117" s="13" t="s">
        <v>32</v>
      </c>
      <c r="AX117" s="13" t="s">
        <v>70</v>
      </c>
      <c r="AY117" s="210" t="s">
        <v>181</v>
      </c>
    </row>
    <row r="118" spans="1:65" s="14" customFormat="1" ht="11.25">
      <c r="B118" s="211"/>
      <c r="C118" s="212"/>
      <c r="D118" s="201" t="s">
        <v>193</v>
      </c>
      <c r="E118" s="213" t="s">
        <v>19</v>
      </c>
      <c r="F118" s="214" t="s">
        <v>197</v>
      </c>
      <c r="G118" s="212"/>
      <c r="H118" s="215">
        <v>100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193</v>
      </c>
      <c r="AU118" s="221" t="s">
        <v>83</v>
      </c>
      <c r="AV118" s="14" t="s">
        <v>189</v>
      </c>
      <c r="AW118" s="14" t="s">
        <v>32</v>
      </c>
      <c r="AX118" s="14" t="s">
        <v>77</v>
      </c>
      <c r="AY118" s="221" t="s">
        <v>181</v>
      </c>
    </row>
    <row r="119" spans="1:65" s="2" customFormat="1" ht="16.5" customHeight="1">
      <c r="A119" s="37"/>
      <c r="B119" s="38"/>
      <c r="C119" s="181" t="s">
        <v>189</v>
      </c>
      <c r="D119" s="181" t="s">
        <v>184</v>
      </c>
      <c r="E119" s="182" t="s">
        <v>208</v>
      </c>
      <c r="F119" s="183" t="s">
        <v>209</v>
      </c>
      <c r="G119" s="184" t="s">
        <v>187</v>
      </c>
      <c r="H119" s="185">
        <v>14.268000000000001</v>
      </c>
      <c r="I119" s="186"/>
      <c r="J119" s="187">
        <f>ROUND(I119*H119,2)</f>
        <v>0</v>
      </c>
      <c r="K119" s="183" t="s">
        <v>188</v>
      </c>
      <c r="L119" s="42"/>
      <c r="M119" s="188" t="s">
        <v>19</v>
      </c>
      <c r="N119" s="189" t="s">
        <v>42</v>
      </c>
      <c r="O119" s="67"/>
      <c r="P119" s="190">
        <f>O119*H119</f>
        <v>0</v>
      </c>
      <c r="Q119" s="190">
        <v>1.1E-4</v>
      </c>
      <c r="R119" s="190">
        <f>Q119*H119</f>
        <v>1.5694800000000001E-3</v>
      </c>
      <c r="S119" s="190">
        <v>6.0000000000000002E-5</v>
      </c>
      <c r="T119" s="191">
        <f>S119*H119</f>
        <v>8.5608000000000006E-4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189</v>
      </c>
      <c r="AT119" s="192" t="s">
        <v>184</v>
      </c>
      <c r="AU119" s="192" t="s">
        <v>83</v>
      </c>
      <c r="AY119" s="20" t="s">
        <v>181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83</v>
      </c>
      <c r="BK119" s="193">
        <f>ROUND(I119*H119,2)</f>
        <v>0</v>
      </c>
      <c r="BL119" s="20" t="s">
        <v>189</v>
      </c>
      <c r="BM119" s="192" t="s">
        <v>210</v>
      </c>
    </row>
    <row r="120" spans="1:65" s="2" customFormat="1" ht="11.25">
      <c r="A120" s="37"/>
      <c r="B120" s="38"/>
      <c r="C120" s="39"/>
      <c r="D120" s="194" t="s">
        <v>191</v>
      </c>
      <c r="E120" s="39"/>
      <c r="F120" s="195" t="s">
        <v>211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191</v>
      </c>
      <c r="AU120" s="20" t="s">
        <v>83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515</v>
      </c>
      <c r="G121" s="200"/>
      <c r="H121" s="204">
        <v>4.2480000000000002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515</v>
      </c>
      <c r="G122" s="200"/>
      <c r="H122" s="204">
        <v>4.2480000000000002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516</v>
      </c>
      <c r="G123" s="200"/>
      <c r="H123" s="204">
        <v>0.70799999999999996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516</v>
      </c>
      <c r="G124" s="200"/>
      <c r="H124" s="204">
        <v>0.70799999999999996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517</v>
      </c>
      <c r="G125" s="200"/>
      <c r="H125" s="204">
        <v>4.3559999999999999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4" customFormat="1" ht="11.25">
      <c r="B126" s="211"/>
      <c r="C126" s="212"/>
      <c r="D126" s="201" t="s">
        <v>193</v>
      </c>
      <c r="E126" s="213" t="s">
        <v>19</v>
      </c>
      <c r="F126" s="214" t="s">
        <v>197</v>
      </c>
      <c r="G126" s="212"/>
      <c r="H126" s="215">
        <v>14.268000000000001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193</v>
      </c>
      <c r="AU126" s="221" t="s">
        <v>83</v>
      </c>
      <c r="AV126" s="14" t="s">
        <v>189</v>
      </c>
      <c r="AW126" s="14" t="s">
        <v>32</v>
      </c>
      <c r="AX126" s="14" t="s">
        <v>77</v>
      </c>
      <c r="AY126" s="221" t="s">
        <v>181</v>
      </c>
    </row>
    <row r="127" spans="1:65" s="2" customFormat="1" ht="16.5" customHeight="1">
      <c r="A127" s="37"/>
      <c r="B127" s="38"/>
      <c r="C127" s="181" t="s">
        <v>215</v>
      </c>
      <c r="D127" s="181" t="s">
        <v>184</v>
      </c>
      <c r="E127" s="182" t="s">
        <v>216</v>
      </c>
      <c r="F127" s="183" t="s">
        <v>217</v>
      </c>
      <c r="G127" s="184" t="s">
        <v>187</v>
      </c>
      <c r="H127" s="185">
        <v>3.6659999999999999</v>
      </c>
      <c r="I127" s="186"/>
      <c r="J127" s="187">
        <f>ROUND(I127*H127,2)</f>
        <v>0</v>
      </c>
      <c r="K127" s="183" t="s">
        <v>188</v>
      </c>
      <c r="L127" s="42"/>
      <c r="M127" s="188" t="s">
        <v>19</v>
      </c>
      <c r="N127" s="189" t="s">
        <v>42</v>
      </c>
      <c r="O127" s="67"/>
      <c r="P127" s="190">
        <f>O127*H127</f>
        <v>0</v>
      </c>
      <c r="Q127" s="190">
        <v>2.5999999999999998E-4</v>
      </c>
      <c r="R127" s="190">
        <f>Q127*H127</f>
        <v>9.5315999999999988E-4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189</v>
      </c>
      <c r="AT127" s="192" t="s">
        <v>184</v>
      </c>
      <c r="AU127" s="192" t="s">
        <v>83</v>
      </c>
      <c r="AY127" s="20" t="s">
        <v>181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83</v>
      </c>
      <c r="BK127" s="193">
        <f>ROUND(I127*H127,2)</f>
        <v>0</v>
      </c>
      <c r="BL127" s="20" t="s">
        <v>189</v>
      </c>
      <c r="BM127" s="192" t="s">
        <v>218</v>
      </c>
    </row>
    <row r="128" spans="1:65" s="2" customFormat="1" ht="11.25">
      <c r="A128" s="37"/>
      <c r="B128" s="38"/>
      <c r="C128" s="39"/>
      <c r="D128" s="194" t="s">
        <v>191</v>
      </c>
      <c r="E128" s="39"/>
      <c r="F128" s="195" t="s">
        <v>219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191</v>
      </c>
      <c r="AU128" s="20" t="s">
        <v>83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518</v>
      </c>
      <c r="G129" s="200"/>
      <c r="H129" s="204">
        <v>0.97799999999999998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518</v>
      </c>
      <c r="G130" s="200"/>
      <c r="H130" s="204">
        <v>0.97799999999999998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519</v>
      </c>
      <c r="G131" s="200"/>
      <c r="H131" s="204">
        <v>0.35699999999999998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519</v>
      </c>
      <c r="G132" s="200"/>
      <c r="H132" s="204">
        <v>0.35699999999999998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520</v>
      </c>
      <c r="G133" s="200"/>
      <c r="H133" s="204">
        <v>0.996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4" customFormat="1" ht="11.25">
      <c r="B134" s="211"/>
      <c r="C134" s="212"/>
      <c r="D134" s="201" t="s">
        <v>193</v>
      </c>
      <c r="E134" s="213" t="s">
        <v>19</v>
      </c>
      <c r="F134" s="214" t="s">
        <v>197</v>
      </c>
      <c r="G134" s="212"/>
      <c r="H134" s="215">
        <v>3.6659999999999999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193</v>
      </c>
      <c r="AU134" s="221" t="s">
        <v>83</v>
      </c>
      <c r="AV134" s="14" t="s">
        <v>189</v>
      </c>
      <c r="AW134" s="14" t="s">
        <v>32</v>
      </c>
      <c r="AX134" s="14" t="s">
        <v>77</v>
      </c>
      <c r="AY134" s="221" t="s">
        <v>181</v>
      </c>
    </row>
    <row r="135" spans="1:65" s="2" customFormat="1" ht="21.75" customHeight="1">
      <c r="A135" s="37"/>
      <c r="B135" s="38"/>
      <c r="C135" s="181" t="s">
        <v>182</v>
      </c>
      <c r="D135" s="181" t="s">
        <v>184</v>
      </c>
      <c r="E135" s="182" t="s">
        <v>223</v>
      </c>
      <c r="F135" s="183" t="s">
        <v>224</v>
      </c>
      <c r="G135" s="184" t="s">
        <v>187</v>
      </c>
      <c r="H135" s="185">
        <v>3.6659999999999999</v>
      </c>
      <c r="I135" s="186"/>
      <c r="J135" s="187">
        <f>ROUND(I135*H135,2)</f>
        <v>0</v>
      </c>
      <c r="K135" s="183" t="s">
        <v>188</v>
      </c>
      <c r="L135" s="42"/>
      <c r="M135" s="188" t="s">
        <v>19</v>
      </c>
      <c r="N135" s="189" t="s">
        <v>42</v>
      </c>
      <c r="O135" s="67"/>
      <c r="P135" s="190">
        <f>O135*H135</f>
        <v>0</v>
      </c>
      <c r="Q135" s="190">
        <v>4.3800000000000002E-3</v>
      </c>
      <c r="R135" s="190">
        <f>Q135*H135</f>
        <v>1.6057080000000001E-2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189</v>
      </c>
      <c r="AT135" s="192" t="s">
        <v>184</v>
      </c>
      <c r="AU135" s="192" t="s">
        <v>83</v>
      </c>
      <c r="AY135" s="20" t="s">
        <v>181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83</v>
      </c>
      <c r="BK135" s="193">
        <f>ROUND(I135*H135,2)</f>
        <v>0</v>
      </c>
      <c r="BL135" s="20" t="s">
        <v>189</v>
      </c>
      <c r="BM135" s="192" t="s">
        <v>225</v>
      </c>
    </row>
    <row r="136" spans="1:65" s="2" customFormat="1" ht="11.25">
      <c r="A136" s="37"/>
      <c r="B136" s="38"/>
      <c r="C136" s="39"/>
      <c r="D136" s="194" t="s">
        <v>191</v>
      </c>
      <c r="E136" s="39"/>
      <c r="F136" s="195" t="s">
        <v>226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191</v>
      </c>
      <c r="AU136" s="20" t="s">
        <v>83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518</v>
      </c>
      <c r="G137" s="200"/>
      <c r="H137" s="204">
        <v>0.97799999999999998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518</v>
      </c>
      <c r="G138" s="200"/>
      <c r="H138" s="204">
        <v>0.97799999999999998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519</v>
      </c>
      <c r="G139" s="200"/>
      <c r="H139" s="204">
        <v>0.35699999999999998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519</v>
      </c>
      <c r="G140" s="200"/>
      <c r="H140" s="204">
        <v>0.35699999999999998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520</v>
      </c>
      <c r="G141" s="200"/>
      <c r="H141" s="204">
        <v>0.996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4" customFormat="1" ht="11.25">
      <c r="B142" s="211"/>
      <c r="C142" s="212"/>
      <c r="D142" s="201" t="s">
        <v>193</v>
      </c>
      <c r="E142" s="213" t="s">
        <v>19</v>
      </c>
      <c r="F142" s="214" t="s">
        <v>197</v>
      </c>
      <c r="G142" s="212"/>
      <c r="H142" s="215">
        <v>3.6659999999999999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193</v>
      </c>
      <c r="AU142" s="221" t="s">
        <v>83</v>
      </c>
      <c r="AV142" s="14" t="s">
        <v>189</v>
      </c>
      <c r="AW142" s="14" t="s">
        <v>32</v>
      </c>
      <c r="AX142" s="14" t="s">
        <v>77</v>
      </c>
      <c r="AY142" s="221" t="s">
        <v>181</v>
      </c>
    </row>
    <row r="143" spans="1:65" s="2" customFormat="1" ht="24.2" customHeight="1">
      <c r="A143" s="37"/>
      <c r="B143" s="38"/>
      <c r="C143" s="181" t="s">
        <v>227</v>
      </c>
      <c r="D143" s="181" t="s">
        <v>184</v>
      </c>
      <c r="E143" s="182" t="s">
        <v>228</v>
      </c>
      <c r="F143" s="183" t="s">
        <v>229</v>
      </c>
      <c r="G143" s="184" t="s">
        <v>230</v>
      </c>
      <c r="H143" s="185">
        <v>24.44</v>
      </c>
      <c r="I143" s="186"/>
      <c r="J143" s="187">
        <f>ROUND(I143*H143,2)</f>
        <v>0</v>
      </c>
      <c r="K143" s="183" t="s">
        <v>188</v>
      </c>
      <c r="L143" s="42"/>
      <c r="M143" s="188" t="s">
        <v>19</v>
      </c>
      <c r="N143" s="189" t="s">
        <v>42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189</v>
      </c>
      <c r="AT143" s="192" t="s">
        <v>184</v>
      </c>
      <c r="AU143" s="192" t="s">
        <v>83</v>
      </c>
      <c r="AY143" s="20" t="s">
        <v>181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83</v>
      </c>
      <c r="BK143" s="193">
        <f>ROUND(I143*H143,2)</f>
        <v>0</v>
      </c>
      <c r="BL143" s="20" t="s">
        <v>189</v>
      </c>
      <c r="BM143" s="192" t="s">
        <v>231</v>
      </c>
    </row>
    <row r="144" spans="1:65" s="2" customFormat="1" ht="11.25">
      <c r="A144" s="37"/>
      <c r="B144" s="38"/>
      <c r="C144" s="39"/>
      <c r="D144" s="194" t="s">
        <v>191</v>
      </c>
      <c r="E144" s="39"/>
      <c r="F144" s="195" t="s">
        <v>232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191</v>
      </c>
      <c r="AU144" s="20" t="s">
        <v>83</v>
      </c>
    </row>
    <row r="145" spans="1:65" s="13" customFormat="1" ht="11.25">
      <c r="B145" s="199"/>
      <c r="C145" s="200"/>
      <c r="D145" s="201" t="s">
        <v>193</v>
      </c>
      <c r="E145" s="202" t="s">
        <v>19</v>
      </c>
      <c r="F145" s="203" t="s">
        <v>521</v>
      </c>
      <c r="G145" s="200"/>
      <c r="H145" s="204">
        <v>6.52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193</v>
      </c>
      <c r="AU145" s="210" t="s">
        <v>83</v>
      </c>
      <c r="AV145" s="13" t="s">
        <v>83</v>
      </c>
      <c r="AW145" s="13" t="s">
        <v>32</v>
      </c>
      <c r="AX145" s="13" t="s">
        <v>70</v>
      </c>
      <c r="AY145" s="210" t="s">
        <v>181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521</v>
      </c>
      <c r="G146" s="200"/>
      <c r="H146" s="204">
        <v>6.52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522</v>
      </c>
      <c r="G147" s="200"/>
      <c r="H147" s="204">
        <v>2.38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522</v>
      </c>
      <c r="G148" s="200"/>
      <c r="H148" s="204">
        <v>2.38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523</v>
      </c>
      <c r="G149" s="200"/>
      <c r="H149" s="204">
        <v>6.64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4" customFormat="1" ht="11.25">
      <c r="B150" s="211"/>
      <c r="C150" s="212"/>
      <c r="D150" s="201" t="s">
        <v>193</v>
      </c>
      <c r="E150" s="213" t="s">
        <v>19</v>
      </c>
      <c r="F150" s="214" t="s">
        <v>197</v>
      </c>
      <c r="G150" s="212"/>
      <c r="H150" s="215">
        <v>24.439999999999998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193</v>
      </c>
      <c r="AU150" s="221" t="s">
        <v>83</v>
      </c>
      <c r="AV150" s="14" t="s">
        <v>189</v>
      </c>
      <c r="AW150" s="14" t="s">
        <v>32</v>
      </c>
      <c r="AX150" s="14" t="s">
        <v>77</v>
      </c>
      <c r="AY150" s="221" t="s">
        <v>181</v>
      </c>
    </row>
    <row r="151" spans="1:65" s="2" customFormat="1" ht="16.5" customHeight="1">
      <c r="A151" s="37"/>
      <c r="B151" s="38"/>
      <c r="C151" s="222" t="s">
        <v>236</v>
      </c>
      <c r="D151" s="222" t="s">
        <v>237</v>
      </c>
      <c r="E151" s="223" t="s">
        <v>238</v>
      </c>
      <c r="F151" s="224" t="s">
        <v>239</v>
      </c>
      <c r="G151" s="225" t="s">
        <v>230</v>
      </c>
      <c r="H151" s="226">
        <v>25.661999999999999</v>
      </c>
      <c r="I151" s="227"/>
      <c r="J151" s="228">
        <f>ROUND(I151*H151,2)</f>
        <v>0</v>
      </c>
      <c r="K151" s="224" t="s">
        <v>188</v>
      </c>
      <c r="L151" s="229"/>
      <c r="M151" s="230" t="s">
        <v>19</v>
      </c>
      <c r="N151" s="231" t="s">
        <v>42</v>
      </c>
      <c r="O151" s="67"/>
      <c r="P151" s="190">
        <f>O151*H151</f>
        <v>0</v>
      </c>
      <c r="Q151" s="190">
        <v>1E-4</v>
      </c>
      <c r="R151" s="190">
        <f>Q151*H151</f>
        <v>2.5661999999999998E-3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236</v>
      </c>
      <c r="AT151" s="192" t="s">
        <v>237</v>
      </c>
      <c r="AU151" s="192" t="s">
        <v>83</v>
      </c>
      <c r="AY151" s="20" t="s">
        <v>181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83</v>
      </c>
      <c r="BK151" s="193">
        <f>ROUND(I151*H151,2)</f>
        <v>0</v>
      </c>
      <c r="BL151" s="20" t="s">
        <v>189</v>
      </c>
      <c r="BM151" s="192" t="s">
        <v>240</v>
      </c>
    </row>
    <row r="152" spans="1:65" s="13" customFormat="1" ht="11.25">
      <c r="B152" s="199"/>
      <c r="C152" s="200"/>
      <c r="D152" s="201" t="s">
        <v>193</v>
      </c>
      <c r="E152" s="202" t="s">
        <v>19</v>
      </c>
      <c r="F152" s="203" t="s">
        <v>521</v>
      </c>
      <c r="G152" s="200"/>
      <c r="H152" s="204">
        <v>6.52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32</v>
      </c>
      <c r="AX152" s="13" t="s">
        <v>70</v>
      </c>
      <c r="AY152" s="210" t="s">
        <v>181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521</v>
      </c>
      <c r="G153" s="200"/>
      <c r="H153" s="204">
        <v>6.52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522</v>
      </c>
      <c r="G154" s="200"/>
      <c r="H154" s="204">
        <v>2.38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522</v>
      </c>
      <c r="G155" s="200"/>
      <c r="H155" s="204">
        <v>2.38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523</v>
      </c>
      <c r="G156" s="200"/>
      <c r="H156" s="204">
        <v>6.64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4" customFormat="1" ht="11.25">
      <c r="B157" s="211"/>
      <c r="C157" s="212"/>
      <c r="D157" s="201" t="s">
        <v>193</v>
      </c>
      <c r="E157" s="213" t="s">
        <v>19</v>
      </c>
      <c r="F157" s="214" t="s">
        <v>197</v>
      </c>
      <c r="G157" s="212"/>
      <c r="H157" s="215">
        <v>24.439999999999998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193</v>
      </c>
      <c r="AU157" s="221" t="s">
        <v>83</v>
      </c>
      <c r="AV157" s="14" t="s">
        <v>189</v>
      </c>
      <c r="AW157" s="14" t="s">
        <v>32</v>
      </c>
      <c r="AX157" s="14" t="s">
        <v>77</v>
      </c>
      <c r="AY157" s="221" t="s">
        <v>181</v>
      </c>
    </row>
    <row r="158" spans="1:65" s="13" customFormat="1" ht="11.25">
      <c r="B158" s="199"/>
      <c r="C158" s="200"/>
      <c r="D158" s="201" t="s">
        <v>193</v>
      </c>
      <c r="E158" s="200"/>
      <c r="F158" s="203" t="s">
        <v>524</v>
      </c>
      <c r="G158" s="200"/>
      <c r="H158" s="204">
        <v>25.661999999999999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4</v>
      </c>
      <c r="AX158" s="13" t="s">
        <v>77</v>
      </c>
      <c r="AY158" s="210" t="s">
        <v>181</v>
      </c>
    </row>
    <row r="159" spans="1:65" s="2" customFormat="1" ht="33" customHeight="1">
      <c r="A159" s="37"/>
      <c r="B159" s="38"/>
      <c r="C159" s="181" t="s">
        <v>242</v>
      </c>
      <c r="D159" s="181" t="s">
        <v>184</v>
      </c>
      <c r="E159" s="182" t="s">
        <v>243</v>
      </c>
      <c r="F159" s="183" t="s">
        <v>244</v>
      </c>
      <c r="G159" s="184" t="s">
        <v>230</v>
      </c>
      <c r="H159" s="185">
        <v>48.88</v>
      </c>
      <c r="I159" s="186"/>
      <c r="J159" s="187">
        <f>ROUND(I159*H159,2)</f>
        <v>0</v>
      </c>
      <c r="K159" s="183" t="s">
        <v>188</v>
      </c>
      <c r="L159" s="42"/>
      <c r="M159" s="188" t="s">
        <v>19</v>
      </c>
      <c r="N159" s="189" t="s">
        <v>42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189</v>
      </c>
      <c r="AT159" s="192" t="s">
        <v>184</v>
      </c>
      <c r="AU159" s="192" t="s">
        <v>83</v>
      </c>
      <c r="AY159" s="20" t="s">
        <v>181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83</v>
      </c>
      <c r="BK159" s="193">
        <f>ROUND(I159*H159,2)</f>
        <v>0</v>
      </c>
      <c r="BL159" s="20" t="s">
        <v>189</v>
      </c>
      <c r="BM159" s="192" t="s">
        <v>245</v>
      </c>
    </row>
    <row r="160" spans="1:65" s="2" customFormat="1" ht="11.25">
      <c r="A160" s="37"/>
      <c r="B160" s="38"/>
      <c r="C160" s="39"/>
      <c r="D160" s="194" t="s">
        <v>191</v>
      </c>
      <c r="E160" s="39"/>
      <c r="F160" s="195" t="s">
        <v>246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191</v>
      </c>
      <c r="AU160" s="20" t="s">
        <v>83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521</v>
      </c>
      <c r="G161" s="200"/>
      <c r="H161" s="204">
        <v>6.52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521</v>
      </c>
      <c r="G162" s="200"/>
      <c r="H162" s="204">
        <v>6.52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522</v>
      </c>
      <c r="G163" s="200"/>
      <c r="H163" s="204">
        <v>2.38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522</v>
      </c>
      <c r="G164" s="200"/>
      <c r="H164" s="204">
        <v>2.38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523</v>
      </c>
      <c r="G165" s="200"/>
      <c r="H165" s="204">
        <v>6.64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5" customFormat="1" ht="11.25">
      <c r="B166" s="232"/>
      <c r="C166" s="233"/>
      <c r="D166" s="201" t="s">
        <v>193</v>
      </c>
      <c r="E166" s="234" t="s">
        <v>19</v>
      </c>
      <c r="F166" s="235" t="s">
        <v>247</v>
      </c>
      <c r="G166" s="233"/>
      <c r="H166" s="236">
        <v>24.439999999999998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193</v>
      </c>
      <c r="AU166" s="242" t="s">
        <v>83</v>
      </c>
      <c r="AV166" s="15" t="s">
        <v>202</v>
      </c>
      <c r="AW166" s="15" t="s">
        <v>32</v>
      </c>
      <c r="AX166" s="15" t="s">
        <v>70</v>
      </c>
      <c r="AY166" s="242" t="s">
        <v>181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521</v>
      </c>
      <c r="G167" s="200"/>
      <c r="H167" s="204">
        <v>6.52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521</v>
      </c>
      <c r="G168" s="200"/>
      <c r="H168" s="204">
        <v>6.52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522</v>
      </c>
      <c r="G169" s="200"/>
      <c r="H169" s="204">
        <v>2.38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522</v>
      </c>
      <c r="G170" s="200"/>
      <c r="H170" s="204">
        <v>2.38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523</v>
      </c>
      <c r="G171" s="200"/>
      <c r="H171" s="204">
        <v>6.64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5" customFormat="1" ht="11.25">
      <c r="B172" s="232"/>
      <c r="C172" s="233"/>
      <c r="D172" s="201" t="s">
        <v>193</v>
      </c>
      <c r="E172" s="234" t="s">
        <v>19</v>
      </c>
      <c r="F172" s="235" t="s">
        <v>247</v>
      </c>
      <c r="G172" s="233"/>
      <c r="H172" s="236">
        <v>24.439999999999998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193</v>
      </c>
      <c r="AU172" s="242" t="s">
        <v>83</v>
      </c>
      <c r="AV172" s="15" t="s">
        <v>202</v>
      </c>
      <c r="AW172" s="15" t="s">
        <v>32</v>
      </c>
      <c r="AX172" s="15" t="s">
        <v>70</v>
      </c>
      <c r="AY172" s="242" t="s">
        <v>181</v>
      </c>
    </row>
    <row r="173" spans="1:65" s="14" customFormat="1" ht="11.25">
      <c r="B173" s="211"/>
      <c r="C173" s="212"/>
      <c r="D173" s="201" t="s">
        <v>193</v>
      </c>
      <c r="E173" s="213" t="s">
        <v>19</v>
      </c>
      <c r="F173" s="214" t="s">
        <v>197</v>
      </c>
      <c r="G173" s="212"/>
      <c r="H173" s="215">
        <v>48.88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193</v>
      </c>
      <c r="AU173" s="221" t="s">
        <v>83</v>
      </c>
      <c r="AV173" s="14" t="s">
        <v>189</v>
      </c>
      <c r="AW173" s="14" t="s">
        <v>32</v>
      </c>
      <c r="AX173" s="14" t="s">
        <v>77</v>
      </c>
      <c r="AY173" s="221" t="s">
        <v>181</v>
      </c>
    </row>
    <row r="174" spans="1:65" s="2" customFormat="1" ht="16.5" customHeight="1">
      <c r="A174" s="37"/>
      <c r="B174" s="38"/>
      <c r="C174" s="222" t="s">
        <v>248</v>
      </c>
      <c r="D174" s="222" t="s">
        <v>237</v>
      </c>
      <c r="E174" s="223" t="s">
        <v>249</v>
      </c>
      <c r="F174" s="224" t="s">
        <v>250</v>
      </c>
      <c r="G174" s="225" t="s">
        <v>230</v>
      </c>
      <c r="H174" s="226">
        <v>25.661999999999999</v>
      </c>
      <c r="I174" s="227"/>
      <c r="J174" s="228">
        <f>ROUND(I174*H174,2)</f>
        <v>0</v>
      </c>
      <c r="K174" s="224" t="s">
        <v>188</v>
      </c>
      <c r="L174" s="229"/>
      <c r="M174" s="230" t="s">
        <v>19</v>
      </c>
      <c r="N174" s="231" t="s">
        <v>42</v>
      </c>
      <c r="O174" s="67"/>
      <c r="P174" s="190">
        <f>O174*H174</f>
        <v>0</v>
      </c>
      <c r="Q174" s="190">
        <v>4.0000000000000003E-5</v>
      </c>
      <c r="R174" s="190">
        <f>Q174*H174</f>
        <v>1.02648E-3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236</v>
      </c>
      <c r="AT174" s="192" t="s">
        <v>237</v>
      </c>
      <c r="AU174" s="192" t="s">
        <v>83</v>
      </c>
      <c r="AY174" s="20" t="s">
        <v>181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83</v>
      </c>
      <c r="BK174" s="193">
        <f>ROUND(I174*H174,2)</f>
        <v>0</v>
      </c>
      <c r="BL174" s="20" t="s">
        <v>189</v>
      </c>
      <c r="BM174" s="192" t="s">
        <v>251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521</v>
      </c>
      <c r="G175" s="200"/>
      <c r="H175" s="204">
        <v>6.52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521</v>
      </c>
      <c r="G176" s="200"/>
      <c r="H176" s="204">
        <v>6.52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522</v>
      </c>
      <c r="G177" s="200"/>
      <c r="H177" s="204">
        <v>2.38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522</v>
      </c>
      <c r="G178" s="200"/>
      <c r="H178" s="204">
        <v>2.38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523</v>
      </c>
      <c r="G179" s="200"/>
      <c r="H179" s="204">
        <v>6.64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4" customFormat="1" ht="11.25">
      <c r="B180" s="211"/>
      <c r="C180" s="212"/>
      <c r="D180" s="201" t="s">
        <v>193</v>
      </c>
      <c r="E180" s="213" t="s">
        <v>19</v>
      </c>
      <c r="F180" s="214" t="s">
        <v>197</v>
      </c>
      <c r="G180" s="212"/>
      <c r="H180" s="215">
        <v>24.439999999999998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193</v>
      </c>
      <c r="AU180" s="221" t="s">
        <v>83</v>
      </c>
      <c r="AV180" s="14" t="s">
        <v>189</v>
      </c>
      <c r="AW180" s="14" t="s">
        <v>32</v>
      </c>
      <c r="AX180" s="14" t="s">
        <v>77</v>
      </c>
      <c r="AY180" s="221" t="s">
        <v>181</v>
      </c>
    </row>
    <row r="181" spans="1:65" s="13" customFormat="1" ht="11.25">
      <c r="B181" s="199"/>
      <c r="C181" s="200"/>
      <c r="D181" s="201" t="s">
        <v>193</v>
      </c>
      <c r="E181" s="200"/>
      <c r="F181" s="203" t="s">
        <v>524</v>
      </c>
      <c r="G181" s="200"/>
      <c r="H181" s="204">
        <v>25.661999999999999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193</v>
      </c>
      <c r="AU181" s="210" t="s">
        <v>83</v>
      </c>
      <c r="AV181" s="13" t="s">
        <v>83</v>
      </c>
      <c r="AW181" s="13" t="s">
        <v>4</v>
      </c>
      <c r="AX181" s="13" t="s">
        <v>77</v>
      </c>
      <c r="AY181" s="210" t="s">
        <v>181</v>
      </c>
    </row>
    <row r="182" spans="1:65" s="2" customFormat="1" ht="16.5" customHeight="1">
      <c r="A182" s="37"/>
      <c r="B182" s="38"/>
      <c r="C182" s="222" t="s">
        <v>252</v>
      </c>
      <c r="D182" s="222" t="s">
        <v>237</v>
      </c>
      <c r="E182" s="223" t="s">
        <v>253</v>
      </c>
      <c r="F182" s="224" t="s">
        <v>254</v>
      </c>
      <c r="G182" s="225" t="s">
        <v>230</v>
      </c>
      <c r="H182" s="226">
        <v>25.661999999999999</v>
      </c>
      <c r="I182" s="227"/>
      <c r="J182" s="228">
        <f>ROUND(I182*H182,2)</f>
        <v>0</v>
      </c>
      <c r="K182" s="224" t="s">
        <v>188</v>
      </c>
      <c r="L182" s="229"/>
      <c r="M182" s="230" t="s">
        <v>19</v>
      </c>
      <c r="N182" s="231" t="s">
        <v>42</v>
      </c>
      <c r="O182" s="67"/>
      <c r="P182" s="190">
        <f>O182*H182</f>
        <v>0</v>
      </c>
      <c r="Q182" s="190">
        <v>2.9999999999999997E-4</v>
      </c>
      <c r="R182" s="190">
        <f>Q182*H182</f>
        <v>7.698599999999999E-3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236</v>
      </c>
      <c r="AT182" s="192" t="s">
        <v>237</v>
      </c>
      <c r="AU182" s="192" t="s">
        <v>83</v>
      </c>
      <c r="AY182" s="20" t="s">
        <v>181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83</v>
      </c>
      <c r="BK182" s="193">
        <f>ROUND(I182*H182,2)</f>
        <v>0</v>
      </c>
      <c r="BL182" s="20" t="s">
        <v>189</v>
      </c>
      <c r="BM182" s="192" t="s">
        <v>255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521</v>
      </c>
      <c r="G183" s="200"/>
      <c r="H183" s="204">
        <v>6.52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521</v>
      </c>
      <c r="G184" s="200"/>
      <c r="H184" s="204">
        <v>6.52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522</v>
      </c>
      <c r="G185" s="200"/>
      <c r="H185" s="204">
        <v>2.38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522</v>
      </c>
      <c r="G186" s="200"/>
      <c r="H186" s="204">
        <v>2.38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523</v>
      </c>
      <c r="G187" s="200"/>
      <c r="H187" s="204">
        <v>6.64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4" customFormat="1" ht="11.25">
      <c r="B188" s="211"/>
      <c r="C188" s="212"/>
      <c r="D188" s="201" t="s">
        <v>193</v>
      </c>
      <c r="E188" s="213" t="s">
        <v>19</v>
      </c>
      <c r="F188" s="214" t="s">
        <v>197</v>
      </c>
      <c r="G188" s="212"/>
      <c r="H188" s="215">
        <v>24.439999999999998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193</v>
      </c>
      <c r="AU188" s="221" t="s">
        <v>83</v>
      </c>
      <c r="AV188" s="14" t="s">
        <v>189</v>
      </c>
      <c r="AW188" s="14" t="s">
        <v>32</v>
      </c>
      <c r="AX188" s="14" t="s">
        <v>77</v>
      </c>
      <c r="AY188" s="221" t="s">
        <v>181</v>
      </c>
    </row>
    <row r="189" spans="1:65" s="13" customFormat="1" ht="11.25">
      <c r="B189" s="199"/>
      <c r="C189" s="200"/>
      <c r="D189" s="201" t="s">
        <v>193</v>
      </c>
      <c r="E189" s="200"/>
      <c r="F189" s="203" t="s">
        <v>524</v>
      </c>
      <c r="G189" s="200"/>
      <c r="H189" s="204">
        <v>25.661999999999999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4</v>
      </c>
      <c r="AX189" s="13" t="s">
        <v>77</v>
      </c>
      <c r="AY189" s="210" t="s">
        <v>181</v>
      </c>
    </row>
    <row r="190" spans="1:65" s="2" customFormat="1" ht="16.5" customHeight="1">
      <c r="A190" s="37"/>
      <c r="B190" s="38"/>
      <c r="C190" s="181" t="s">
        <v>8</v>
      </c>
      <c r="D190" s="181" t="s">
        <v>184</v>
      </c>
      <c r="E190" s="182" t="s">
        <v>256</v>
      </c>
      <c r="F190" s="183" t="s">
        <v>257</v>
      </c>
      <c r="G190" s="184" t="s">
        <v>187</v>
      </c>
      <c r="H190" s="185">
        <v>3.6659999999999999</v>
      </c>
      <c r="I190" s="186"/>
      <c r="J190" s="187">
        <f>ROUND(I190*H190,2)</f>
        <v>0</v>
      </c>
      <c r="K190" s="183" t="s">
        <v>188</v>
      </c>
      <c r="L190" s="42"/>
      <c r="M190" s="188" t="s">
        <v>19</v>
      </c>
      <c r="N190" s="189" t="s">
        <v>42</v>
      </c>
      <c r="O190" s="67"/>
      <c r="P190" s="190">
        <f>O190*H190</f>
        <v>0</v>
      </c>
      <c r="Q190" s="190">
        <v>1.3999999999999999E-4</v>
      </c>
      <c r="R190" s="190">
        <f>Q190*H190</f>
        <v>5.1323999999999999E-4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189</v>
      </c>
      <c r="AT190" s="192" t="s">
        <v>184</v>
      </c>
      <c r="AU190" s="192" t="s">
        <v>83</v>
      </c>
      <c r="AY190" s="20" t="s">
        <v>181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83</v>
      </c>
      <c r="BK190" s="193">
        <f>ROUND(I190*H190,2)</f>
        <v>0</v>
      </c>
      <c r="BL190" s="20" t="s">
        <v>189</v>
      </c>
      <c r="BM190" s="192" t="s">
        <v>258</v>
      </c>
    </row>
    <row r="191" spans="1:65" s="2" customFormat="1" ht="11.25">
      <c r="A191" s="37"/>
      <c r="B191" s="38"/>
      <c r="C191" s="39"/>
      <c r="D191" s="194" t="s">
        <v>191</v>
      </c>
      <c r="E191" s="39"/>
      <c r="F191" s="195" t="s">
        <v>259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191</v>
      </c>
      <c r="AU191" s="20" t="s">
        <v>83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518</v>
      </c>
      <c r="G192" s="200"/>
      <c r="H192" s="204">
        <v>0.97799999999999998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518</v>
      </c>
      <c r="G193" s="200"/>
      <c r="H193" s="204">
        <v>0.97799999999999998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519</v>
      </c>
      <c r="G194" s="200"/>
      <c r="H194" s="204">
        <v>0.35699999999999998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519</v>
      </c>
      <c r="G195" s="200"/>
      <c r="H195" s="204">
        <v>0.35699999999999998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520</v>
      </c>
      <c r="G196" s="200"/>
      <c r="H196" s="204">
        <v>0.996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4" customFormat="1" ht="11.25">
      <c r="B197" s="211"/>
      <c r="C197" s="212"/>
      <c r="D197" s="201" t="s">
        <v>193</v>
      </c>
      <c r="E197" s="213" t="s">
        <v>19</v>
      </c>
      <c r="F197" s="214" t="s">
        <v>197</v>
      </c>
      <c r="G197" s="212"/>
      <c r="H197" s="215">
        <v>3.6659999999999999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193</v>
      </c>
      <c r="AU197" s="221" t="s">
        <v>83</v>
      </c>
      <c r="AV197" s="14" t="s">
        <v>189</v>
      </c>
      <c r="AW197" s="14" t="s">
        <v>32</v>
      </c>
      <c r="AX197" s="14" t="s">
        <v>77</v>
      </c>
      <c r="AY197" s="221" t="s">
        <v>181</v>
      </c>
    </row>
    <row r="198" spans="1:65" s="2" customFormat="1" ht="24.2" customHeight="1">
      <c r="A198" s="37"/>
      <c r="B198" s="38"/>
      <c r="C198" s="181" t="s">
        <v>260</v>
      </c>
      <c r="D198" s="181" t="s">
        <v>184</v>
      </c>
      <c r="E198" s="182" t="s">
        <v>261</v>
      </c>
      <c r="F198" s="183" t="s">
        <v>262</v>
      </c>
      <c r="G198" s="184" t="s">
        <v>187</v>
      </c>
      <c r="H198" s="185">
        <v>3.6659999999999999</v>
      </c>
      <c r="I198" s="186"/>
      <c r="J198" s="187">
        <f>ROUND(I198*H198,2)</f>
        <v>0</v>
      </c>
      <c r="K198" s="183" t="s">
        <v>188</v>
      </c>
      <c r="L198" s="42"/>
      <c r="M198" s="188" t="s">
        <v>19</v>
      </c>
      <c r="N198" s="189" t="s">
        <v>42</v>
      </c>
      <c r="O198" s="67"/>
      <c r="P198" s="190">
        <f>O198*H198</f>
        <v>0</v>
      </c>
      <c r="Q198" s="190">
        <v>3.3E-3</v>
      </c>
      <c r="R198" s="190">
        <f>Q198*H198</f>
        <v>1.2097799999999999E-2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189</v>
      </c>
      <c r="AT198" s="192" t="s">
        <v>184</v>
      </c>
      <c r="AU198" s="192" t="s">
        <v>83</v>
      </c>
      <c r="AY198" s="20" t="s">
        <v>181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83</v>
      </c>
      <c r="BK198" s="193">
        <f>ROUND(I198*H198,2)</f>
        <v>0</v>
      </c>
      <c r="BL198" s="20" t="s">
        <v>189</v>
      </c>
      <c r="BM198" s="192" t="s">
        <v>263</v>
      </c>
    </row>
    <row r="199" spans="1:65" s="2" customFormat="1" ht="11.25">
      <c r="A199" s="37"/>
      <c r="B199" s="38"/>
      <c r="C199" s="39"/>
      <c r="D199" s="194" t="s">
        <v>191</v>
      </c>
      <c r="E199" s="39"/>
      <c r="F199" s="195" t="s">
        <v>264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191</v>
      </c>
      <c r="AU199" s="20" t="s">
        <v>83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518</v>
      </c>
      <c r="G200" s="200"/>
      <c r="H200" s="204">
        <v>0.97799999999999998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518</v>
      </c>
      <c r="G201" s="200"/>
      <c r="H201" s="204">
        <v>0.97799999999999998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519</v>
      </c>
      <c r="G202" s="200"/>
      <c r="H202" s="204">
        <v>0.35699999999999998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519</v>
      </c>
      <c r="G203" s="200"/>
      <c r="H203" s="204">
        <v>0.35699999999999998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520</v>
      </c>
      <c r="G204" s="200"/>
      <c r="H204" s="204">
        <v>0.996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3.6659999999999999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12" customFormat="1" ht="22.9" customHeight="1">
      <c r="B206" s="165"/>
      <c r="C206" s="166"/>
      <c r="D206" s="167" t="s">
        <v>69</v>
      </c>
      <c r="E206" s="179" t="s">
        <v>242</v>
      </c>
      <c r="F206" s="179" t="s">
        <v>265</v>
      </c>
      <c r="G206" s="166"/>
      <c r="H206" s="166"/>
      <c r="I206" s="169"/>
      <c r="J206" s="180">
        <f>BK206</f>
        <v>0</v>
      </c>
      <c r="K206" s="166"/>
      <c r="L206" s="171"/>
      <c r="M206" s="172"/>
      <c r="N206" s="173"/>
      <c r="O206" s="173"/>
      <c r="P206" s="174">
        <f>SUM(P207:P252)</f>
        <v>0</v>
      </c>
      <c r="Q206" s="173"/>
      <c r="R206" s="174">
        <f>SUM(R207:R252)</f>
        <v>1.6379999999999999E-3</v>
      </c>
      <c r="S206" s="173"/>
      <c r="T206" s="175">
        <f>SUM(T207:T252)</f>
        <v>1.5075359999999998</v>
      </c>
      <c r="AR206" s="176" t="s">
        <v>77</v>
      </c>
      <c r="AT206" s="177" t="s">
        <v>69</v>
      </c>
      <c r="AU206" s="177" t="s">
        <v>77</v>
      </c>
      <c r="AY206" s="176" t="s">
        <v>181</v>
      </c>
      <c r="BK206" s="178">
        <f>SUM(BK207:BK252)</f>
        <v>0</v>
      </c>
    </row>
    <row r="207" spans="1:65" s="2" customFormat="1" ht="24.2" customHeight="1">
      <c r="A207" s="37"/>
      <c r="B207" s="38"/>
      <c r="C207" s="181" t="s">
        <v>266</v>
      </c>
      <c r="D207" s="181" t="s">
        <v>184</v>
      </c>
      <c r="E207" s="182" t="s">
        <v>267</v>
      </c>
      <c r="F207" s="183" t="s">
        <v>268</v>
      </c>
      <c r="G207" s="184" t="s">
        <v>187</v>
      </c>
      <c r="H207" s="185">
        <v>12.6</v>
      </c>
      <c r="I207" s="186"/>
      <c r="J207" s="187">
        <f>ROUND(I207*H207,2)</f>
        <v>0</v>
      </c>
      <c r="K207" s="183" t="s">
        <v>188</v>
      </c>
      <c r="L207" s="42"/>
      <c r="M207" s="188" t="s">
        <v>19</v>
      </c>
      <c r="N207" s="189" t="s">
        <v>42</v>
      </c>
      <c r="O207" s="67"/>
      <c r="P207" s="190">
        <f>O207*H207</f>
        <v>0</v>
      </c>
      <c r="Q207" s="190">
        <v>1.2999999999999999E-4</v>
      </c>
      <c r="R207" s="190">
        <f>Q207*H207</f>
        <v>1.6379999999999999E-3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189</v>
      </c>
      <c r="AT207" s="192" t="s">
        <v>184</v>
      </c>
      <c r="AU207" s="192" t="s">
        <v>83</v>
      </c>
      <c r="AY207" s="20" t="s">
        <v>181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83</v>
      </c>
      <c r="BK207" s="193">
        <f>ROUND(I207*H207,2)</f>
        <v>0</v>
      </c>
      <c r="BL207" s="20" t="s">
        <v>189</v>
      </c>
      <c r="BM207" s="192" t="s">
        <v>269</v>
      </c>
    </row>
    <row r="208" spans="1:65" s="2" customFormat="1" ht="11.25">
      <c r="A208" s="37"/>
      <c r="B208" s="38"/>
      <c r="C208" s="39"/>
      <c r="D208" s="194" t="s">
        <v>191</v>
      </c>
      <c r="E208" s="39"/>
      <c r="F208" s="195" t="s">
        <v>270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191</v>
      </c>
      <c r="AU208" s="20" t="s">
        <v>83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271</v>
      </c>
      <c r="G209" s="200"/>
      <c r="H209" s="204">
        <v>3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525</v>
      </c>
      <c r="G211" s="200"/>
      <c r="H211" s="204">
        <v>1.8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525</v>
      </c>
      <c r="G212" s="200"/>
      <c r="H212" s="204">
        <v>1.8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271</v>
      </c>
      <c r="G213" s="200"/>
      <c r="H213" s="204">
        <v>3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4" customFormat="1" ht="11.25">
      <c r="B214" s="211"/>
      <c r="C214" s="212"/>
      <c r="D214" s="201" t="s">
        <v>193</v>
      </c>
      <c r="E214" s="213" t="s">
        <v>19</v>
      </c>
      <c r="F214" s="214" t="s">
        <v>197</v>
      </c>
      <c r="G214" s="212"/>
      <c r="H214" s="215">
        <v>12.6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193</v>
      </c>
      <c r="AU214" s="221" t="s">
        <v>83</v>
      </c>
      <c r="AV214" s="14" t="s">
        <v>189</v>
      </c>
      <c r="AW214" s="14" t="s">
        <v>32</v>
      </c>
      <c r="AX214" s="14" t="s">
        <v>77</v>
      </c>
      <c r="AY214" s="221" t="s">
        <v>181</v>
      </c>
    </row>
    <row r="215" spans="1:65" s="2" customFormat="1" ht="21.75" customHeight="1">
      <c r="A215" s="37"/>
      <c r="B215" s="38"/>
      <c r="C215" s="181" t="s">
        <v>273</v>
      </c>
      <c r="D215" s="181" t="s">
        <v>184</v>
      </c>
      <c r="E215" s="182" t="s">
        <v>274</v>
      </c>
      <c r="F215" s="183" t="s">
        <v>275</v>
      </c>
      <c r="G215" s="184" t="s">
        <v>187</v>
      </c>
      <c r="H215" s="185">
        <v>1.4159999999999999</v>
      </c>
      <c r="I215" s="186"/>
      <c r="J215" s="187">
        <f>ROUND(I215*H215,2)</f>
        <v>0</v>
      </c>
      <c r="K215" s="183" t="s">
        <v>188</v>
      </c>
      <c r="L215" s="42"/>
      <c r="M215" s="188" t="s">
        <v>19</v>
      </c>
      <c r="N215" s="189" t="s">
        <v>42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7.2999999999999995E-2</v>
      </c>
      <c r="T215" s="191">
        <f>S215*H215</f>
        <v>0.10336799999999999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189</v>
      </c>
      <c r="AT215" s="192" t="s">
        <v>184</v>
      </c>
      <c r="AU215" s="192" t="s">
        <v>83</v>
      </c>
      <c r="AY215" s="20" t="s">
        <v>181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83</v>
      </c>
      <c r="BK215" s="193">
        <f>ROUND(I215*H215,2)</f>
        <v>0</v>
      </c>
      <c r="BL215" s="20" t="s">
        <v>189</v>
      </c>
      <c r="BM215" s="192" t="s">
        <v>276</v>
      </c>
    </row>
    <row r="216" spans="1:65" s="2" customFormat="1" ht="11.25">
      <c r="A216" s="37"/>
      <c r="B216" s="38"/>
      <c r="C216" s="39"/>
      <c r="D216" s="194" t="s">
        <v>191</v>
      </c>
      <c r="E216" s="39"/>
      <c r="F216" s="195" t="s">
        <v>277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191</v>
      </c>
      <c r="AU216" s="20" t="s">
        <v>83</v>
      </c>
    </row>
    <row r="217" spans="1:65" s="13" customFormat="1" ht="11.25">
      <c r="B217" s="199"/>
      <c r="C217" s="200"/>
      <c r="D217" s="201" t="s">
        <v>193</v>
      </c>
      <c r="E217" s="202" t="s">
        <v>19</v>
      </c>
      <c r="F217" s="203" t="s">
        <v>526</v>
      </c>
      <c r="G217" s="200"/>
      <c r="H217" s="204">
        <v>0.70799999999999996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193</v>
      </c>
      <c r="AU217" s="210" t="s">
        <v>83</v>
      </c>
      <c r="AV217" s="13" t="s">
        <v>83</v>
      </c>
      <c r="AW217" s="13" t="s">
        <v>32</v>
      </c>
      <c r="AX217" s="13" t="s">
        <v>70</v>
      </c>
      <c r="AY217" s="210" t="s">
        <v>181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526</v>
      </c>
      <c r="G218" s="200"/>
      <c r="H218" s="204">
        <v>0.70799999999999996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1.4159999999999999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527</v>
      </c>
      <c r="F220" s="183" t="s">
        <v>528</v>
      </c>
      <c r="G220" s="184" t="s">
        <v>187</v>
      </c>
      <c r="H220" s="185">
        <v>17.207999999999998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6.2E-2</v>
      </c>
      <c r="T220" s="191">
        <f>S220*H220</f>
        <v>1.0668959999999998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529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530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3" customFormat="1" ht="11.25">
      <c r="B222" s="199"/>
      <c r="C222" s="200"/>
      <c r="D222" s="201" t="s">
        <v>193</v>
      </c>
      <c r="E222" s="202" t="s">
        <v>19</v>
      </c>
      <c r="F222" s="203" t="s">
        <v>531</v>
      </c>
      <c r="G222" s="200"/>
      <c r="H222" s="204">
        <v>4.2480000000000002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193</v>
      </c>
      <c r="AU222" s="210" t="s">
        <v>83</v>
      </c>
      <c r="AV222" s="13" t="s">
        <v>83</v>
      </c>
      <c r="AW222" s="13" t="s">
        <v>32</v>
      </c>
      <c r="AX222" s="13" t="s">
        <v>70</v>
      </c>
      <c r="AY222" s="210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531</v>
      </c>
      <c r="G223" s="200"/>
      <c r="H223" s="204">
        <v>4.2480000000000002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3" customFormat="1" ht="11.25">
      <c r="B224" s="199"/>
      <c r="C224" s="200"/>
      <c r="D224" s="201" t="s">
        <v>193</v>
      </c>
      <c r="E224" s="202" t="s">
        <v>19</v>
      </c>
      <c r="F224" s="203" t="s">
        <v>532</v>
      </c>
      <c r="G224" s="200"/>
      <c r="H224" s="204">
        <v>4.3559999999999999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193</v>
      </c>
      <c r="AU224" s="210" t="s">
        <v>83</v>
      </c>
      <c r="AV224" s="13" t="s">
        <v>83</v>
      </c>
      <c r="AW224" s="13" t="s">
        <v>32</v>
      </c>
      <c r="AX224" s="13" t="s">
        <v>70</v>
      </c>
      <c r="AY224" s="210" t="s">
        <v>181</v>
      </c>
    </row>
    <row r="225" spans="1:65" s="13" customFormat="1" ht="11.25">
      <c r="B225" s="199"/>
      <c r="C225" s="200"/>
      <c r="D225" s="201" t="s">
        <v>193</v>
      </c>
      <c r="E225" s="202" t="s">
        <v>19</v>
      </c>
      <c r="F225" s="203" t="s">
        <v>532</v>
      </c>
      <c r="G225" s="200"/>
      <c r="H225" s="204">
        <v>4.3559999999999999</v>
      </c>
      <c r="I225" s="205"/>
      <c r="J225" s="200"/>
      <c r="K225" s="200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193</v>
      </c>
      <c r="AU225" s="210" t="s">
        <v>83</v>
      </c>
      <c r="AV225" s="13" t="s">
        <v>83</v>
      </c>
      <c r="AW225" s="13" t="s">
        <v>32</v>
      </c>
      <c r="AX225" s="13" t="s">
        <v>70</v>
      </c>
      <c r="AY225" s="210" t="s">
        <v>181</v>
      </c>
    </row>
    <row r="226" spans="1:65" s="14" customFormat="1" ht="11.25">
      <c r="B226" s="211"/>
      <c r="C226" s="212"/>
      <c r="D226" s="201" t="s">
        <v>193</v>
      </c>
      <c r="E226" s="213" t="s">
        <v>19</v>
      </c>
      <c r="F226" s="214" t="s">
        <v>197</v>
      </c>
      <c r="G226" s="212"/>
      <c r="H226" s="215">
        <v>17.207999999999998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193</v>
      </c>
      <c r="AU226" s="221" t="s">
        <v>83</v>
      </c>
      <c r="AV226" s="14" t="s">
        <v>189</v>
      </c>
      <c r="AW226" s="14" t="s">
        <v>32</v>
      </c>
      <c r="AX226" s="14" t="s">
        <v>77</v>
      </c>
      <c r="AY226" s="221" t="s">
        <v>181</v>
      </c>
    </row>
    <row r="227" spans="1:65" s="2" customFormat="1" ht="24.2" customHeight="1">
      <c r="A227" s="37"/>
      <c r="B227" s="38"/>
      <c r="C227" s="181" t="s">
        <v>284</v>
      </c>
      <c r="D227" s="181" t="s">
        <v>184</v>
      </c>
      <c r="E227" s="182" t="s">
        <v>290</v>
      </c>
      <c r="F227" s="183" t="s">
        <v>291</v>
      </c>
      <c r="G227" s="184" t="s">
        <v>187</v>
      </c>
      <c r="H227" s="185">
        <v>7.3319999999999999</v>
      </c>
      <c r="I227" s="186"/>
      <c r="J227" s="187">
        <f>ROUND(I227*H227,2)</f>
        <v>0</v>
      </c>
      <c r="K227" s="183" t="s">
        <v>188</v>
      </c>
      <c r="L227" s="42"/>
      <c r="M227" s="188" t="s">
        <v>19</v>
      </c>
      <c r="N227" s="189" t="s">
        <v>42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4.5999999999999999E-2</v>
      </c>
      <c r="T227" s="191">
        <f>S227*H227</f>
        <v>0.33727199999999996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189</v>
      </c>
      <c r="AT227" s="192" t="s">
        <v>184</v>
      </c>
      <c r="AU227" s="192" t="s">
        <v>83</v>
      </c>
      <c r="AY227" s="20" t="s">
        <v>181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83</v>
      </c>
      <c r="BK227" s="193">
        <f>ROUND(I227*H227,2)</f>
        <v>0</v>
      </c>
      <c r="BL227" s="20" t="s">
        <v>189</v>
      </c>
      <c r="BM227" s="192" t="s">
        <v>292</v>
      </c>
    </row>
    <row r="228" spans="1:65" s="2" customFormat="1" ht="11.25">
      <c r="A228" s="37"/>
      <c r="B228" s="38"/>
      <c r="C228" s="39"/>
      <c r="D228" s="194" t="s">
        <v>191</v>
      </c>
      <c r="E228" s="39"/>
      <c r="F228" s="195" t="s">
        <v>293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191</v>
      </c>
      <c r="AU228" s="20" t="s">
        <v>83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533</v>
      </c>
      <c r="G229" s="200"/>
      <c r="H229" s="204">
        <v>1.956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3" customFormat="1" ht="11.25">
      <c r="B230" s="199"/>
      <c r="C230" s="200"/>
      <c r="D230" s="201" t="s">
        <v>193</v>
      </c>
      <c r="E230" s="202" t="s">
        <v>19</v>
      </c>
      <c r="F230" s="203" t="s">
        <v>533</v>
      </c>
      <c r="G230" s="200"/>
      <c r="H230" s="204">
        <v>1.956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193</v>
      </c>
      <c r="AU230" s="210" t="s">
        <v>83</v>
      </c>
      <c r="AV230" s="13" t="s">
        <v>83</v>
      </c>
      <c r="AW230" s="13" t="s">
        <v>32</v>
      </c>
      <c r="AX230" s="13" t="s">
        <v>70</v>
      </c>
      <c r="AY230" s="210" t="s">
        <v>181</v>
      </c>
    </row>
    <row r="231" spans="1:65" s="13" customFormat="1" ht="11.25">
      <c r="B231" s="199"/>
      <c r="C231" s="200"/>
      <c r="D231" s="201" t="s">
        <v>193</v>
      </c>
      <c r="E231" s="202" t="s">
        <v>19</v>
      </c>
      <c r="F231" s="203" t="s">
        <v>534</v>
      </c>
      <c r="G231" s="200"/>
      <c r="H231" s="204">
        <v>0.71399999999999997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193</v>
      </c>
      <c r="AU231" s="210" t="s">
        <v>83</v>
      </c>
      <c r="AV231" s="13" t="s">
        <v>83</v>
      </c>
      <c r="AW231" s="13" t="s">
        <v>32</v>
      </c>
      <c r="AX231" s="13" t="s">
        <v>70</v>
      </c>
      <c r="AY231" s="210" t="s">
        <v>181</v>
      </c>
    </row>
    <row r="232" spans="1:65" s="13" customFormat="1" ht="11.25">
      <c r="B232" s="199"/>
      <c r="C232" s="200"/>
      <c r="D232" s="201" t="s">
        <v>193</v>
      </c>
      <c r="E232" s="202" t="s">
        <v>19</v>
      </c>
      <c r="F232" s="203" t="s">
        <v>534</v>
      </c>
      <c r="G232" s="200"/>
      <c r="H232" s="204">
        <v>0.71399999999999997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193</v>
      </c>
      <c r="AU232" s="210" t="s">
        <v>83</v>
      </c>
      <c r="AV232" s="13" t="s">
        <v>83</v>
      </c>
      <c r="AW232" s="13" t="s">
        <v>32</v>
      </c>
      <c r="AX232" s="13" t="s">
        <v>70</v>
      </c>
      <c r="AY232" s="210" t="s">
        <v>181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535</v>
      </c>
      <c r="G233" s="200"/>
      <c r="H233" s="204">
        <v>1.992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4" customFormat="1" ht="11.25">
      <c r="B234" s="211"/>
      <c r="C234" s="212"/>
      <c r="D234" s="201" t="s">
        <v>193</v>
      </c>
      <c r="E234" s="213" t="s">
        <v>19</v>
      </c>
      <c r="F234" s="214" t="s">
        <v>197</v>
      </c>
      <c r="G234" s="212"/>
      <c r="H234" s="215">
        <v>7.3319999999999999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193</v>
      </c>
      <c r="AU234" s="221" t="s">
        <v>83</v>
      </c>
      <c r="AV234" s="14" t="s">
        <v>189</v>
      </c>
      <c r="AW234" s="14" t="s">
        <v>32</v>
      </c>
      <c r="AX234" s="14" t="s">
        <v>77</v>
      </c>
      <c r="AY234" s="221" t="s">
        <v>181</v>
      </c>
    </row>
    <row r="235" spans="1:65" s="2" customFormat="1" ht="16.5" customHeight="1">
      <c r="A235" s="37"/>
      <c r="B235" s="38"/>
      <c r="C235" s="181" t="s">
        <v>289</v>
      </c>
      <c r="D235" s="181" t="s">
        <v>184</v>
      </c>
      <c r="E235" s="182" t="s">
        <v>295</v>
      </c>
      <c r="F235" s="183" t="s">
        <v>296</v>
      </c>
      <c r="G235" s="184" t="s">
        <v>187</v>
      </c>
      <c r="H235" s="185">
        <v>3.6659999999999999</v>
      </c>
      <c r="I235" s="186"/>
      <c r="J235" s="187">
        <f>ROUND(I235*H235,2)</f>
        <v>0</v>
      </c>
      <c r="K235" s="183" t="s">
        <v>188</v>
      </c>
      <c r="L235" s="42"/>
      <c r="M235" s="188" t="s">
        <v>19</v>
      </c>
      <c r="N235" s="189" t="s">
        <v>42</v>
      </c>
      <c r="O235" s="67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189</v>
      </c>
      <c r="AT235" s="192" t="s">
        <v>184</v>
      </c>
      <c r="AU235" s="192" t="s">
        <v>83</v>
      </c>
      <c r="AY235" s="20" t="s">
        <v>181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83</v>
      </c>
      <c r="BK235" s="193">
        <f>ROUND(I235*H235,2)</f>
        <v>0</v>
      </c>
      <c r="BL235" s="20" t="s">
        <v>189</v>
      </c>
      <c r="BM235" s="192" t="s">
        <v>297</v>
      </c>
    </row>
    <row r="236" spans="1:65" s="2" customFormat="1" ht="11.25">
      <c r="A236" s="37"/>
      <c r="B236" s="38"/>
      <c r="C236" s="39"/>
      <c r="D236" s="194" t="s">
        <v>191</v>
      </c>
      <c r="E236" s="39"/>
      <c r="F236" s="195" t="s">
        <v>298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191</v>
      </c>
      <c r="AU236" s="20" t="s">
        <v>83</v>
      </c>
    </row>
    <row r="237" spans="1:65" s="16" customFormat="1" ht="11.25">
      <c r="B237" s="243"/>
      <c r="C237" s="244"/>
      <c r="D237" s="201" t="s">
        <v>193</v>
      </c>
      <c r="E237" s="245" t="s">
        <v>19</v>
      </c>
      <c r="F237" s="246" t="s">
        <v>299</v>
      </c>
      <c r="G237" s="244"/>
      <c r="H237" s="245" t="s">
        <v>19</v>
      </c>
      <c r="I237" s="247"/>
      <c r="J237" s="244"/>
      <c r="K237" s="244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193</v>
      </c>
      <c r="AU237" s="252" t="s">
        <v>83</v>
      </c>
      <c r="AV237" s="16" t="s">
        <v>77</v>
      </c>
      <c r="AW237" s="16" t="s">
        <v>32</v>
      </c>
      <c r="AX237" s="16" t="s">
        <v>70</v>
      </c>
      <c r="AY237" s="252" t="s">
        <v>181</v>
      </c>
    </row>
    <row r="238" spans="1:65" s="13" customFormat="1" ht="11.25">
      <c r="B238" s="199"/>
      <c r="C238" s="200"/>
      <c r="D238" s="201" t="s">
        <v>193</v>
      </c>
      <c r="E238" s="202" t="s">
        <v>19</v>
      </c>
      <c r="F238" s="203" t="s">
        <v>518</v>
      </c>
      <c r="G238" s="200"/>
      <c r="H238" s="204">
        <v>0.97799999999999998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193</v>
      </c>
      <c r="AU238" s="210" t="s">
        <v>83</v>
      </c>
      <c r="AV238" s="13" t="s">
        <v>83</v>
      </c>
      <c r="AW238" s="13" t="s">
        <v>32</v>
      </c>
      <c r="AX238" s="13" t="s">
        <v>70</v>
      </c>
      <c r="AY238" s="210" t="s">
        <v>181</v>
      </c>
    </row>
    <row r="239" spans="1:65" s="13" customFormat="1" ht="11.25">
      <c r="B239" s="199"/>
      <c r="C239" s="200"/>
      <c r="D239" s="201" t="s">
        <v>193</v>
      </c>
      <c r="E239" s="202" t="s">
        <v>19</v>
      </c>
      <c r="F239" s="203" t="s">
        <v>518</v>
      </c>
      <c r="G239" s="200"/>
      <c r="H239" s="204">
        <v>0.97799999999999998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193</v>
      </c>
      <c r="AU239" s="210" t="s">
        <v>83</v>
      </c>
      <c r="AV239" s="13" t="s">
        <v>83</v>
      </c>
      <c r="AW239" s="13" t="s">
        <v>32</v>
      </c>
      <c r="AX239" s="13" t="s">
        <v>70</v>
      </c>
      <c r="AY239" s="210" t="s">
        <v>181</v>
      </c>
    </row>
    <row r="240" spans="1:65" s="13" customFormat="1" ht="11.25">
      <c r="B240" s="199"/>
      <c r="C240" s="200"/>
      <c r="D240" s="201" t="s">
        <v>193</v>
      </c>
      <c r="E240" s="202" t="s">
        <v>19</v>
      </c>
      <c r="F240" s="203" t="s">
        <v>519</v>
      </c>
      <c r="G240" s="200"/>
      <c r="H240" s="204">
        <v>0.35699999999999998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193</v>
      </c>
      <c r="AU240" s="210" t="s">
        <v>83</v>
      </c>
      <c r="AV240" s="13" t="s">
        <v>83</v>
      </c>
      <c r="AW240" s="13" t="s">
        <v>32</v>
      </c>
      <c r="AX240" s="13" t="s">
        <v>70</v>
      </c>
      <c r="AY240" s="210" t="s">
        <v>181</v>
      </c>
    </row>
    <row r="241" spans="1:65" s="13" customFormat="1" ht="11.25">
      <c r="B241" s="199"/>
      <c r="C241" s="200"/>
      <c r="D241" s="201" t="s">
        <v>193</v>
      </c>
      <c r="E241" s="202" t="s">
        <v>19</v>
      </c>
      <c r="F241" s="203" t="s">
        <v>519</v>
      </c>
      <c r="G241" s="200"/>
      <c r="H241" s="204">
        <v>0.35699999999999998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193</v>
      </c>
      <c r="AU241" s="210" t="s">
        <v>83</v>
      </c>
      <c r="AV241" s="13" t="s">
        <v>83</v>
      </c>
      <c r="AW241" s="13" t="s">
        <v>32</v>
      </c>
      <c r="AX241" s="13" t="s">
        <v>70</v>
      </c>
      <c r="AY241" s="210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520</v>
      </c>
      <c r="G242" s="200"/>
      <c r="H242" s="204">
        <v>0.996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4" customFormat="1" ht="11.25">
      <c r="B243" s="211"/>
      <c r="C243" s="212"/>
      <c r="D243" s="201" t="s">
        <v>193</v>
      </c>
      <c r="E243" s="213" t="s">
        <v>19</v>
      </c>
      <c r="F243" s="214" t="s">
        <v>197</v>
      </c>
      <c r="G243" s="212"/>
      <c r="H243" s="215">
        <v>3.6659999999999999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193</v>
      </c>
      <c r="AU243" s="221" t="s">
        <v>83</v>
      </c>
      <c r="AV243" s="14" t="s">
        <v>189</v>
      </c>
      <c r="AW243" s="14" t="s">
        <v>32</v>
      </c>
      <c r="AX243" s="14" t="s">
        <v>77</v>
      </c>
      <c r="AY243" s="221" t="s">
        <v>181</v>
      </c>
    </row>
    <row r="244" spans="1:65" s="2" customFormat="1" ht="16.5" customHeight="1">
      <c r="A244" s="37"/>
      <c r="B244" s="38"/>
      <c r="C244" s="181" t="s">
        <v>294</v>
      </c>
      <c r="D244" s="181" t="s">
        <v>184</v>
      </c>
      <c r="E244" s="182" t="s">
        <v>301</v>
      </c>
      <c r="F244" s="183" t="s">
        <v>302</v>
      </c>
      <c r="G244" s="184" t="s">
        <v>187</v>
      </c>
      <c r="H244" s="185">
        <v>3.6659999999999999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303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304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299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518</v>
      </c>
      <c r="G247" s="200"/>
      <c r="H247" s="204">
        <v>0.97799999999999998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3" customFormat="1" ht="11.25">
      <c r="B248" s="199"/>
      <c r="C248" s="200"/>
      <c r="D248" s="201" t="s">
        <v>193</v>
      </c>
      <c r="E248" s="202" t="s">
        <v>19</v>
      </c>
      <c r="F248" s="203" t="s">
        <v>518</v>
      </c>
      <c r="G248" s="200"/>
      <c r="H248" s="204">
        <v>0.97799999999999998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193</v>
      </c>
      <c r="AU248" s="210" t="s">
        <v>83</v>
      </c>
      <c r="AV248" s="13" t="s">
        <v>83</v>
      </c>
      <c r="AW248" s="13" t="s">
        <v>32</v>
      </c>
      <c r="AX248" s="13" t="s">
        <v>70</v>
      </c>
      <c r="AY248" s="210" t="s">
        <v>181</v>
      </c>
    </row>
    <row r="249" spans="1:65" s="13" customFormat="1" ht="11.25">
      <c r="B249" s="199"/>
      <c r="C249" s="200"/>
      <c r="D249" s="201" t="s">
        <v>193</v>
      </c>
      <c r="E249" s="202" t="s">
        <v>19</v>
      </c>
      <c r="F249" s="203" t="s">
        <v>519</v>
      </c>
      <c r="G249" s="200"/>
      <c r="H249" s="204">
        <v>0.35699999999999998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193</v>
      </c>
      <c r="AU249" s="210" t="s">
        <v>83</v>
      </c>
      <c r="AV249" s="13" t="s">
        <v>83</v>
      </c>
      <c r="AW249" s="13" t="s">
        <v>32</v>
      </c>
      <c r="AX249" s="13" t="s">
        <v>70</v>
      </c>
      <c r="AY249" s="210" t="s">
        <v>181</v>
      </c>
    </row>
    <row r="250" spans="1:65" s="13" customFormat="1" ht="11.25">
      <c r="B250" s="199"/>
      <c r="C250" s="200"/>
      <c r="D250" s="201" t="s">
        <v>193</v>
      </c>
      <c r="E250" s="202" t="s">
        <v>19</v>
      </c>
      <c r="F250" s="203" t="s">
        <v>519</v>
      </c>
      <c r="G250" s="200"/>
      <c r="H250" s="204">
        <v>0.35699999999999998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193</v>
      </c>
      <c r="AU250" s="210" t="s">
        <v>83</v>
      </c>
      <c r="AV250" s="13" t="s">
        <v>83</v>
      </c>
      <c r="AW250" s="13" t="s">
        <v>32</v>
      </c>
      <c r="AX250" s="13" t="s">
        <v>70</v>
      </c>
      <c r="AY250" s="210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520</v>
      </c>
      <c r="G251" s="200"/>
      <c r="H251" s="204">
        <v>0.996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4" customFormat="1" ht="11.25">
      <c r="B252" s="211"/>
      <c r="C252" s="212"/>
      <c r="D252" s="201" t="s">
        <v>193</v>
      </c>
      <c r="E252" s="213" t="s">
        <v>19</v>
      </c>
      <c r="F252" s="214" t="s">
        <v>197</v>
      </c>
      <c r="G252" s="212"/>
      <c r="H252" s="215">
        <v>3.6659999999999999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193</v>
      </c>
      <c r="AU252" s="221" t="s">
        <v>83</v>
      </c>
      <c r="AV252" s="14" t="s">
        <v>189</v>
      </c>
      <c r="AW252" s="14" t="s">
        <v>32</v>
      </c>
      <c r="AX252" s="14" t="s">
        <v>77</v>
      </c>
      <c r="AY252" s="221" t="s">
        <v>181</v>
      </c>
    </row>
    <row r="253" spans="1:65" s="12" customFormat="1" ht="22.9" customHeight="1">
      <c r="B253" s="165"/>
      <c r="C253" s="166"/>
      <c r="D253" s="167" t="s">
        <v>69</v>
      </c>
      <c r="E253" s="179" t="s">
        <v>305</v>
      </c>
      <c r="F253" s="179" t="s">
        <v>306</v>
      </c>
      <c r="G253" s="166"/>
      <c r="H253" s="166"/>
      <c r="I253" s="169"/>
      <c r="J253" s="180">
        <f>BK253</f>
        <v>0</v>
      </c>
      <c r="K253" s="166"/>
      <c r="L253" s="171"/>
      <c r="M253" s="172"/>
      <c r="N253" s="173"/>
      <c r="O253" s="173"/>
      <c r="P253" s="174">
        <f>SUM(P254:P264)</f>
        <v>0</v>
      </c>
      <c r="Q253" s="173"/>
      <c r="R253" s="174">
        <f>SUM(R254:R264)</f>
        <v>0</v>
      </c>
      <c r="S253" s="173"/>
      <c r="T253" s="175">
        <f>SUM(T254:T264)</f>
        <v>0</v>
      </c>
      <c r="AR253" s="176" t="s">
        <v>77</v>
      </c>
      <c r="AT253" s="177" t="s">
        <v>69</v>
      </c>
      <c r="AU253" s="177" t="s">
        <v>77</v>
      </c>
      <c r="AY253" s="176" t="s">
        <v>181</v>
      </c>
      <c r="BK253" s="178">
        <f>SUM(BK254:BK264)</f>
        <v>0</v>
      </c>
    </row>
    <row r="254" spans="1:65" s="2" customFormat="1" ht="24.2" customHeight="1">
      <c r="A254" s="37"/>
      <c r="B254" s="38"/>
      <c r="C254" s="181" t="s">
        <v>300</v>
      </c>
      <c r="D254" s="181" t="s">
        <v>184</v>
      </c>
      <c r="E254" s="182" t="s">
        <v>307</v>
      </c>
      <c r="F254" s="183" t="s">
        <v>308</v>
      </c>
      <c r="G254" s="184" t="s">
        <v>309</v>
      </c>
      <c r="H254" s="185">
        <v>1.524</v>
      </c>
      <c r="I254" s="186"/>
      <c r="J254" s="187">
        <f>ROUND(I254*H254,2)</f>
        <v>0</v>
      </c>
      <c r="K254" s="183" t="s">
        <v>188</v>
      </c>
      <c r="L254" s="42"/>
      <c r="M254" s="188" t="s">
        <v>19</v>
      </c>
      <c r="N254" s="189" t="s">
        <v>42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189</v>
      </c>
      <c r="AT254" s="192" t="s">
        <v>184</v>
      </c>
      <c r="AU254" s="192" t="s">
        <v>83</v>
      </c>
      <c r="AY254" s="20" t="s">
        <v>181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83</v>
      </c>
      <c r="BK254" s="193">
        <f>ROUND(I254*H254,2)</f>
        <v>0</v>
      </c>
      <c r="BL254" s="20" t="s">
        <v>189</v>
      </c>
      <c r="BM254" s="192" t="s">
        <v>310</v>
      </c>
    </row>
    <row r="255" spans="1:65" s="2" customFormat="1" ht="11.25">
      <c r="A255" s="37"/>
      <c r="B255" s="38"/>
      <c r="C255" s="39"/>
      <c r="D255" s="194" t="s">
        <v>191</v>
      </c>
      <c r="E255" s="39"/>
      <c r="F255" s="195" t="s">
        <v>311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191</v>
      </c>
      <c r="AU255" s="20" t="s">
        <v>83</v>
      </c>
    </row>
    <row r="256" spans="1:65" s="2" customFormat="1" ht="21.75" customHeight="1">
      <c r="A256" s="37"/>
      <c r="B256" s="38"/>
      <c r="C256" s="181" t="s">
        <v>7</v>
      </c>
      <c r="D256" s="181" t="s">
        <v>184</v>
      </c>
      <c r="E256" s="182" t="s">
        <v>313</v>
      </c>
      <c r="F256" s="183" t="s">
        <v>314</v>
      </c>
      <c r="G256" s="184" t="s">
        <v>309</v>
      </c>
      <c r="H256" s="185">
        <v>1.524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189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189</v>
      </c>
      <c r="BM256" s="192" t="s">
        <v>315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316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2" customFormat="1" ht="24.2" customHeight="1">
      <c r="A258" s="37"/>
      <c r="B258" s="38"/>
      <c r="C258" s="181" t="s">
        <v>312</v>
      </c>
      <c r="D258" s="181" t="s">
        <v>184</v>
      </c>
      <c r="E258" s="182" t="s">
        <v>318</v>
      </c>
      <c r="F258" s="183" t="s">
        <v>319</v>
      </c>
      <c r="G258" s="184" t="s">
        <v>309</v>
      </c>
      <c r="H258" s="185">
        <v>13.715999999999999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320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321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16" customFormat="1" ht="11.25">
      <c r="B260" s="243"/>
      <c r="C260" s="244"/>
      <c r="D260" s="201" t="s">
        <v>193</v>
      </c>
      <c r="E260" s="245" t="s">
        <v>19</v>
      </c>
      <c r="F260" s="246" t="s">
        <v>322</v>
      </c>
      <c r="G260" s="244"/>
      <c r="H260" s="245" t="s">
        <v>19</v>
      </c>
      <c r="I260" s="247"/>
      <c r="J260" s="244"/>
      <c r="K260" s="244"/>
      <c r="L260" s="248"/>
      <c r="M260" s="249"/>
      <c r="N260" s="250"/>
      <c r="O260" s="250"/>
      <c r="P260" s="250"/>
      <c r="Q260" s="250"/>
      <c r="R260" s="250"/>
      <c r="S260" s="250"/>
      <c r="T260" s="251"/>
      <c r="AT260" s="252" t="s">
        <v>193</v>
      </c>
      <c r="AU260" s="252" t="s">
        <v>83</v>
      </c>
      <c r="AV260" s="16" t="s">
        <v>77</v>
      </c>
      <c r="AW260" s="16" t="s">
        <v>32</v>
      </c>
      <c r="AX260" s="16" t="s">
        <v>70</v>
      </c>
      <c r="AY260" s="252" t="s">
        <v>181</v>
      </c>
    </row>
    <row r="261" spans="1:65" s="13" customFormat="1" ht="11.25">
      <c r="B261" s="199"/>
      <c r="C261" s="200"/>
      <c r="D261" s="201" t="s">
        <v>193</v>
      </c>
      <c r="E261" s="202" t="s">
        <v>19</v>
      </c>
      <c r="F261" s="203" t="s">
        <v>536</v>
      </c>
      <c r="G261" s="200"/>
      <c r="H261" s="204">
        <v>13.715999999999999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193</v>
      </c>
      <c r="AU261" s="210" t="s">
        <v>83</v>
      </c>
      <c r="AV261" s="13" t="s">
        <v>83</v>
      </c>
      <c r="AW261" s="13" t="s">
        <v>32</v>
      </c>
      <c r="AX261" s="13" t="s">
        <v>70</v>
      </c>
      <c r="AY261" s="210" t="s">
        <v>181</v>
      </c>
    </row>
    <row r="262" spans="1:65" s="14" customFormat="1" ht="11.25">
      <c r="B262" s="211"/>
      <c r="C262" s="212"/>
      <c r="D262" s="201" t="s">
        <v>193</v>
      </c>
      <c r="E262" s="213" t="s">
        <v>19</v>
      </c>
      <c r="F262" s="214" t="s">
        <v>197</v>
      </c>
      <c r="G262" s="212"/>
      <c r="H262" s="215">
        <v>13.715999999999999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193</v>
      </c>
      <c r="AU262" s="221" t="s">
        <v>83</v>
      </c>
      <c r="AV262" s="14" t="s">
        <v>189</v>
      </c>
      <c r="AW262" s="14" t="s">
        <v>32</v>
      </c>
      <c r="AX262" s="14" t="s">
        <v>77</v>
      </c>
      <c r="AY262" s="221" t="s">
        <v>181</v>
      </c>
    </row>
    <row r="263" spans="1:65" s="2" customFormat="1" ht="24.2" customHeight="1">
      <c r="A263" s="37"/>
      <c r="B263" s="38"/>
      <c r="C263" s="181" t="s">
        <v>317</v>
      </c>
      <c r="D263" s="181" t="s">
        <v>184</v>
      </c>
      <c r="E263" s="182" t="s">
        <v>325</v>
      </c>
      <c r="F263" s="183" t="s">
        <v>326</v>
      </c>
      <c r="G263" s="184" t="s">
        <v>309</v>
      </c>
      <c r="H263" s="185">
        <v>1.524</v>
      </c>
      <c r="I263" s="186"/>
      <c r="J263" s="187">
        <f>ROUND(I263*H263,2)</f>
        <v>0</v>
      </c>
      <c r="K263" s="183" t="s">
        <v>188</v>
      </c>
      <c r="L263" s="42"/>
      <c r="M263" s="188" t="s">
        <v>19</v>
      </c>
      <c r="N263" s="189" t="s">
        <v>42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189</v>
      </c>
      <c r="AT263" s="192" t="s">
        <v>184</v>
      </c>
      <c r="AU263" s="192" t="s">
        <v>83</v>
      </c>
      <c r="AY263" s="20" t="s">
        <v>181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83</v>
      </c>
      <c r="BK263" s="193">
        <f>ROUND(I263*H263,2)</f>
        <v>0</v>
      </c>
      <c r="BL263" s="20" t="s">
        <v>189</v>
      </c>
      <c r="BM263" s="192" t="s">
        <v>327</v>
      </c>
    </row>
    <row r="264" spans="1:65" s="2" customFormat="1" ht="11.25">
      <c r="A264" s="37"/>
      <c r="B264" s="38"/>
      <c r="C264" s="39"/>
      <c r="D264" s="194" t="s">
        <v>191</v>
      </c>
      <c r="E264" s="39"/>
      <c r="F264" s="195" t="s">
        <v>328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191</v>
      </c>
      <c r="AU264" s="20" t="s">
        <v>83</v>
      </c>
    </row>
    <row r="265" spans="1:65" s="12" customFormat="1" ht="22.9" customHeight="1">
      <c r="B265" s="165"/>
      <c r="C265" s="166"/>
      <c r="D265" s="167" t="s">
        <v>69</v>
      </c>
      <c r="E265" s="179" t="s">
        <v>329</v>
      </c>
      <c r="F265" s="179" t="s">
        <v>330</v>
      </c>
      <c r="G265" s="166"/>
      <c r="H265" s="166"/>
      <c r="I265" s="169"/>
      <c r="J265" s="180">
        <f>BK265</f>
        <v>0</v>
      </c>
      <c r="K265" s="166"/>
      <c r="L265" s="171"/>
      <c r="M265" s="172"/>
      <c r="N265" s="173"/>
      <c r="O265" s="173"/>
      <c r="P265" s="174">
        <f>SUM(P266:P267)</f>
        <v>0</v>
      </c>
      <c r="Q265" s="173"/>
      <c r="R265" s="174">
        <f>SUM(R266:R267)</f>
        <v>0</v>
      </c>
      <c r="S265" s="173"/>
      <c r="T265" s="175">
        <f>SUM(T266:T267)</f>
        <v>0</v>
      </c>
      <c r="AR265" s="176" t="s">
        <v>77</v>
      </c>
      <c r="AT265" s="177" t="s">
        <v>69</v>
      </c>
      <c r="AU265" s="177" t="s">
        <v>77</v>
      </c>
      <c r="AY265" s="176" t="s">
        <v>181</v>
      </c>
      <c r="BK265" s="178">
        <f>SUM(BK266:BK267)</f>
        <v>0</v>
      </c>
    </row>
    <row r="266" spans="1:65" s="2" customFormat="1" ht="33" customHeight="1">
      <c r="A266" s="37"/>
      <c r="B266" s="38"/>
      <c r="C266" s="181" t="s">
        <v>324</v>
      </c>
      <c r="D266" s="181" t="s">
        <v>184</v>
      </c>
      <c r="E266" s="182" t="s">
        <v>332</v>
      </c>
      <c r="F266" s="183" t="s">
        <v>333</v>
      </c>
      <c r="G266" s="184" t="s">
        <v>309</v>
      </c>
      <c r="H266" s="185">
        <v>0.41699999999999998</v>
      </c>
      <c r="I266" s="186"/>
      <c r="J266" s="187">
        <f>ROUND(I266*H266,2)</f>
        <v>0</v>
      </c>
      <c r="K266" s="183" t="s">
        <v>188</v>
      </c>
      <c r="L266" s="42"/>
      <c r="M266" s="188" t="s">
        <v>19</v>
      </c>
      <c r="N266" s="189" t="s">
        <v>42</v>
      </c>
      <c r="O266" s="6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189</v>
      </c>
      <c r="AT266" s="192" t="s">
        <v>184</v>
      </c>
      <c r="AU266" s="192" t="s">
        <v>83</v>
      </c>
      <c r="AY266" s="20" t="s">
        <v>181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83</v>
      </c>
      <c r="BK266" s="193">
        <f>ROUND(I266*H266,2)</f>
        <v>0</v>
      </c>
      <c r="BL266" s="20" t="s">
        <v>189</v>
      </c>
      <c r="BM266" s="192" t="s">
        <v>334</v>
      </c>
    </row>
    <row r="267" spans="1:65" s="2" customFormat="1" ht="11.25">
      <c r="A267" s="37"/>
      <c r="B267" s="38"/>
      <c r="C267" s="39"/>
      <c r="D267" s="194" t="s">
        <v>191</v>
      </c>
      <c r="E267" s="39"/>
      <c r="F267" s="195" t="s">
        <v>335</v>
      </c>
      <c r="G267" s="39"/>
      <c r="H267" s="39"/>
      <c r="I267" s="196"/>
      <c r="J267" s="39"/>
      <c r="K267" s="39"/>
      <c r="L267" s="42"/>
      <c r="M267" s="197"/>
      <c r="N267" s="19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191</v>
      </c>
      <c r="AU267" s="20" t="s">
        <v>83</v>
      </c>
    </row>
    <row r="268" spans="1:65" s="12" customFormat="1" ht="25.9" customHeight="1">
      <c r="B268" s="165"/>
      <c r="C268" s="166"/>
      <c r="D268" s="167" t="s">
        <v>69</v>
      </c>
      <c r="E268" s="168" t="s">
        <v>336</v>
      </c>
      <c r="F268" s="168" t="s">
        <v>337</v>
      </c>
      <c r="G268" s="166"/>
      <c r="H268" s="166"/>
      <c r="I268" s="169"/>
      <c r="J268" s="170">
        <f>BK268</f>
        <v>0</v>
      </c>
      <c r="K268" s="166"/>
      <c r="L268" s="171"/>
      <c r="M268" s="172"/>
      <c r="N268" s="173"/>
      <c r="O268" s="173"/>
      <c r="P268" s="174">
        <f>P269+P283+P333+P360</f>
        <v>0</v>
      </c>
      <c r="Q268" s="173"/>
      <c r="R268" s="174">
        <f>R269+R283+R333+R360</f>
        <v>0.57231899000000008</v>
      </c>
      <c r="S268" s="173"/>
      <c r="T268" s="175">
        <f>T269+T283+T333+T360</f>
        <v>9.4348000000000001E-3</v>
      </c>
      <c r="AR268" s="176" t="s">
        <v>83</v>
      </c>
      <c r="AT268" s="177" t="s">
        <v>69</v>
      </c>
      <c r="AU268" s="177" t="s">
        <v>70</v>
      </c>
      <c r="AY268" s="176" t="s">
        <v>181</v>
      </c>
      <c r="BK268" s="178">
        <f>BK269+BK283+BK333+BK360</f>
        <v>0</v>
      </c>
    </row>
    <row r="269" spans="1:65" s="12" customFormat="1" ht="22.9" customHeight="1">
      <c r="B269" s="165"/>
      <c r="C269" s="166"/>
      <c r="D269" s="167" t="s">
        <v>69</v>
      </c>
      <c r="E269" s="179" t="s">
        <v>338</v>
      </c>
      <c r="F269" s="179" t="s">
        <v>339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SUM(P270:P282)</f>
        <v>0</v>
      </c>
      <c r="Q269" s="173"/>
      <c r="R269" s="174">
        <f>SUM(R270:R282)</f>
        <v>1.8140900000000002E-3</v>
      </c>
      <c r="S269" s="173"/>
      <c r="T269" s="175">
        <f>SUM(T270:T282)</f>
        <v>4.0747999999999999E-3</v>
      </c>
      <c r="AR269" s="176" t="s">
        <v>83</v>
      </c>
      <c r="AT269" s="177" t="s">
        <v>69</v>
      </c>
      <c r="AU269" s="177" t="s">
        <v>77</v>
      </c>
      <c r="AY269" s="176" t="s">
        <v>181</v>
      </c>
      <c r="BK269" s="178">
        <f>SUM(BK270:BK282)</f>
        <v>0</v>
      </c>
    </row>
    <row r="270" spans="1:65" s="2" customFormat="1" ht="16.5" customHeight="1">
      <c r="A270" s="37"/>
      <c r="B270" s="38"/>
      <c r="C270" s="181" t="s">
        <v>331</v>
      </c>
      <c r="D270" s="181" t="s">
        <v>184</v>
      </c>
      <c r="E270" s="182" t="s">
        <v>341</v>
      </c>
      <c r="F270" s="183" t="s">
        <v>342</v>
      </c>
      <c r="G270" s="184" t="s">
        <v>230</v>
      </c>
      <c r="H270" s="185">
        <v>2.44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1.67E-3</v>
      </c>
      <c r="T270" s="191">
        <f>S270*H270</f>
        <v>4.0747999999999999E-3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278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278</v>
      </c>
      <c r="BM270" s="192" t="s">
        <v>343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344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3" customFormat="1" ht="11.25">
      <c r="B272" s="199"/>
      <c r="C272" s="200"/>
      <c r="D272" s="201" t="s">
        <v>193</v>
      </c>
      <c r="E272" s="202" t="s">
        <v>19</v>
      </c>
      <c r="F272" s="203" t="s">
        <v>537</v>
      </c>
      <c r="G272" s="200"/>
      <c r="H272" s="204">
        <v>2.44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193</v>
      </c>
      <c r="AU272" s="210" t="s">
        <v>83</v>
      </c>
      <c r="AV272" s="13" t="s">
        <v>83</v>
      </c>
      <c r="AW272" s="13" t="s">
        <v>32</v>
      </c>
      <c r="AX272" s="13" t="s">
        <v>70</v>
      </c>
      <c r="AY272" s="210" t="s">
        <v>181</v>
      </c>
    </row>
    <row r="273" spans="1:65" s="14" customFormat="1" ht="11.25">
      <c r="B273" s="211"/>
      <c r="C273" s="212"/>
      <c r="D273" s="201" t="s">
        <v>193</v>
      </c>
      <c r="E273" s="213" t="s">
        <v>19</v>
      </c>
      <c r="F273" s="214" t="s">
        <v>197</v>
      </c>
      <c r="G273" s="212"/>
      <c r="H273" s="215">
        <v>2.44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193</v>
      </c>
      <c r="AU273" s="221" t="s">
        <v>83</v>
      </c>
      <c r="AV273" s="14" t="s">
        <v>189</v>
      </c>
      <c r="AW273" s="14" t="s">
        <v>32</v>
      </c>
      <c r="AX273" s="14" t="s">
        <v>77</v>
      </c>
      <c r="AY273" s="221" t="s">
        <v>181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349</v>
      </c>
      <c r="F274" s="183" t="s">
        <v>350</v>
      </c>
      <c r="G274" s="184" t="s">
        <v>230</v>
      </c>
      <c r="H274" s="185">
        <v>2.44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4.0000000000000003E-5</v>
      </c>
      <c r="R274" s="190">
        <f>Q274*H274</f>
        <v>9.7600000000000001E-5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351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352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537</v>
      </c>
      <c r="G276" s="200"/>
      <c r="H276" s="204">
        <v>2.44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4" customFormat="1" ht="11.25">
      <c r="B277" s="211"/>
      <c r="C277" s="212"/>
      <c r="D277" s="201" t="s">
        <v>193</v>
      </c>
      <c r="E277" s="213" t="s">
        <v>19</v>
      </c>
      <c r="F277" s="214" t="s">
        <v>197</v>
      </c>
      <c r="G277" s="212"/>
      <c r="H277" s="215">
        <v>2.44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193</v>
      </c>
      <c r="AU277" s="221" t="s">
        <v>83</v>
      </c>
      <c r="AV277" s="14" t="s">
        <v>189</v>
      </c>
      <c r="AW277" s="14" t="s">
        <v>32</v>
      </c>
      <c r="AX277" s="14" t="s">
        <v>77</v>
      </c>
      <c r="AY277" s="221" t="s">
        <v>181</v>
      </c>
    </row>
    <row r="278" spans="1:65" s="2" customFormat="1" ht="16.5" customHeight="1">
      <c r="A278" s="37"/>
      <c r="B278" s="38"/>
      <c r="C278" s="222" t="s">
        <v>348</v>
      </c>
      <c r="D278" s="222" t="s">
        <v>237</v>
      </c>
      <c r="E278" s="223" t="s">
        <v>354</v>
      </c>
      <c r="F278" s="224" t="s">
        <v>355</v>
      </c>
      <c r="G278" s="225" t="s">
        <v>187</v>
      </c>
      <c r="H278" s="226">
        <v>0.439</v>
      </c>
      <c r="I278" s="227"/>
      <c r="J278" s="228">
        <f>ROUND(I278*H278,2)</f>
        <v>0</v>
      </c>
      <c r="K278" s="224" t="s">
        <v>188</v>
      </c>
      <c r="L278" s="229"/>
      <c r="M278" s="230" t="s">
        <v>19</v>
      </c>
      <c r="N278" s="231" t="s">
        <v>42</v>
      </c>
      <c r="O278" s="67"/>
      <c r="P278" s="190">
        <f>O278*H278</f>
        <v>0</v>
      </c>
      <c r="Q278" s="190">
        <v>3.9100000000000003E-3</v>
      </c>
      <c r="R278" s="190">
        <f>Q278*H278</f>
        <v>1.7164900000000002E-3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356</v>
      </c>
      <c r="AT278" s="192" t="s">
        <v>237</v>
      </c>
      <c r="AU278" s="192" t="s">
        <v>83</v>
      </c>
      <c r="AY278" s="20" t="s">
        <v>181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83</v>
      </c>
      <c r="BK278" s="193">
        <f>ROUND(I278*H278,2)</f>
        <v>0</v>
      </c>
      <c r="BL278" s="20" t="s">
        <v>278</v>
      </c>
      <c r="BM278" s="192" t="s">
        <v>357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538</v>
      </c>
      <c r="G279" s="200"/>
      <c r="H279" s="204">
        <v>0.439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0.439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24.2" customHeight="1">
      <c r="A281" s="37"/>
      <c r="B281" s="38"/>
      <c r="C281" s="181" t="s">
        <v>353</v>
      </c>
      <c r="D281" s="181" t="s">
        <v>184</v>
      </c>
      <c r="E281" s="182" t="s">
        <v>362</v>
      </c>
      <c r="F281" s="183" t="s">
        <v>363</v>
      </c>
      <c r="G281" s="184" t="s">
        <v>309</v>
      </c>
      <c r="H281" s="185">
        <v>2E-3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364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365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2" customFormat="1" ht="22.9" customHeight="1">
      <c r="B283" s="165"/>
      <c r="C283" s="166"/>
      <c r="D283" s="167" t="s">
        <v>69</v>
      </c>
      <c r="E283" s="179" t="s">
        <v>366</v>
      </c>
      <c r="F283" s="179" t="s">
        <v>367</v>
      </c>
      <c r="G283" s="166"/>
      <c r="H283" s="166"/>
      <c r="I283" s="169"/>
      <c r="J283" s="180">
        <f>BK283</f>
        <v>0</v>
      </c>
      <c r="K283" s="166"/>
      <c r="L283" s="171"/>
      <c r="M283" s="172"/>
      <c r="N283" s="173"/>
      <c r="O283" s="173"/>
      <c r="P283" s="174">
        <f>SUM(P284:P332)</f>
        <v>0</v>
      </c>
      <c r="Q283" s="173"/>
      <c r="R283" s="174">
        <f>SUM(R284:R332)</f>
        <v>0.53947458000000015</v>
      </c>
      <c r="S283" s="173"/>
      <c r="T283" s="175">
        <f>SUM(T284:T332)</f>
        <v>5.3600000000000002E-3</v>
      </c>
      <c r="AR283" s="176" t="s">
        <v>83</v>
      </c>
      <c r="AT283" s="177" t="s">
        <v>69</v>
      </c>
      <c r="AU283" s="177" t="s">
        <v>77</v>
      </c>
      <c r="AY283" s="176" t="s">
        <v>181</v>
      </c>
      <c r="BK283" s="178">
        <f>SUM(BK284:BK332)</f>
        <v>0</v>
      </c>
    </row>
    <row r="284" spans="1:65" s="2" customFormat="1" ht="16.5" customHeight="1">
      <c r="A284" s="37"/>
      <c r="B284" s="38"/>
      <c r="C284" s="181" t="s">
        <v>361</v>
      </c>
      <c r="D284" s="181" t="s">
        <v>184</v>
      </c>
      <c r="E284" s="182" t="s">
        <v>377</v>
      </c>
      <c r="F284" s="183" t="s">
        <v>378</v>
      </c>
      <c r="G284" s="184" t="s">
        <v>379</v>
      </c>
      <c r="H284" s="185">
        <v>2</v>
      </c>
      <c r="I284" s="186"/>
      <c r="J284" s="187">
        <f>ROUND(I284*H284,2)</f>
        <v>0</v>
      </c>
      <c r="K284" s="183" t="s">
        <v>188</v>
      </c>
      <c r="L284" s="42"/>
      <c r="M284" s="188" t="s">
        <v>19</v>
      </c>
      <c r="N284" s="189" t="s">
        <v>42</v>
      </c>
      <c r="O284" s="67"/>
      <c r="P284" s="190">
        <f>O284*H284</f>
        <v>0</v>
      </c>
      <c r="Q284" s="190">
        <v>2.7E-4</v>
      </c>
      <c r="R284" s="190">
        <f>Q284*H284</f>
        <v>5.4000000000000001E-4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278</v>
      </c>
      <c r="AT284" s="192" t="s">
        <v>184</v>
      </c>
      <c r="AU284" s="192" t="s">
        <v>83</v>
      </c>
      <c r="AY284" s="20" t="s">
        <v>181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83</v>
      </c>
      <c r="BK284" s="193">
        <f>ROUND(I284*H284,2)</f>
        <v>0</v>
      </c>
      <c r="BL284" s="20" t="s">
        <v>278</v>
      </c>
      <c r="BM284" s="192" t="s">
        <v>380</v>
      </c>
    </row>
    <row r="285" spans="1:65" s="2" customFormat="1" ht="11.25">
      <c r="A285" s="37"/>
      <c r="B285" s="38"/>
      <c r="C285" s="39"/>
      <c r="D285" s="194" t="s">
        <v>191</v>
      </c>
      <c r="E285" s="39"/>
      <c r="F285" s="195" t="s">
        <v>381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191</v>
      </c>
      <c r="AU285" s="20" t="s">
        <v>83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539</v>
      </c>
      <c r="G286" s="200"/>
      <c r="H286" s="204">
        <v>2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2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368</v>
      </c>
      <c r="D288" s="222" t="s">
        <v>237</v>
      </c>
      <c r="E288" s="223" t="s">
        <v>383</v>
      </c>
      <c r="F288" s="224" t="s">
        <v>384</v>
      </c>
      <c r="G288" s="225" t="s">
        <v>187</v>
      </c>
      <c r="H288" s="226">
        <v>1.4159999999999999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4.0280000000000003E-2</v>
      </c>
      <c r="R288" s="190">
        <f>Q288*H288</f>
        <v>5.7036480000000001E-2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385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540</v>
      </c>
      <c r="G289" s="200"/>
      <c r="H289" s="204">
        <v>1.4159999999999999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4" customFormat="1" ht="11.25">
      <c r="B290" s="211"/>
      <c r="C290" s="212"/>
      <c r="D290" s="201" t="s">
        <v>193</v>
      </c>
      <c r="E290" s="213" t="s">
        <v>19</v>
      </c>
      <c r="F290" s="214" t="s">
        <v>197</v>
      </c>
      <c r="G290" s="212"/>
      <c r="H290" s="215">
        <v>1.4159999999999999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193</v>
      </c>
      <c r="AU290" s="221" t="s">
        <v>83</v>
      </c>
      <c r="AV290" s="14" t="s">
        <v>189</v>
      </c>
      <c r="AW290" s="14" t="s">
        <v>32</v>
      </c>
      <c r="AX290" s="14" t="s">
        <v>77</v>
      </c>
      <c r="AY290" s="221" t="s">
        <v>181</v>
      </c>
    </row>
    <row r="291" spans="1:65" s="2" customFormat="1" ht="24.2" customHeight="1">
      <c r="A291" s="37"/>
      <c r="B291" s="38"/>
      <c r="C291" s="181" t="s">
        <v>373</v>
      </c>
      <c r="D291" s="181" t="s">
        <v>184</v>
      </c>
      <c r="E291" s="182" t="s">
        <v>541</v>
      </c>
      <c r="F291" s="183" t="s">
        <v>542</v>
      </c>
      <c r="G291" s="184" t="s">
        <v>379</v>
      </c>
      <c r="H291" s="185">
        <v>2</v>
      </c>
      <c r="I291" s="186"/>
      <c r="J291" s="187">
        <f>ROUND(I291*H291,2)</f>
        <v>0</v>
      </c>
      <c r="K291" s="183" t="s">
        <v>188</v>
      </c>
      <c r="L291" s="42"/>
      <c r="M291" s="188" t="s">
        <v>19</v>
      </c>
      <c r="N291" s="189" t="s">
        <v>42</v>
      </c>
      <c r="O291" s="67"/>
      <c r="P291" s="190">
        <f>O291*H291</f>
        <v>0</v>
      </c>
      <c r="Q291" s="190">
        <v>2.5999999999999998E-4</v>
      </c>
      <c r="R291" s="190">
        <f>Q291*H291</f>
        <v>5.1999999999999995E-4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278</v>
      </c>
      <c r="AT291" s="192" t="s">
        <v>184</v>
      </c>
      <c r="AU291" s="192" t="s">
        <v>83</v>
      </c>
      <c r="AY291" s="20" t="s">
        <v>181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83</v>
      </c>
      <c r="BK291" s="193">
        <f>ROUND(I291*H291,2)</f>
        <v>0</v>
      </c>
      <c r="BL291" s="20" t="s">
        <v>278</v>
      </c>
      <c r="BM291" s="192" t="s">
        <v>543</v>
      </c>
    </row>
    <row r="292" spans="1:65" s="2" customFormat="1" ht="11.25">
      <c r="A292" s="37"/>
      <c r="B292" s="38"/>
      <c r="C292" s="39"/>
      <c r="D292" s="194" t="s">
        <v>191</v>
      </c>
      <c r="E292" s="39"/>
      <c r="F292" s="195" t="s">
        <v>544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191</v>
      </c>
      <c r="AU292" s="20" t="s">
        <v>83</v>
      </c>
    </row>
    <row r="293" spans="1:65" s="13" customFormat="1" ht="11.25">
      <c r="B293" s="199"/>
      <c r="C293" s="200"/>
      <c r="D293" s="201" t="s">
        <v>193</v>
      </c>
      <c r="E293" s="202" t="s">
        <v>19</v>
      </c>
      <c r="F293" s="203" t="s">
        <v>539</v>
      </c>
      <c r="G293" s="200"/>
      <c r="H293" s="204">
        <v>2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193</v>
      </c>
      <c r="AU293" s="210" t="s">
        <v>83</v>
      </c>
      <c r="AV293" s="13" t="s">
        <v>83</v>
      </c>
      <c r="AW293" s="13" t="s">
        <v>32</v>
      </c>
      <c r="AX293" s="13" t="s">
        <v>70</v>
      </c>
      <c r="AY293" s="210" t="s">
        <v>181</v>
      </c>
    </row>
    <row r="294" spans="1:65" s="14" customFormat="1" ht="11.25">
      <c r="B294" s="211"/>
      <c r="C294" s="212"/>
      <c r="D294" s="201" t="s">
        <v>193</v>
      </c>
      <c r="E294" s="213" t="s">
        <v>19</v>
      </c>
      <c r="F294" s="214" t="s">
        <v>197</v>
      </c>
      <c r="G294" s="212"/>
      <c r="H294" s="215">
        <v>2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193</v>
      </c>
      <c r="AU294" s="221" t="s">
        <v>83</v>
      </c>
      <c r="AV294" s="14" t="s">
        <v>189</v>
      </c>
      <c r="AW294" s="14" t="s">
        <v>32</v>
      </c>
      <c r="AX294" s="14" t="s">
        <v>77</v>
      </c>
      <c r="AY294" s="221" t="s">
        <v>181</v>
      </c>
    </row>
    <row r="295" spans="1:65" s="2" customFormat="1" ht="16.5" customHeight="1">
      <c r="A295" s="37"/>
      <c r="B295" s="38"/>
      <c r="C295" s="222" t="s">
        <v>356</v>
      </c>
      <c r="D295" s="222" t="s">
        <v>237</v>
      </c>
      <c r="E295" s="223" t="s">
        <v>392</v>
      </c>
      <c r="F295" s="224" t="s">
        <v>393</v>
      </c>
      <c r="G295" s="225" t="s">
        <v>187</v>
      </c>
      <c r="H295" s="226">
        <v>3.2160000000000002</v>
      </c>
      <c r="I295" s="227"/>
      <c r="J295" s="228">
        <f>ROUND(I295*H295,2)</f>
        <v>0</v>
      </c>
      <c r="K295" s="224" t="s">
        <v>188</v>
      </c>
      <c r="L295" s="229"/>
      <c r="M295" s="230" t="s">
        <v>19</v>
      </c>
      <c r="N295" s="231" t="s">
        <v>42</v>
      </c>
      <c r="O295" s="67"/>
      <c r="P295" s="190">
        <f>O295*H295</f>
        <v>0</v>
      </c>
      <c r="Q295" s="190">
        <v>3.7039999999999997E-2</v>
      </c>
      <c r="R295" s="190">
        <f>Q295*H295</f>
        <v>0.11912064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356</v>
      </c>
      <c r="AT295" s="192" t="s">
        <v>237</v>
      </c>
      <c r="AU295" s="192" t="s">
        <v>83</v>
      </c>
      <c r="AY295" s="20" t="s">
        <v>181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83</v>
      </c>
      <c r="BK295" s="193">
        <f>ROUND(I295*H295,2)</f>
        <v>0</v>
      </c>
      <c r="BL295" s="20" t="s">
        <v>278</v>
      </c>
      <c r="BM295" s="192" t="s">
        <v>394</v>
      </c>
    </row>
    <row r="296" spans="1:65" s="13" customFormat="1" ht="11.25">
      <c r="B296" s="199"/>
      <c r="C296" s="200"/>
      <c r="D296" s="201" t="s">
        <v>193</v>
      </c>
      <c r="E296" s="202" t="s">
        <v>19</v>
      </c>
      <c r="F296" s="203" t="s">
        <v>545</v>
      </c>
      <c r="G296" s="200"/>
      <c r="H296" s="204">
        <v>3.2160000000000002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193</v>
      </c>
      <c r="AU296" s="210" t="s">
        <v>83</v>
      </c>
      <c r="AV296" s="13" t="s">
        <v>83</v>
      </c>
      <c r="AW296" s="13" t="s">
        <v>32</v>
      </c>
      <c r="AX296" s="13" t="s">
        <v>70</v>
      </c>
      <c r="AY296" s="210" t="s">
        <v>181</v>
      </c>
    </row>
    <row r="297" spans="1:65" s="14" customFormat="1" ht="11.25">
      <c r="B297" s="211"/>
      <c r="C297" s="212"/>
      <c r="D297" s="201" t="s">
        <v>193</v>
      </c>
      <c r="E297" s="213" t="s">
        <v>19</v>
      </c>
      <c r="F297" s="214" t="s">
        <v>197</v>
      </c>
      <c r="G297" s="212"/>
      <c r="H297" s="215">
        <v>3.2160000000000002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193</v>
      </c>
      <c r="AU297" s="221" t="s">
        <v>83</v>
      </c>
      <c r="AV297" s="14" t="s">
        <v>189</v>
      </c>
      <c r="AW297" s="14" t="s">
        <v>32</v>
      </c>
      <c r="AX297" s="14" t="s">
        <v>77</v>
      </c>
      <c r="AY297" s="221" t="s">
        <v>181</v>
      </c>
    </row>
    <row r="298" spans="1:65" s="2" customFormat="1" ht="16.5" customHeight="1">
      <c r="A298" s="37"/>
      <c r="B298" s="38"/>
      <c r="C298" s="222" t="s">
        <v>382</v>
      </c>
      <c r="D298" s="222" t="s">
        <v>237</v>
      </c>
      <c r="E298" s="223" t="s">
        <v>546</v>
      </c>
      <c r="F298" s="224" t="s">
        <v>547</v>
      </c>
      <c r="G298" s="225" t="s">
        <v>187</v>
      </c>
      <c r="H298" s="226">
        <v>1.26</v>
      </c>
      <c r="I298" s="227"/>
      <c r="J298" s="228">
        <f>ROUND(I298*H298,2)</f>
        <v>0</v>
      </c>
      <c r="K298" s="224" t="s">
        <v>188</v>
      </c>
      <c r="L298" s="229"/>
      <c r="M298" s="230" t="s">
        <v>19</v>
      </c>
      <c r="N298" s="231" t="s">
        <v>42</v>
      </c>
      <c r="O298" s="67"/>
      <c r="P298" s="190">
        <f>O298*H298</f>
        <v>0</v>
      </c>
      <c r="Q298" s="190">
        <v>3.7499999999999999E-2</v>
      </c>
      <c r="R298" s="190">
        <f>Q298*H298</f>
        <v>4.725E-2</v>
      </c>
      <c r="S298" s="190">
        <v>0</v>
      </c>
      <c r="T298" s="19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356</v>
      </c>
      <c r="AT298" s="192" t="s">
        <v>237</v>
      </c>
      <c r="AU298" s="192" t="s">
        <v>83</v>
      </c>
      <c r="AY298" s="20" t="s">
        <v>181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0" t="s">
        <v>83</v>
      </c>
      <c r="BK298" s="193">
        <f>ROUND(I298*H298,2)</f>
        <v>0</v>
      </c>
      <c r="BL298" s="20" t="s">
        <v>278</v>
      </c>
      <c r="BM298" s="192" t="s">
        <v>548</v>
      </c>
    </row>
    <row r="299" spans="1:65" s="16" customFormat="1" ht="11.25">
      <c r="B299" s="243"/>
      <c r="C299" s="244"/>
      <c r="D299" s="201" t="s">
        <v>193</v>
      </c>
      <c r="E299" s="245" t="s">
        <v>19</v>
      </c>
      <c r="F299" s="246" t="s">
        <v>549</v>
      </c>
      <c r="G299" s="244"/>
      <c r="H299" s="245" t="s">
        <v>19</v>
      </c>
      <c r="I299" s="247"/>
      <c r="J299" s="244"/>
      <c r="K299" s="244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193</v>
      </c>
      <c r="AU299" s="252" t="s">
        <v>83</v>
      </c>
      <c r="AV299" s="16" t="s">
        <v>77</v>
      </c>
      <c r="AW299" s="16" t="s">
        <v>32</v>
      </c>
      <c r="AX299" s="16" t="s">
        <v>70</v>
      </c>
      <c r="AY299" s="252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550</v>
      </c>
      <c r="G300" s="200"/>
      <c r="H300" s="204">
        <v>1.26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4" customFormat="1" ht="11.25">
      <c r="B301" s="211"/>
      <c r="C301" s="212"/>
      <c r="D301" s="201" t="s">
        <v>193</v>
      </c>
      <c r="E301" s="213" t="s">
        <v>19</v>
      </c>
      <c r="F301" s="214" t="s">
        <v>197</v>
      </c>
      <c r="G301" s="212"/>
      <c r="H301" s="215">
        <v>1.26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193</v>
      </c>
      <c r="AU301" s="221" t="s">
        <v>83</v>
      </c>
      <c r="AV301" s="14" t="s">
        <v>189</v>
      </c>
      <c r="AW301" s="14" t="s">
        <v>32</v>
      </c>
      <c r="AX301" s="14" t="s">
        <v>77</v>
      </c>
      <c r="AY301" s="221" t="s">
        <v>181</v>
      </c>
    </row>
    <row r="302" spans="1:65" s="2" customFormat="1" ht="16.5" customHeight="1">
      <c r="A302" s="37"/>
      <c r="B302" s="38"/>
      <c r="C302" s="222" t="s">
        <v>386</v>
      </c>
      <c r="D302" s="222" t="s">
        <v>237</v>
      </c>
      <c r="E302" s="223" t="s">
        <v>551</v>
      </c>
      <c r="F302" s="224" t="s">
        <v>552</v>
      </c>
      <c r="G302" s="225" t="s">
        <v>187</v>
      </c>
      <c r="H302" s="226">
        <v>4.0199999999999996</v>
      </c>
      <c r="I302" s="227"/>
      <c r="J302" s="228">
        <f>ROUND(I302*H302,2)</f>
        <v>0</v>
      </c>
      <c r="K302" s="224" t="s">
        <v>188</v>
      </c>
      <c r="L302" s="229"/>
      <c r="M302" s="230" t="s">
        <v>19</v>
      </c>
      <c r="N302" s="231" t="s">
        <v>42</v>
      </c>
      <c r="O302" s="67"/>
      <c r="P302" s="190">
        <f>O302*H302</f>
        <v>0</v>
      </c>
      <c r="Q302" s="190">
        <v>3.3799999999999997E-2</v>
      </c>
      <c r="R302" s="190">
        <f>Q302*H302</f>
        <v>0.13587599999999997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356</v>
      </c>
      <c r="AT302" s="192" t="s">
        <v>237</v>
      </c>
      <c r="AU302" s="192" t="s">
        <v>83</v>
      </c>
      <c r="AY302" s="20" t="s">
        <v>181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83</v>
      </c>
      <c r="BK302" s="193">
        <f>ROUND(I302*H302,2)</f>
        <v>0</v>
      </c>
      <c r="BL302" s="20" t="s">
        <v>278</v>
      </c>
      <c r="BM302" s="192" t="s">
        <v>553</v>
      </c>
    </row>
    <row r="303" spans="1:65" s="16" customFormat="1" ht="11.25">
      <c r="B303" s="243"/>
      <c r="C303" s="244"/>
      <c r="D303" s="201" t="s">
        <v>193</v>
      </c>
      <c r="E303" s="245" t="s">
        <v>19</v>
      </c>
      <c r="F303" s="246" t="s">
        <v>554</v>
      </c>
      <c r="G303" s="244"/>
      <c r="H303" s="245" t="s">
        <v>19</v>
      </c>
      <c r="I303" s="247"/>
      <c r="J303" s="244"/>
      <c r="K303" s="244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193</v>
      </c>
      <c r="AU303" s="252" t="s">
        <v>83</v>
      </c>
      <c r="AV303" s="16" t="s">
        <v>77</v>
      </c>
      <c r="AW303" s="16" t="s">
        <v>32</v>
      </c>
      <c r="AX303" s="16" t="s">
        <v>70</v>
      </c>
      <c r="AY303" s="252" t="s">
        <v>181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555</v>
      </c>
      <c r="G304" s="200"/>
      <c r="H304" s="204">
        <v>2.0099999999999998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555</v>
      </c>
      <c r="G305" s="200"/>
      <c r="H305" s="204">
        <v>2.0099999999999998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4" customFormat="1" ht="11.25">
      <c r="B306" s="211"/>
      <c r="C306" s="212"/>
      <c r="D306" s="201" t="s">
        <v>193</v>
      </c>
      <c r="E306" s="213" t="s">
        <v>19</v>
      </c>
      <c r="F306" s="214" t="s">
        <v>197</v>
      </c>
      <c r="G306" s="212"/>
      <c r="H306" s="215">
        <v>4.0199999999999996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193</v>
      </c>
      <c r="AU306" s="221" t="s">
        <v>83</v>
      </c>
      <c r="AV306" s="14" t="s">
        <v>189</v>
      </c>
      <c r="AW306" s="14" t="s">
        <v>32</v>
      </c>
      <c r="AX306" s="14" t="s">
        <v>77</v>
      </c>
      <c r="AY306" s="221" t="s">
        <v>181</v>
      </c>
    </row>
    <row r="307" spans="1:65" s="2" customFormat="1" ht="16.5" customHeight="1">
      <c r="A307" s="37"/>
      <c r="B307" s="38"/>
      <c r="C307" s="181" t="s">
        <v>391</v>
      </c>
      <c r="D307" s="181" t="s">
        <v>184</v>
      </c>
      <c r="E307" s="182" t="s">
        <v>556</v>
      </c>
      <c r="F307" s="183" t="s">
        <v>557</v>
      </c>
      <c r="G307" s="184" t="s">
        <v>379</v>
      </c>
      <c r="H307" s="185">
        <v>1</v>
      </c>
      <c r="I307" s="186"/>
      <c r="J307" s="187">
        <f>ROUND(I307*H307,2)</f>
        <v>0</v>
      </c>
      <c r="K307" s="183" t="s">
        <v>188</v>
      </c>
      <c r="L307" s="42"/>
      <c r="M307" s="188" t="s">
        <v>19</v>
      </c>
      <c r="N307" s="189" t="s">
        <v>42</v>
      </c>
      <c r="O307" s="67"/>
      <c r="P307" s="190">
        <f>O307*H307</f>
        <v>0</v>
      </c>
      <c r="Q307" s="190">
        <v>8.5999999999999998E-4</v>
      </c>
      <c r="R307" s="190">
        <f>Q307*H307</f>
        <v>8.5999999999999998E-4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278</v>
      </c>
      <c r="AT307" s="192" t="s">
        <v>184</v>
      </c>
      <c r="AU307" s="192" t="s">
        <v>83</v>
      </c>
      <c r="AY307" s="20" t="s">
        <v>181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83</v>
      </c>
      <c r="BK307" s="193">
        <f>ROUND(I307*H307,2)</f>
        <v>0</v>
      </c>
      <c r="BL307" s="20" t="s">
        <v>278</v>
      </c>
      <c r="BM307" s="192" t="s">
        <v>558</v>
      </c>
    </row>
    <row r="308" spans="1:65" s="2" customFormat="1" ht="11.25">
      <c r="A308" s="37"/>
      <c r="B308" s="38"/>
      <c r="C308" s="39"/>
      <c r="D308" s="194" t="s">
        <v>191</v>
      </c>
      <c r="E308" s="39"/>
      <c r="F308" s="195" t="s">
        <v>559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191</v>
      </c>
      <c r="AU308" s="20" t="s">
        <v>83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77</v>
      </c>
      <c r="G309" s="200"/>
      <c r="H309" s="204">
        <v>1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1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395</v>
      </c>
      <c r="D311" s="222" t="s">
        <v>237</v>
      </c>
      <c r="E311" s="223" t="s">
        <v>560</v>
      </c>
      <c r="F311" s="224" t="s">
        <v>561</v>
      </c>
      <c r="G311" s="225" t="s">
        <v>187</v>
      </c>
      <c r="H311" s="226">
        <v>3.726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4.0210000000000003E-2</v>
      </c>
      <c r="R311" s="190">
        <f>Q311*H311</f>
        <v>0.14982246000000002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562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563</v>
      </c>
      <c r="G312" s="200"/>
      <c r="H312" s="204">
        <v>3.726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4" customFormat="1" ht="11.25">
      <c r="B313" s="211"/>
      <c r="C313" s="212"/>
      <c r="D313" s="201" t="s">
        <v>193</v>
      </c>
      <c r="E313" s="213" t="s">
        <v>19</v>
      </c>
      <c r="F313" s="214" t="s">
        <v>197</v>
      </c>
      <c r="G313" s="212"/>
      <c r="H313" s="215">
        <v>3.726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193</v>
      </c>
      <c r="AU313" s="221" t="s">
        <v>83</v>
      </c>
      <c r="AV313" s="14" t="s">
        <v>189</v>
      </c>
      <c r="AW313" s="14" t="s">
        <v>32</v>
      </c>
      <c r="AX313" s="14" t="s">
        <v>77</v>
      </c>
      <c r="AY313" s="221" t="s">
        <v>181</v>
      </c>
    </row>
    <row r="314" spans="1:65" s="2" customFormat="1" ht="16.5" customHeight="1">
      <c r="A314" s="37"/>
      <c r="B314" s="38"/>
      <c r="C314" s="222" t="s">
        <v>403</v>
      </c>
      <c r="D314" s="222" t="s">
        <v>237</v>
      </c>
      <c r="E314" s="223" t="s">
        <v>564</v>
      </c>
      <c r="F314" s="224" t="s">
        <v>547</v>
      </c>
      <c r="G314" s="225" t="s">
        <v>187</v>
      </c>
      <c r="H314" s="226">
        <v>0.63</v>
      </c>
      <c r="I314" s="227"/>
      <c r="J314" s="228">
        <f>ROUND(I314*H314,2)</f>
        <v>0</v>
      </c>
      <c r="K314" s="224" t="s">
        <v>19</v>
      </c>
      <c r="L314" s="229"/>
      <c r="M314" s="230" t="s">
        <v>19</v>
      </c>
      <c r="N314" s="231" t="s">
        <v>42</v>
      </c>
      <c r="O314" s="67"/>
      <c r="P314" s="190">
        <f>O314*H314</f>
        <v>0</v>
      </c>
      <c r="Q314" s="190">
        <v>3.7499999999999999E-2</v>
      </c>
      <c r="R314" s="190">
        <f>Q314*H314</f>
        <v>2.3625E-2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356</v>
      </c>
      <c r="AT314" s="192" t="s">
        <v>237</v>
      </c>
      <c r="AU314" s="192" t="s">
        <v>83</v>
      </c>
      <c r="AY314" s="20" t="s">
        <v>181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83</v>
      </c>
      <c r="BK314" s="193">
        <f>ROUND(I314*H314,2)</f>
        <v>0</v>
      </c>
      <c r="BL314" s="20" t="s">
        <v>278</v>
      </c>
      <c r="BM314" s="192" t="s">
        <v>565</v>
      </c>
    </row>
    <row r="315" spans="1:65" s="13" customFormat="1" ht="11.25">
      <c r="B315" s="199"/>
      <c r="C315" s="200"/>
      <c r="D315" s="201" t="s">
        <v>193</v>
      </c>
      <c r="E315" s="202" t="s">
        <v>19</v>
      </c>
      <c r="F315" s="203" t="s">
        <v>566</v>
      </c>
      <c r="G315" s="200"/>
      <c r="H315" s="204">
        <v>0.63</v>
      </c>
      <c r="I315" s="205"/>
      <c r="J315" s="200"/>
      <c r="K315" s="200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193</v>
      </c>
      <c r="AU315" s="210" t="s">
        <v>83</v>
      </c>
      <c r="AV315" s="13" t="s">
        <v>83</v>
      </c>
      <c r="AW315" s="13" t="s">
        <v>32</v>
      </c>
      <c r="AX315" s="13" t="s">
        <v>70</v>
      </c>
      <c r="AY315" s="210" t="s">
        <v>181</v>
      </c>
    </row>
    <row r="316" spans="1:65" s="14" customFormat="1" ht="11.25">
      <c r="B316" s="211"/>
      <c r="C316" s="212"/>
      <c r="D316" s="201" t="s">
        <v>193</v>
      </c>
      <c r="E316" s="213" t="s">
        <v>19</v>
      </c>
      <c r="F316" s="214" t="s">
        <v>197</v>
      </c>
      <c r="G316" s="212"/>
      <c r="H316" s="215">
        <v>0.63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193</v>
      </c>
      <c r="AU316" s="221" t="s">
        <v>83</v>
      </c>
      <c r="AV316" s="14" t="s">
        <v>189</v>
      </c>
      <c r="AW316" s="14" t="s">
        <v>32</v>
      </c>
      <c r="AX316" s="14" t="s">
        <v>77</v>
      </c>
      <c r="AY316" s="221" t="s">
        <v>181</v>
      </c>
    </row>
    <row r="317" spans="1:65" s="2" customFormat="1" ht="16.5" customHeight="1">
      <c r="A317" s="37"/>
      <c r="B317" s="38"/>
      <c r="C317" s="181" t="s">
        <v>408</v>
      </c>
      <c r="D317" s="181" t="s">
        <v>184</v>
      </c>
      <c r="E317" s="182" t="s">
        <v>396</v>
      </c>
      <c r="F317" s="183" t="s">
        <v>397</v>
      </c>
      <c r="G317" s="184" t="s">
        <v>230</v>
      </c>
      <c r="H317" s="185">
        <v>2.68</v>
      </c>
      <c r="I317" s="186"/>
      <c r="J317" s="187">
        <f>ROUND(I317*H317,2)</f>
        <v>0</v>
      </c>
      <c r="K317" s="183" t="s">
        <v>188</v>
      </c>
      <c r="L317" s="42"/>
      <c r="M317" s="188" t="s">
        <v>19</v>
      </c>
      <c r="N317" s="189" t="s">
        <v>42</v>
      </c>
      <c r="O317" s="67"/>
      <c r="P317" s="190">
        <f>O317*H317</f>
        <v>0</v>
      </c>
      <c r="Q317" s="190">
        <v>0</v>
      </c>
      <c r="R317" s="190">
        <f>Q317*H317</f>
        <v>0</v>
      </c>
      <c r="S317" s="190">
        <v>2E-3</v>
      </c>
      <c r="T317" s="191">
        <f>S317*H317</f>
        <v>5.3600000000000002E-3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278</v>
      </c>
      <c r="AT317" s="192" t="s">
        <v>184</v>
      </c>
      <c r="AU317" s="192" t="s">
        <v>83</v>
      </c>
      <c r="AY317" s="20" t="s">
        <v>181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83</v>
      </c>
      <c r="BK317" s="193">
        <f>ROUND(I317*H317,2)</f>
        <v>0</v>
      </c>
      <c r="BL317" s="20" t="s">
        <v>278</v>
      </c>
      <c r="BM317" s="192" t="s">
        <v>398</v>
      </c>
    </row>
    <row r="318" spans="1:65" s="2" customFormat="1" ht="11.25">
      <c r="A318" s="37"/>
      <c r="B318" s="38"/>
      <c r="C318" s="39"/>
      <c r="D318" s="194" t="s">
        <v>191</v>
      </c>
      <c r="E318" s="39"/>
      <c r="F318" s="195" t="s">
        <v>399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191</v>
      </c>
      <c r="AU318" s="20" t="s">
        <v>83</v>
      </c>
    </row>
    <row r="319" spans="1:65" s="13" customFormat="1" ht="11.25">
      <c r="B319" s="199"/>
      <c r="C319" s="200"/>
      <c r="D319" s="201" t="s">
        <v>193</v>
      </c>
      <c r="E319" s="202" t="s">
        <v>19</v>
      </c>
      <c r="F319" s="203" t="s">
        <v>567</v>
      </c>
      <c r="G319" s="200"/>
      <c r="H319" s="204">
        <v>1.34</v>
      </c>
      <c r="I319" s="205"/>
      <c r="J319" s="200"/>
      <c r="K319" s="200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193</v>
      </c>
      <c r="AU319" s="210" t="s">
        <v>83</v>
      </c>
      <c r="AV319" s="13" t="s">
        <v>83</v>
      </c>
      <c r="AW319" s="13" t="s">
        <v>32</v>
      </c>
      <c r="AX319" s="13" t="s">
        <v>70</v>
      </c>
      <c r="AY319" s="210" t="s">
        <v>181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567</v>
      </c>
      <c r="G320" s="200"/>
      <c r="H320" s="204">
        <v>1.34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2.68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21.75" customHeight="1">
      <c r="A322" s="37"/>
      <c r="B322" s="38"/>
      <c r="C322" s="181" t="s">
        <v>412</v>
      </c>
      <c r="D322" s="181" t="s">
        <v>184</v>
      </c>
      <c r="E322" s="182" t="s">
        <v>404</v>
      </c>
      <c r="F322" s="183" t="s">
        <v>405</v>
      </c>
      <c r="G322" s="184" t="s">
        <v>230</v>
      </c>
      <c r="H322" s="185">
        <v>2.68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406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407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567</v>
      </c>
      <c r="G324" s="200"/>
      <c r="H324" s="204">
        <v>1.34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567</v>
      </c>
      <c r="G325" s="200"/>
      <c r="H325" s="204">
        <v>1.34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4" customFormat="1" ht="11.25">
      <c r="B326" s="211"/>
      <c r="C326" s="212"/>
      <c r="D326" s="201" t="s">
        <v>193</v>
      </c>
      <c r="E326" s="213" t="s">
        <v>19</v>
      </c>
      <c r="F326" s="214" t="s">
        <v>197</v>
      </c>
      <c r="G326" s="212"/>
      <c r="H326" s="215">
        <v>2.68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193</v>
      </c>
      <c r="AU326" s="221" t="s">
        <v>83</v>
      </c>
      <c r="AV326" s="14" t="s">
        <v>189</v>
      </c>
      <c r="AW326" s="14" t="s">
        <v>32</v>
      </c>
      <c r="AX326" s="14" t="s">
        <v>77</v>
      </c>
      <c r="AY326" s="221" t="s">
        <v>181</v>
      </c>
    </row>
    <row r="327" spans="1:65" s="2" customFormat="1" ht="16.5" customHeight="1">
      <c r="A327" s="37"/>
      <c r="B327" s="38"/>
      <c r="C327" s="222" t="s">
        <v>419</v>
      </c>
      <c r="D327" s="222" t="s">
        <v>237</v>
      </c>
      <c r="E327" s="223" t="s">
        <v>409</v>
      </c>
      <c r="F327" s="224" t="s">
        <v>410</v>
      </c>
      <c r="G327" s="225" t="s">
        <v>230</v>
      </c>
      <c r="H327" s="226">
        <v>2.68</v>
      </c>
      <c r="I327" s="227"/>
      <c r="J327" s="228">
        <f>ROUND(I327*H327,2)</f>
        <v>0</v>
      </c>
      <c r="K327" s="224" t="s">
        <v>188</v>
      </c>
      <c r="L327" s="229"/>
      <c r="M327" s="230" t="s">
        <v>19</v>
      </c>
      <c r="N327" s="231" t="s">
        <v>42</v>
      </c>
      <c r="O327" s="67"/>
      <c r="P327" s="190">
        <f>O327*H327</f>
        <v>0</v>
      </c>
      <c r="Q327" s="190">
        <v>1.8E-3</v>
      </c>
      <c r="R327" s="190">
        <f>Q327*H327</f>
        <v>4.8240000000000002E-3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356</v>
      </c>
      <c r="AT327" s="192" t="s">
        <v>237</v>
      </c>
      <c r="AU327" s="192" t="s">
        <v>83</v>
      </c>
      <c r="AY327" s="20" t="s">
        <v>181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83</v>
      </c>
      <c r="BK327" s="193">
        <f>ROUND(I327*H327,2)</f>
        <v>0</v>
      </c>
      <c r="BL327" s="20" t="s">
        <v>278</v>
      </c>
      <c r="BM327" s="192" t="s">
        <v>411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567</v>
      </c>
      <c r="G328" s="200"/>
      <c r="H328" s="204">
        <v>1.34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567</v>
      </c>
      <c r="G329" s="200"/>
      <c r="H329" s="204">
        <v>1.34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4" customFormat="1" ht="11.25">
      <c r="B330" s="211"/>
      <c r="C330" s="212"/>
      <c r="D330" s="201" t="s">
        <v>193</v>
      </c>
      <c r="E330" s="213" t="s">
        <v>19</v>
      </c>
      <c r="F330" s="214" t="s">
        <v>197</v>
      </c>
      <c r="G330" s="212"/>
      <c r="H330" s="215">
        <v>2.68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193</v>
      </c>
      <c r="AU330" s="221" t="s">
        <v>83</v>
      </c>
      <c r="AV330" s="14" t="s">
        <v>189</v>
      </c>
      <c r="AW330" s="14" t="s">
        <v>32</v>
      </c>
      <c r="AX330" s="14" t="s">
        <v>77</v>
      </c>
      <c r="AY330" s="221" t="s">
        <v>181</v>
      </c>
    </row>
    <row r="331" spans="1:65" s="2" customFormat="1" ht="24.2" customHeight="1">
      <c r="A331" s="37"/>
      <c r="B331" s="38"/>
      <c r="C331" s="181" t="s">
        <v>427</v>
      </c>
      <c r="D331" s="181" t="s">
        <v>184</v>
      </c>
      <c r="E331" s="182" t="s">
        <v>413</v>
      </c>
      <c r="F331" s="183" t="s">
        <v>414</v>
      </c>
      <c r="G331" s="184" t="s">
        <v>309</v>
      </c>
      <c r="H331" s="185">
        <v>0.53900000000000003</v>
      </c>
      <c r="I331" s="186"/>
      <c r="J331" s="187">
        <f>ROUND(I331*H331,2)</f>
        <v>0</v>
      </c>
      <c r="K331" s="183" t="s">
        <v>188</v>
      </c>
      <c r="L331" s="42"/>
      <c r="M331" s="188" t="s">
        <v>19</v>
      </c>
      <c r="N331" s="189" t="s">
        <v>42</v>
      </c>
      <c r="O331" s="67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278</v>
      </c>
      <c r="AT331" s="192" t="s">
        <v>184</v>
      </c>
      <c r="AU331" s="192" t="s">
        <v>83</v>
      </c>
      <c r="AY331" s="20" t="s">
        <v>181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83</v>
      </c>
      <c r="BK331" s="193">
        <f>ROUND(I331*H331,2)</f>
        <v>0</v>
      </c>
      <c r="BL331" s="20" t="s">
        <v>278</v>
      </c>
      <c r="BM331" s="192" t="s">
        <v>415</v>
      </c>
    </row>
    <row r="332" spans="1:65" s="2" customFormat="1" ht="11.25">
      <c r="A332" s="37"/>
      <c r="B332" s="38"/>
      <c r="C332" s="39"/>
      <c r="D332" s="194" t="s">
        <v>191</v>
      </c>
      <c r="E332" s="39"/>
      <c r="F332" s="195" t="s">
        <v>416</v>
      </c>
      <c r="G332" s="39"/>
      <c r="H332" s="39"/>
      <c r="I332" s="196"/>
      <c r="J332" s="39"/>
      <c r="K332" s="39"/>
      <c r="L332" s="42"/>
      <c r="M332" s="197"/>
      <c r="N332" s="198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191</v>
      </c>
      <c r="AU332" s="20" t="s">
        <v>83</v>
      </c>
    </row>
    <row r="333" spans="1:65" s="12" customFormat="1" ht="22.9" customHeight="1">
      <c r="B333" s="165"/>
      <c r="C333" s="166"/>
      <c r="D333" s="167" t="s">
        <v>69</v>
      </c>
      <c r="E333" s="179" t="s">
        <v>417</v>
      </c>
      <c r="F333" s="179" t="s">
        <v>418</v>
      </c>
      <c r="G333" s="166"/>
      <c r="H333" s="166"/>
      <c r="I333" s="169"/>
      <c r="J333" s="180">
        <f>BK333</f>
        <v>0</v>
      </c>
      <c r="K333" s="166"/>
      <c r="L333" s="171"/>
      <c r="M333" s="172"/>
      <c r="N333" s="173"/>
      <c r="O333" s="173"/>
      <c r="P333" s="174">
        <f>SUM(P334:P359)</f>
        <v>0</v>
      </c>
      <c r="Q333" s="173"/>
      <c r="R333" s="174">
        <f>SUM(R334:R359)</f>
        <v>1.3524000000000001E-2</v>
      </c>
      <c r="S333" s="173"/>
      <c r="T333" s="175">
        <f>SUM(T334:T359)</f>
        <v>0</v>
      </c>
      <c r="AR333" s="176" t="s">
        <v>83</v>
      </c>
      <c r="AT333" s="177" t="s">
        <v>69</v>
      </c>
      <c r="AU333" s="177" t="s">
        <v>77</v>
      </c>
      <c r="AY333" s="176" t="s">
        <v>181</v>
      </c>
      <c r="BK333" s="178">
        <f>SUM(BK334:BK359)</f>
        <v>0</v>
      </c>
    </row>
    <row r="334" spans="1:65" s="2" customFormat="1" ht="24.2" customHeight="1">
      <c r="A334" s="37"/>
      <c r="B334" s="38"/>
      <c r="C334" s="181" t="s">
        <v>432</v>
      </c>
      <c r="D334" s="181" t="s">
        <v>184</v>
      </c>
      <c r="E334" s="182" t="s">
        <v>420</v>
      </c>
      <c r="F334" s="183" t="s">
        <v>421</v>
      </c>
      <c r="G334" s="184" t="s">
        <v>230</v>
      </c>
      <c r="H334" s="185">
        <v>32.200000000000003</v>
      </c>
      <c r="I334" s="186"/>
      <c r="J334" s="187">
        <f>ROUND(I334*H334,2)</f>
        <v>0</v>
      </c>
      <c r="K334" s="183" t="s">
        <v>188</v>
      </c>
      <c r="L334" s="42"/>
      <c r="M334" s="188" t="s">
        <v>19</v>
      </c>
      <c r="N334" s="189" t="s">
        <v>42</v>
      </c>
      <c r="O334" s="67"/>
      <c r="P334" s="190">
        <f>O334*H334</f>
        <v>0</v>
      </c>
      <c r="Q334" s="190">
        <v>6.0000000000000002E-5</v>
      </c>
      <c r="R334" s="190">
        <f>Q334*H334</f>
        <v>1.9320000000000001E-3</v>
      </c>
      <c r="S334" s="190">
        <v>0</v>
      </c>
      <c r="T334" s="19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278</v>
      </c>
      <c r="AT334" s="192" t="s">
        <v>184</v>
      </c>
      <c r="AU334" s="192" t="s">
        <v>83</v>
      </c>
      <c r="AY334" s="20" t="s">
        <v>181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0" t="s">
        <v>83</v>
      </c>
      <c r="BK334" s="193">
        <f>ROUND(I334*H334,2)</f>
        <v>0</v>
      </c>
      <c r="BL334" s="20" t="s">
        <v>278</v>
      </c>
      <c r="BM334" s="192" t="s">
        <v>422</v>
      </c>
    </row>
    <row r="335" spans="1:65" s="2" customFormat="1" ht="11.25">
      <c r="A335" s="37"/>
      <c r="B335" s="38"/>
      <c r="C335" s="39"/>
      <c r="D335" s="194" t="s">
        <v>191</v>
      </c>
      <c r="E335" s="39"/>
      <c r="F335" s="195" t="s">
        <v>423</v>
      </c>
      <c r="G335" s="39"/>
      <c r="H335" s="39"/>
      <c r="I335" s="196"/>
      <c r="J335" s="39"/>
      <c r="K335" s="39"/>
      <c r="L335" s="42"/>
      <c r="M335" s="197"/>
      <c r="N335" s="198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191</v>
      </c>
      <c r="AU335" s="20" t="s">
        <v>83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568</v>
      </c>
      <c r="G336" s="200"/>
      <c r="H336" s="204">
        <v>8.32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568</v>
      </c>
      <c r="G337" s="200"/>
      <c r="H337" s="204">
        <v>8.32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569</v>
      </c>
      <c r="G338" s="200"/>
      <c r="H338" s="204">
        <v>3.56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569</v>
      </c>
      <c r="G339" s="200"/>
      <c r="H339" s="204">
        <v>3.56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570</v>
      </c>
      <c r="G340" s="200"/>
      <c r="H340" s="204">
        <v>8.44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32.199999999999996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437</v>
      </c>
      <c r="D342" s="181" t="s">
        <v>184</v>
      </c>
      <c r="E342" s="182" t="s">
        <v>428</v>
      </c>
      <c r="F342" s="183" t="s">
        <v>429</v>
      </c>
      <c r="G342" s="184" t="s">
        <v>230</v>
      </c>
      <c r="H342" s="185">
        <v>32.200000000000003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6.9999999999999994E-5</v>
      </c>
      <c r="R342" s="190">
        <f>Q342*H342</f>
        <v>2.2539999999999999E-3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430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431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3" customFormat="1" ht="11.25">
      <c r="B344" s="199"/>
      <c r="C344" s="200"/>
      <c r="D344" s="201" t="s">
        <v>193</v>
      </c>
      <c r="E344" s="202" t="s">
        <v>19</v>
      </c>
      <c r="F344" s="203" t="s">
        <v>568</v>
      </c>
      <c r="G344" s="200"/>
      <c r="H344" s="204">
        <v>8.32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193</v>
      </c>
      <c r="AU344" s="210" t="s">
        <v>83</v>
      </c>
      <c r="AV344" s="13" t="s">
        <v>83</v>
      </c>
      <c r="AW344" s="13" t="s">
        <v>32</v>
      </c>
      <c r="AX344" s="13" t="s">
        <v>70</v>
      </c>
      <c r="AY344" s="210" t="s">
        <v>181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568</v>
      </c>
      <c r="G345" s="200"/>
      <c r="H345" s="204">
        <v>8.32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569</v>
      </c>
      <c r="G346" s="200"/>
      <c r="H346" s="204">
        <v>3.56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569</v>
      </c>
      <c r="G347" s="200"/>
      <c r="H347" s="204">
        <v>3.56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570</v>
      </c>
      <c r="G348" s="200"/>
      <c r="H348" s="204">
        <v>8.44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4" customFormat="1" ht="11.25">
      <c r="B349" s="211"/>
      <c r="C349" s="212"/>
      <c r="D349" s="201" t="s">
        <v>193</v>
      </c>
      <c r="E349" s="213" t="s">
        <v>19</v>
      </c>
      <c r="F349" s="214" t="s">
        <v>197</v>
      </c>
      <c r="G349" s="212"/>
      <c r="H349" s="215">
        <v>32.199999999999996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193</v>
      </c>
      <c r="AU349" s="221" t="s">
        <v>83</v>
      </c>
      <c r="AV349" s="14" t="s">
        <v>189</v>
      </c>
      <c r="AW349" s="14" t="s">
        <v>32</v>
      </c>
      <c r="AX349" s="14" t="s">
        <v>77</v>
      </c>
      <c r="AY349" s="221" t="s">
        <v>181</v>
      </c>
    </row>
    <row r="350" spans="1:65" s="2" customFormat="1" ht="24.2" customHeight="1">
      <c r="A350" s="37"/>
      <c r="B350" s="38"/>
      <c r="C350" s="181" t="s">
        <v>444</v>
      </c>
      <c r="D350" s="181" t="s">
        <v>184</v>
      </c>
      <c r="E350" s="182" t="s">
        <v>433</v>
      </c>
      <c r="F350" s="183" t="s">
        <v>434</v>
      </c>
      <c r="G350" s="184" t="s">
        <v>230</v>
      </c>
      <c r="H350" s="185">
        <v>32.200000000000003</v>
      </c>
      <c r="I350" s="186"/>
      <c r="J350" s="187">
        <f>ROUND(I350*H350,2)</f>
        <v>0</v>
      </c>
      <c r="K350" s="183" t="s">
        <v>188</v>
      </c>
      <c r="L350" s="42"/>
      <c r="M350" s="188" t="s">
        <v>19</v>
      </c>
      <c r="N350" s="189" t="s">
        <v>42</v>
      </c>
      <c r="O350" s="67"/>
      <c r="P350" s="190">
        <f>O350*H350</f>
        <v>0</v>
      </c>
      <c r="Q350" s="190">
        <v>2.9E-4</v>
      </c>
      <c r="R350" s="190">
        <f>Q350*H350</f>
        <v>9.3380000000000008E-3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278</v>
      </c>
      <c r="AT350" s="192" t="s">
        <v>184</v>
      </c>
      <c r="AU350" s="192" t="s">
        <v>83</v>
      </c>
      <c r="AY350" s="20" t="s">
        <v>181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83</v>
      </c>
      <c r="BK350" s="193">
        <f>ROUND(I350*H350,2)</f>
        <v>0</v>
      </c>
      <c r="BL350" s="20" t="s">
        <v>278</v>
      </c>
      <c r="BM350" s="192" t="s">
        <v>435</v>
      </c>
    </row>
    <row r="351" spans="1:65" s="2" customFormat="1" ht="11.25">
      <c r="A351" s="37"/>
      <c r="B351" s="38"/>
      <c r="C351" s="39"/>
      <c r="D351" s="194" t="s">
        <v>191</v>
      </c>
      <c r="E351" s="39"/>
      <c r="F351" s="195" t="s">
        <v>436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191</v>
      </c>
      <c r="AU351" s="20" t="s">
        <v>83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568</v>
      </c>
      <c r="G352" s="200"/>
      <c r="H352" s="204">
        <v>8.32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3" customFormat="1" ht="11.25">
      <c r="B353" s="199"/>
      <c r="C353" s="200"/>
      <c r="D353" s="201" t="s">
        <v>193</v>
      </c>
      <c r="E353" s="202" t="s">
        <v>19</v>
      </c>
      <c r="F353" s="203" t="s">
        <v>568</v>
      </c>
      <c r="G353" s="200"/>
      <c r="H353" s="204">
        <v>8.32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193</v>
      </c>
      <c r="AU353" s="210" t="s">
        <v>83</v>
      </c>
      <c r="AV353" s="13" t="s">
        <v>83</v>
      </c>
      <c r="AW353" s="13" t="s">
        <v>32</v>
      </c>
      <c r="AX353" s="13" t="s">
        <v>70</v>
      </c>
      <c r="AY353" s="210" t="s">
        <v>181</v>
      </c>
    </row>
    <row r="354" spans="1:65" s="13" customFormat="1" ht="11.25">
      <c r="B354" s="199"/>
      <c r="C354" s="200"/>
      <c r="D354" s="201" t="s">
        <v>193</v>
      </c>
      <c r="E354" s="202" t="s">
        <v>19</v>
      </c>
      <c r="F354" s="203" t="s">
        <v>569</v>
      </c>
      <c r="G354" s="200"/>
      <c r="H354" s="204">
        <v>3.56</v>
      </c>
      <c r="I354" s="205"/>
      <c r="J354" s="200"/>
      <c r="K354" s="200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193</v>
      </c>
      <c r="AU354" s="210" t="s">
        <v>83</v>
      </c>
      <c r="AV354" s="13" t="s">
        <v>83</v>
      </c>
      <c r="AW354" s="13" t="s">
        <v>32</v>
      </c>
      <c r="AX354" s="13" t="s">
        <v>70</v>
      </c>
      <c r="AY354" s="210" t="s">
        <v>181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569</v>
      </c>
      <c r="G355" s="200"/>
      <c r="H355" s="204">
        <v>3.56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570</v>
      </c>
      <c r="G356" s="200"/>
      <c r="H356" s="204">
        <v>8.44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4" customFormat="1" ht="11.25">
      <c r="B357" s="211"/>
      <c r="C357" s="212"/>
      <c r="D357" s="201" t="s">
        <v>193</v>
      </c>
      <c r="E357" s="213" t="s">
        <v>19</v>
      </c>
      <c r="F357" s="214" t="s">
        <v>197</v>
      </c>
      <c r="G357" s="212"/>
      <c r="H357" s="215">
        <v>32.199999999999996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193</v>
      </c>
      <c r="AU357" s="221" t="s">
        <v>83</v>
      </c>
      <c r="AV357" s="14" t="s">
        <v>189</v>
      </c>
      <c r="AW357" s="14" t="s">
        <v>32</v>
      </c>
      <c r="AX357" s="14" t="s">
        <v>77</v>
      </c>
      <c r="AY357" s="221" t="s">
        <v>181</v>
      </c>
    </row>
    <row r="358" spans="1:65" s="2" customFormat="1" ht="33" customHeight="1">
      <c r="A358" s="37"/>
      <c r="B358" s="38"/>
      <c r="C358" s="181" t="s">
        <v>454</v>
      </c>
      <c r="D358" s="181" t="s">
        <v>184</v>
      </c>
      <c r="E358" s="182" t="s">
        <v>438</v>
      </c>
      <c r="F358" s="183" t="s">
        <v>439</v>
      </c>
      <c r="G358" s="184" t="s">
        <v>309</v>
      </c>
      <c r="H358" s="185">
        <v>1.4E-2</v>
      </c>
      <c r="I358" s="186"/>
      <c r="J358" s="187">
        <f>ROUND(I358*H358,2)</f>
        <v>0</v>
      </c>
      <c r="K358" s="183" t="s">
        <v>188</v>
      </c>
      <c r="L358" s="42"/>
      <c r="M358" s="188" t="s">
        <v>19</v>
      </c>
      <c r="N358" s="189" t="s">
        <v>42</v>
      </c>
      <c r="O358" s="67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278</v>
      </c>
      <c r="AT358" s="192" t="s">
        <v>184</v>
      </c>
      <c r="AU358" s="192" t="s">
        <v>83</v>
      </c>
      <c r="AY358" s="20" t="s">
        <v>181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83</v>
      </c>
      <c r="BK358" s="193">
        <f>ROUND(I358*H358,2)</f>
        <v>0</v>
      </c>
      <c r="BL358" s="20" t="s">
        <v>278</v>
      </c>
      <c r="BM358" s="192" t="s">
        <v>440</v>
      </c>
    </row>
    <row r="359" spans="1:65" s="2" customFormat="1" ht="11.25">
      <c r="A359" s="37"/>
      <c r="B359" s="38"/>
      <c r="C359" s="39"/>
      <c r="D359" s="194" t="s">
        <v>191</v>
      </c>
      <c r="E359" s="39"/>
      <c r="F359" s="195" t="s">
        <v>441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191</v>
      </c>
      <c r="AU359" s="20" t="s">
        <v>83</v>
      </c>
    </row>
    <row r="360" spans="1:65" s="12" customFormat="1" ht="22.9" customHeight="1">
      <c r="B360" s="165"/>
      <c r="C360" s="166"/>
      <c r="D360" s="167" t="s">
        <v>69</v>
      </c>
      <c r="E360" s="179" t="s">
        <v>442</v>
      </c>
      <c r="F360" s="179" t="s">
        <v>443</v>
      </c>
      <c r="G360" s="166"/>
      <c r="H360" s="166"/>
      <c r="I360" s="169"/>
      <c r="J360" s="180">
        <f>BK360</f>
        <v>0</v>
      </c>
      <c r="K360" s="166"/>
      <c r="L360" s="171"/>
      <c r="M360" s="172"/>
      <c r="N360" s="173"/>
      <c r="O360" s="173"/>
      <c r="P360" s="174">
        <f>SUM(P361:P373)</f>
        <v>0</v>
      </c>
      <c r="Q360" s="173"/>
      <c r="R360" s="174">
        <f>SUM(R361:R373)</f>
        <v>1.7506319999999995E-2</v>
      </c>
      <c r="S360" s="173"/>
      <c r="T360" s="175">
        <f>SUM(T361:T373)</f>
        <v>0</v>
      </c>
      <c r="AR360" s="176" t="s">
        <v>83</v>
      </c>
      <c r="AT360" s="177" t="s">
        <v>69</v>
      </c>
      <c r="AU360" s="177" t="s">
        <v>77</v>
      </c>
      <c r="AY360" s="176" t="s">
        <v>181</v>
      </c>
      <c r="BK360" s="178">
        <f>SUM(BK361:BK373)</f>
        <v>0</v>
      </c>
    </row>
    <row r="361" spans="1:65" s="2" customFormat="1" ht="24.2" customHeight="1">
      <c r="A361" s="37"/>
      <c r="B361" s="38"/>
      <c r="C361" s="181" t="s">
        <v>459</v>
      </c>
      <c r="D361" s="181" t="s">
        <v>184</v>
      </c>
      <c r="E361" s="182" t="s">
        <v>445</v>
      </c>
      <c r="F361" s="183" t="s">
        <v>446</v>
      </c>
      <c r="G361" s="184" t="s">
        <v>187</v>
      </c>
      <c r="H361" s="185">
        <v>67.331999999999994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2.5999999999999998E-4</v>
      </c>
      <c r="R361" s="190">
        <f>Q361*H361</f>
        <v>1.7506319999999995E-2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447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448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8</v>
      </c>
      <c r="G363" s="200"/>
      <c r="H363" s="204">
        <v>12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533</v>
      </c>
      <c r="G364" s="200"/>
      <c r="H364" s="204">
        <v>1.956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8</v>
      </c>
      <c r="G365" s="200"/>
      <c r="H365" s="204">
        <v>12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533</v>
      </c>
      <c r="G366" s="200"/>
      <c r="H366" s="204">
        <v>1.956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8</v>
      </c>
      <c r="G367" s="200"/>
      <c r="H367" s="204">
        <v>12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3" customFormat="1" ht="11.25">
      <c r="B368" s="199"/>
      <c r="C368" s="200"/>
      <c r="D368" s="201" t="s">
        <v>193</v>
      </c>
      <c r="E368" s="202" t="s">
        <v>19</v>
      </c>
      <c r="F368" s="203" t="s">
        <v>534</v>
      </c>
      <c r="G368" s="200"/>
      <c r="H368" s="204">
        <v>0.71399999999999997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193</v>
      </c>
      <c r="AU368" s="210" t="s">
        <v>83</v>
      </c>
      <c r="AV368" s="13" t="s">
        <v>83</v>
      </c>
      <c r="AW368" s="13" t="s">
        <v>32</v>
      </c>
      <c r="AX368" s="13" t="s">
        <v>70</v>
      </c>
      <c r="AY368" s="210" t="s">
        <v>181</v>
      </c>
    </row>
    <row r="369" spans="1:65" s="13" customFormat="1" ht="11.25">
      <c r="B369" s="199"/>
      <c r="C369" s="200"/>
      <c r="D369" s="201" t="s">
        <v>193</v>
      </c>
      <c r="E369" s="202" t="s">
        <v>19</v>
      </c>
      <c r="F369" s="203" t="s">
        <v>8</v>
      </c>
      <c r="G369" s="200"/>
      <c r="H369" s="204">
        <v>12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193</v>
      </c>
      <c r="AU369" s="210" t="s">
        <v>83</v>
      </c>
      <c r="AV369" s="13" t="s">
        <v>83</v>
      </c>
      <c r="AW369" s="13" t="s">
        <v>32</v>
      </c>
      <c r="AX369" s="13" t="s">
        <v>70</v>
      </c>
      <c r="AY369" s="210" t="s">
        <v>181</v>
      </c>
    </row>
    <row r="370" spans="1:65" s="13" customFormat="1" ht="11.25">
      <c r="B370" s="199"/>
      <c r="C370" s="200"/>
      <c r="D370" s="201" t="s">
        <v>193</v>
      </c>
      <c r="E370" s="202" t="s">
        <v>19</v>
      </c>
      <c r="F370" s="203" t="s">
        <v>534</v>
      </c>
      <c r="G370" s="200"/>
      <c r="H370" s="204">
        <v>0.71399999999999997</v>
      </c>
      <c r="I370" s="205"/>
      <c r="J370" s="200"/>
      <c r="K370" s="200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193</v>
      </c>
      <c r="AU370" s="210" t="s">
        <v>83</v>
      </c>
      <c r="AV370" s="13" t="s">
        <v>83</v>
      </c>
      <c r="AW370" s="13" t="s">
        <v>32</v>
      </c>
      <c r="AX370" s="13" t="s">
        <v>70</v>
      </c>
      <c r="AY370" s="210" t="s">
        <v>181</v>
      </c>
    </row>
    <row r="371" spans="1:65" s="13" customFormat="1" ht="11.25">
      <c r="B371" s="199"/>
      <c r="C371" s="200"/>
      <c r="D371" s="201" t="s">
        <v>193</v>
      </c>
      <c r="E371" s="202" t="s">
        <v>19</v>
      </c>
      <c r="F371" s="203" t="s">
        <v>8</v>
      </c>
      <c r="G371" s="200"/>
      <c r="H371" s="204">
        <v>12</v>
      </c>
      <c r="I371" s="205"/>
      <c r="J371" s="200"/>
      <c r="K371" s="200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193</v>
      </c>
      <c r="AU371" s="210" t="s">
        <v>83</v>
      </c>
      <c r="AV371" s="13" t="s">
        <v>83</v>
      </c>
      <c r="AW371" s="13" t="s">
        <v>32</v>
      </c>
      <c r="AX371" s="13" t="s">
        <v>70</v>
      </c>
      <c r="AY371" s="210" t="s">
        <v>181</v>
      </c>
    </row>
    <row r="372" spans="1:65" s="13" customFormat="1" ht="11.25">
      <c r="B372" s="199"/>
      <c r="C372" s="200"/>
      <c r="D372" s="201" t="s">
        <v>193</v>
      </c>
      <c r="E372" s="202" t="s">
        <v>19</v>
      </c>
      <c r="F372" s="203" t="s">
        <v>535</v>
      </c>
      <c r="G372" s="200"/>
      <c r="H372" s="204">
        <v>1.992</v>
      </c>
      <c r="I372" s="205"/>
      <c r="J372" s="200"/>
      <c r="K372" s="200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193</v>
      </c>
      <c r="AU372" s="210" t="s">
        <v>83</v>
      </c>
      <c r="AV372" s="13" t="s">
        <v>83</v>
      </c>
      <c r="AW372" s="13" t="s">
        <v>32</v>
      </c>
      <c r="AX372" s="13" t="s">
        <v>70</v>
      </c>
      <c r="AY372" s="210" t="s">
        <v>181</v>
      </c>
    </row>
    <row r="373" spans="1:65" s="14" customFormat="1" ht="11.25">
      <c r="B373" s="211"/>
      <c r="C373" s="212"/>
      <c r="D373" s="201" t="s">
        <v>193</v>
      </c>
      <c r="E373" s="213" t="s">
        <v>19</v>
      </c>
      <c r="F373" s="214" t="s">
        <v>197</v>
      </c>
      <c r="G373" s="212"/>
      <c r="H373" s="215">
        <v>67.332000000000008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193</v>
      </c>
      <c r="AU373" s="221" t="s">
        <v>83</v>
      </c>
      <c r="AV373" s="14" t="s">
        <v>189</v>
      </c>
      <c r="AW373" s="14" t="s">
        <v>32</v>
      </c>
      <c r="AX373" s="14" t="s">
        <v>77</v>
      </c>
      <c r="AY373" s="221" t="s">
        <v>181</v>
      </c>
    </row>
    <row r="374" spans="1:65" s="12" customFormat="1" ht="25.9" customHeight="1">
      <c r="B374" s="165"/>
      <c r="C374" s="166"/>
      <c r="D374" s="167" t="s">
        <v>69</v>
      </c>
      <c r="E374" s="168" t="s">
        <v>468</v>
      </c>
      <c r="F374" s="168" t="s">
        <v>469</v>
      </c>
      <c r="G374" s="166"/>
      <c r="H374" s="166"/>
      <c r="I374" s="169"/>
      <c r="J374" s="170">
        <f>BK374</f>
        <v>0</v>
      </c>
      <c r="K374" s="166"/>
      <c r="L374" s="171"/>
      <c r="M374" s="172"/>
      <c r="N374" s="173"/>
      <c r="O374" s="173"/>
      <c r="P374" s="174">
        <f>SUM(P375:P382)</f>
        <v>0</v>
      </c>
      <c r="Q374" s="173"/>
      <c r="R374" s="174">
        <f>SUM(R375:R382)</f>
        <v>0</v>
      </c>
      <c r="S374" s="173"/>
      <c r="T374" s="175">
        <f>SUM(T375:T382)</f>
        <v>0</v>
      </c>
      <c r="AR374" s="176" t="s">
        <v>215</v>
      </c>
      <c r="AT374" s="177" t="s">
        <v>69</v>
      </c>
      <c r="AU374" s="177" t="s">
        <v>70</v>
      </c>
      <c r="AY374" s="176" t="s">
        <v>181</v>
      </c>
      <c r="BK374" s="178">
        <f>SUM(BK375:BK382)</f>
        <v>0</v>
      </c>
    </row>
    <row r="375" spans="1:65" s="2" customFormat="1" ht="16.5" customHeight="1">
      <c r="A375" s="37"/>
      <c r="B375" s="38"/>
      <c r="C375" s="181" t="s">
        <v>463</v>
      </c>
      <c r="D375" s="181" t="s">
        <v>184</v>
      </c>
      <c r="E375" s="182" t="s">
        <v>471</v>
      </c>
      <c r="F375" s="183" t="s">
        <v>472</v>
      </c>
      <c r="G375" s="184" t="s">
        <v>473</v>
      </c>
      <c r="H375" s="185">
        <v>1</v>
      </c>
      <c r="I375" s="186"/>
      <c r="J375" s="187">
        <f t="shared" ref="J375:J382" si="0">ROUND(I375*H375,2)</f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ref="P375:P382" si="1">O375*H375</f>
        <v>0</v>
      </c>
      <c r="Q375" s="190">
        <v>0</v>
      </c>
      <c r="R375" s="190">
        <f t="shared" ref="R375:R382" si="2">Q375*H375</f>
        <v>0</v>
      </c>
      <c r="S375" s="190">
        <v>0</v>
      </c>
      <c r="T375" s="191">
        <f t="shared" ref="T375:T382" si="3"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ref="BE375:BE382" si="4">IF(N375="základní",J375,0)</f>
        <v>0</v>
      </c>
      <c r="BF375" s="193">
        <f t="shared" ref="BF375:BF382" si="5">IF(N375="snížená",J375,0)</f>
        <v>0</v>
      </c>
      <c r="BG375" s="193">
        <f t="shared" ref="BG375:BG382" si="6">IF(N375="zákl. přenesená",J375,0)</f>
        <v>0</v>
      </c>
      <c r="BH375" s="193">
        <f t="shared" ref="BH375:BH382" si="7">IF(N375="sníž. přenesená",J375,0)</f>
        <v>0</v>
      </c>
      <c r="BI375" s="193">
        <f t="shared" ref="BI375:BI382" si="8">IF(N375="nulová",J375,0)</f>
        <v>0</v>
      </c>
      <c r="BJ375" s="20" t="s">
        <v>83</v>
      </c>
      <c r="BK375" s="193">
        <f t="shared" ref="BK375:BK382" si="9">ROUND(I375*H375,2)</f>
        <v>0</v>
      </c>
      <c r="BL375" s="20" t="s">
        <v>189</v>
      </c>
      <c r="BM375" s="192" t="s">
        <v>474</v>
      </c>
    </row>
    <row r="376" spans="1:65" s="2" customFormat="1" ht="16.5" customHeight="1">
      <c r="A376" s="37"/>
      <c r="B376" s="38"/>
      <c r="C376" s="181" t="s">
        <v>470</v>
      </c>
      <c r="D376" s="181" t="s">
        <v>184</v>
      </c>
      <c r="E376" s="182" t="s">
        <v>476</v>
      </c>
      <c r="F376" s="183" t="s">
        <v>477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478</v>
      </c>
    </row>
    <row r="377" spans="1:65" s="2" customFormat="1" ht="24.2" customHeight="1">
      <c r="A377" s="37"/>
      <c r="B377" s="38"/>
      <c r="C377" s="181" t="s">
        <v>475</v>
      </c>
      <c r="D377" s="181" t="s">
        <v>184</v>
      </c>
      <c r="E377" s="182" t="s">
        <v>480</v>
      </c>
      <c r="F377" s="183" t="s">
        <v>481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188" t="s">
        <v>19</v>
      </c>
      <c r="N377" s="189" t="s">
        <v>42</v>
      </c>
      <c r="O377" s="67"/>
      <c r="P377" s="190">
        <f t="shared" si="1"/>
        <v>0</v>
      </c>
      <c r="Q377" s="190">
        <v>0</v>
      </c>
      <c r="R377" s="190">
        <f t="shared" si="2"/>
        <v>0</v>
      </c>
      <c r="S377" s="190">
        <v>0</v>
      </c>
      <c r="T377" s="191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482</v>
      </c>
    </row>
    <row r="378" spans="1:65" s="2" customFormat="1" ht="16.5" customHeight="1">
      <c r="A378" s="37"/>
      <c r="B378" s="38"/>
      <c r="C378" s="181" t="s">
        <v>479</v>
      </c>
      <c r="D378" s="181" t="s">
        <v>184</v>
      </c>
      <c r="E378" s="182" t="s">
        <v>484</v>
      </c>
      <c r="F378" s="183" t="s">
        <v>485</v>
      </c>
      <c r="G378" s="184" t="s">
        <v>473</v>
      </c>
      <c r="H378" s="185">
        <v>1</v>
      </c>
      <c r="I378" s="186"/>
      <c r="J378" s="187">
        <f t="shared" si="0"/>
        <v>0</v>
      </c>
      <c r="K378" s="183" t="s">
        <v>19</v>
      </c>
      <c r="L378" s="42"/>
      <c r="M378" s="188" t="s">
        <v>19</v>
      </c>
      <c r="N378" s="189" t="s">
        <v>42</v>
      </c>
      <c r="O378" s="67"/>
      <c r="P378" s="190">
        <f t="shared" si="1"/>
        <v>0</v>
      </c>
      <c r="Q378" s="190">
        <v>0</v>
      </c>
      <c r="R378" s="190">
        <f t="shared" si="2"/>
        <v>0</v>
      </c>
      <c r="S378" s="190">
        <v>0</v>
      </c>
      <c r="T378" s="191">
        <f t="shared" si="3"/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189</v>
      </c>
      <c r="AT378" s="192" t="s">
        <v>184</v>
      </c>
      <c r="AU378" s="192" t="s">
        <v>77</v>
      </c>
      <c r="AY378" s="20" t="s">
        <v>181</v>
      </c>
      <c r="BE378" s="193">
        <f t="shared" si="4"/>
        <v>0</v>
      </c>
      <c r="BF378" s="193">
        <f t="shared" si="5"/>
        <v>0</v>
      </c>
      <c r="BG378" s="193">
        <f t="shared" si="6"/>
        <v>0</v>
      </c>
      <c r="BH378" s="193">
        <f t="shared" si="7"/>
        <v>0</v>
      </c>
      <c r="BI378" s="193">
        <f t="shared" si="8"/>
        <v>0</v>
      </c>
      <c r="BJ378" s="20" t="s">
        <v>83</v>
      </c>
      <c r="BK378" s="193">
        <f t="shared" si="9"/>
        <v>0</v>
      </c>
      <c r="BL378" s="20" t="s">
        <v>189</v>
      </c>
      <c r="BM378" s="192" t="s">
        <v>486</v>
      </c>
    </row>
    <row r="379" spans="1:65" s="2" customFormat="1" ht="16.5" customHeight="1">
      <c r="A379" s="37"/>
      <c r="B379" s="38"/>
      <c r="C379" s="181" t="s">
        <v>483</v>
      </c>
      <c r="D379" s="181" t="s">
        <v>184</v>
      </c>
      <c r="E379" s="182" t="s">
        <v>488</v>
      </c>
      <c r="F379" s="183" t="s">
        <v>489</v>
      </c>
      <c r="G379" s="184" t="s">
        <v>473</v>
      </c>
      <c r="H379" s="185">
        <v>1</v>
      </c>
      <c r="I379" s="186"/>
      <c r="J379" s="187">
        <f t="shared" si="0"/>
        <v>0</v>
      </c>
      <c r="K379" s="183" t="s">
        <v>19</v>
      </c>
      <c r="L379" s="42"/>
      <c r="M379" s="188" t="s">
        <v>19</v>
      </c>
      <c r="N379" s="189" t="s">
        <v>42</v>
      </c>
      <c r="O379" s="67"/>
      <c r="P379" s="190">
        <f t="shared" si="1"/>
        <v>0</v>
      </c>
      <c r="Q379" s="190">
        <v>0</v>
      </c>
      <c r="R379" s="190">
        <f t="shared" si="2"/>
        <v>0</v>
      </c>
      <c r="S379" s="190">
        <v>0</v>
      </c>
      <c r="T379" s="191">
        <f t="shared" si="3"/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189</v>
      </c>
      <c r="AT379" s="192" t="s">
        <v>184</v>
      </c>
      <c r="AU379" s="192" t="s">
        <v>77</v>
      </c>
      <c r="AY379" s="20" t="s">
        <v>181</v>
      </c>
      <c r="BE379" s="193">
        <f t="shared" si="4"/>
        <v>0</v>
      </c>
      <c r="BF379" s="193">
        <f t="shared" si="5"/>
        <v>0</v>
      </c>
      <c r="BG379" s="193">
        <f t="shared" si="6"/>
        <v>0</v>
      </c>
      <c r="BH379" s="193">
        <f t="shared" si="7"/>
        <v>0</v>
      </c>
      <c r="BI379" s="193">
        <f t="shared" si="8"/>
        <v>0</v>
      </c>
      <c r="BJ379" s="20" t="s">
        <v>83</v>
      </c>
      <c r="BK379" s="193">
        <f t="shared" si="9"/>
        <v>0</v>
      </c>
      <c r="BL379" s="20" t="s">
        <v>189</v>
      </c>
      <c r="BM379" s="192" t="s">
        <v>490</v>
      </c>
    </row>
    <row r="380" spans="1:65" s="2" customFormat="1" ht="24.2" customHeight="1">
      <c r="A380" s="37"/>
      <c r="B380" s="38"/>
      <c r="C380" s="181" t="s">
        <v>487</v>
      </c>
      <c r="D380" s="181" t="s">
        <v>184</v>
      </c>
      <c r="E380" s="182" t="s">
        <v>492</v>
      </c>
      <c r="F380" s="183" t="s">
        <v>493</v>
      </c>
      <c r="G380" s="184" t="s">
        <v>473</v>
      </c>
      <c r="H380" s="185">
        <v>1</v>
      </c>
      <c r="I380" s="186"/>
      <c r="J380" s="187">
        <f t="shared" si="0"/>
        <v>0</v>
      </c>
      <c r="K380" s="183" t="s">
        <v>19</v>
      </c>
      <c r="L380" s="42"/>
      <c r="M380" s="188" t="s">
        <v>19</v>
      </c>
      <c r="N380" s="189" t="s">
        <v>42</v>
      </c>
      <c r="O380" s="67"/>
      <c r="P380" s="190">
        <f t="shared" si="1"/>
        <v>0</v>
      </c>
      <c r="Q380" s="190">
        <v>0</v>
      </c>
      <c r="R380" s="190">
        <f t="shared" si="2"/>
        <v>0</v>
      </c>
      <c r="S380" s="190">
        <v>0</v>
      </c>
      <c r="T380" s="191">
        <f t="shared" si="3"/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189</v>
      </c>
      <c r="AT380" s="192" t="s">
        <v>184</v>
      </c>
      <c r="AU380" s="192" t="s">
        <v>77</v>
      </c>
      <c r="AY380" s="20" t="s">
        <v>181</v>
      </c>
      <c r="BE380" s="193">
        <f t="shared" si="4"/>
        <v>0</v>
      </c>
      <c r="BF380" s="193">
        <f t="shared" si="5"/>
        <v>0</v>
      </c>
      <c r="BG380" s="193">
        <f t="shared" si="6"/>
        <v>0</v>
      </c>
      <c r="BH380" s="193">
        <f t="shared" si="7"/>
        <v>0</v>
      </c>
      <c r="BI380" s="193">
        <f t="shared" si="8"/>
        <v>0</v>
      </c>
      <c r="BJ380" s="20" t="s">
        <v>83</v>
      </c>
      <c r="BK380" s="193">
        <f t="shared" si="9"/>
        <v>0</v>
      </c>
      <c r="BL380" s="20" t="s">
        <v>189</v>
      </c>
      <c r="BM380" s="192" t="s">
        <v>494</v>
      </c>
    </row>
    <row r="381" spans="1:65" s="2" customFormat="1" ht="33" customHeight="1">
      <c r="A381" s="37"/>
      <c r="B381" s="38"/>
      <c r="C381" s="181" t="s">
        <v>491</v>
      </c>
      <c r="D381" s="181" t="s">
        <v>184</v>
      </c>
      <c r="E381" s="182" t="s">
        <v>496</v>
      </c>
      <c r="F381" s="183" t="s">
        <v>497</v>
      </c>
      <c r="G381" s="184" t="s">
        <v>473</v>
      </c>
      <c r="H381" s="185">
        <v>1</v>
      </c>
      <c r="I381" s="186"/>
      <c r="J381" s="187">
        <f t="shared" si="0"/>
        <v>0</v>
      </c>
      <c r="K381" s="183" t="s">
        <v>19</v>
      </c>
      <c r="L381" s="42"/>
      <c r="M381" s="188" t="s">
        <v>19</v>
      </c>
      <c r="N381" s="189" t="s">
        <v>42</v>
      </c>
      <c r="O381" s="67"/>
      <c r="P381" s="190">
        <f t="shared" si="1"/>
        <v>0</v>
      </c>
      <c r="Q381" s="190">
        <v>0</v>
      </c>
      <c r="R381" s="190">
        <f t="shared" si="2"/>
        <v>0</v>
      </c>
      <c r="S381" s="190">
        <v>0</v>
      </c>
      <c r="T381" s="191">
        <f t="shared" si="3"/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2" t="s">
        <v>189</v>
      </c>
      <c r="AT381" s="192" t="s">
        <v>184</v>
      </c>
      <c r="AU381" s="192" t="s">
        <v>77</v>
      </c>
      <c r="AY381" s="20" t="s">
        <v>181</v>
      </c>
      <c r="BE381" s="193">
        <f t="shared" si="4"/>
        <v>0</v>
      </c>
      <c r="BF381" s="193">
        <f t="shared" si="5"/>
        <v>0</v>
      </c>
      <c r="BG381" s="193">
        <f t="shared" si="6"/>
        <v>0</v>
      </c>
      <c r="BH381" s="193">
        <f t="shared" si="7"/>
        <v>0</v>
      </c>
      <c r="BI381" s="193">
        <f t="shared" si="8"/>
        <v>0</v>
      </c>
      <c r="BJ381" s="20" t="s">
        <v>83</v>
      </c>
      <c r="BK381" s="193">
        <f t="shared" si="9"/>
        <v>0</v>
      </c>
      <c r="BL381" s="20" t="s">
        <v>189</v>
      </c>
      <c r="BM381" s="192" t="s">
        <v>498</v>
      </c>
    </row>
    <row r="382" spans="1:65" s="2" customFormat="1" ht="16.5" customHeight="1">
      <c r="A382" s="37"/>
      <c r="B382" s="38"/>
      <c r="C382" s="181" t="s">
        <v>495</v>
      </c>
      <c r="D382" s="181" t="s">
        <v>184</v>
      </c>
      <c r="E382" s="182" t="s">
        <v>500</v>
      </c>
      <c r="F382" s="183" t="s">
        <v>501</v>
      </c>
      <c r="G382" s="184" t="s">
        <v>473</v>
      </c>
      <c r="H382" s="185">
        <v>1</v>
      </c>
      <c r="I382" s="186"/>
      <c r="J382" s="187">
        <f t="shared" si="0"/>
        <v>0</v>
      </c>
      <c r="K382" s="183" t="s">
        <v>19</v>
      </c>
      <c r="L382" s="42"/>
      <c r="M382" s="253" t="s">
        <v>19</v>
      </c>
      <c r="N382" s="254" t="s">
        <v>42</v>
      </c>
      <c r="O382" s="255"/>
      <c r="P382" s="256">
        <f t="shared" si="1"/>
        <v>0</v>
      </c>
      <c r="Q382" s="256">
        <v>0</v>
      </c>
      <c r="R382" s="256">
        <f t="shared" si="2"/>
        <v>0</v>
      </c>
      <c r="S382" s="256">
        <v>0</v>
      </c>
      <c r="T382" s="257">
        <f t="shared" si="3"/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189</v>
      </c>
      <c r="AT382" s="192" t="s">
        <v>184</v>
      </c>
      <c r="AU382" s="192" t="s">
        <v>77</v>
      </c>
      <c r="AY382" s="20" t="s">
        <v>181</v>
      </c>
      <c r="BE382" s="193">
        <f t="shared" si="4"/>
        <v>0</v>
      </c>
      <c r="BF382" s="193">
        <f t="shared" si="5"/>
        <v>0</v>
      </c>
      <c r="BG382" s="193">
        <f t="shared" si="6"/>
        <v>0</v>
      </c>
      <c r="BH382" s="193">
        <f t="shared" si="7"/>
        <v>0</v>
      </c>
      <c r="BI382" s="193">
        <f t="shared" si="8"/>
        <v>0</v>
      </c>
      <c r="BJ382" s="20" t="s">
        <v>83</v>
      </c>
      <c r="BK382" s="193">
        <f t="shared" si="9"/>
        <v>0</v>
      </c>
      <c r="BL382" s="20" t="s">
        <v>189</v>
      </c>
      <c r="BM382" s="192" t="s">
        <v>502</v>
      </c>
    </row>
    <row r="383" spans="1:65" s="2" customFormat="1" ht="6.95" customHeight="1">
      <c r="A383" s="37"/>
      <c r="B383" s="50"/>
      <c r="C383" s="51"/>
      <c r="D383" s="51"/>
      <c r="E383" s="51"/>
      <c r="F383" s="51"/>
      <c r="G383" s="51"/>
      <c r="H383" s="51"/>
      <c r="I383" s="51"/>
      <c r="J383" s="51"/>
      <c r="K383" s="51"/>
      <c r="L383" s="42"/>
      <c r="M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</row>
  </sheetData>
  <sheetProtection algorithmName="SHA-512" hashValue="UNN9lrDai/FNTgBhCnK5dpdTlEBw86aGQXoAcTZPhmgY71J/UNz2mR5rGTnhD6ZCqzQlvkHwpN0dsw/Snek9Cw==" saltValue="Iwd7i4AMd8SfJTwck93QBVZruBUhNgzkkAvNFroGlEz3N74gGtHgGNW4yoP78576ZlDY5R5EW/lI4hf7p4i2WA==" spinCount="100000" sheet="1" objects="1" scenarios="1" formatColumns="0" formatRows="0" autoFilter="0"/>
  <autoFilter ref="C95:K382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/>
    <hyperlink ref="F108" r:id="rId2"/>
    <hyperlink ref="F116" r:id="rId3"/>
    <hyperlink ref="F120" r:id="rId4"/>
    <hyperlink ref="F128" r:id="rId5"/>
    <hyperlink ref="F136" r:id="rId6"/>
    <hyperlink ref="F144" r:id="rId7"/>
    <hyperlink ref="F160" r:id="rId8"/>
    <hyperlink ref="F191" r:id="rId9"/>
    <hyperlink ref="F199" r:id="rId10"/>
    <hyperlink ref="F208" r:id="rId11"/>
    <hyperlink ref="F216" r:id="rId12"/>
    <hyperlink ref="F221" r:id="rId13"/>
    <hyperlink ref="F228" r:id="rId14"/>
    <hyperlink ref="F236" r:id="rId15"/>
    <hyperlink ref="F245" r:id="rId16"/>
    <hyperlink ref="F255" r:id="rId17"/>
    <hyperlink ref="F257" r:id="rId18"/>
    <hyperlink ref="F259" r:id="rId19"/>
    <hyperlink ref="F264" r:id="rId20"/>
    <hyperlink ref="F267" r:id="rId21"/>
    <hyperlink ref="F271" r:id="rId22"/>
    <hyperlink ref="F275" r:id="rId23"/>
    <hyperlink ref="F282" r:id="rId24"/>
    <hyperlink ref="F285" r:id="rId25"/>
    <hyperlink ref="F292" r:id="rId26"/>
    <hyperlink ref="F308" r:id="rId27"/>
    <hyperlink ref="F318" r:id="rId28"/>
    <hyperlink ref="F323" r:id="rId29"/>
    <hyperlink ref="F332" r:id="rId30"/>
    <hyperlink ref="F335" r:id="rId31"/>
    <hyperlink ref="F343" r:id="rId32"/>
    <hyperlink ref="F351" r:id="rId33"/>
    <hyperlink ref="F359" r:id="rId34"/>
    <hyperlink ref="F362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131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579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580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ROUND((SUM(BE97:BE410)),  2)</f>
        <v>0</v>
      </c>
      <c r="G35" s="37"/>
      <c r="H35" s="37"/>
      <c r="I35" s="127">
        <v>0.21</v>
      </c>
      <c r="J35" s="126">
        <f>ROUND(((SUM(BE97:BE410))*I35),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ROUND((SUM(BF97:BF410)),  2)</f>
        <v>0</v>
      </c>
      <c r="G36" s="37"/>
      <c r="H36" s="37"/>
      <c r="I36" s="127">
        <v>0.12</v>
      </c>
      <c r="J36" s="126">
        <f>ROUND(((SUM(BF97:BF410))*I36),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ROUND((SUM(BG97:BG410)),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ROUND((SUM(BH97:BH410)),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ROUND((SUM(BI97:BI410)),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579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031 - Bytová jednotka 1, byt 2+1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J207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J257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J269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J272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J273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J296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J344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J371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J385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J402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579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031 - Bytová jednotka 1, byt 2+1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P98+P272+P402</f>
        <v>0</v>
      </c>
      <c r="Q97" s="75"/>
      <c r="R97" s="162">
        <f>R98+R272+R402</f>
        <v>0.89937307000000011</v>
      </c>
      <c r="S97" s="75"/>
      <c r="T97" s="163">
        <f>T98+T272+T402</f>
        <v>1.0828625000000001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BK98+BK272+BK402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P99+P207+P257+P269</f>
        <v>0</v>
      </c>
      <c r="Q98" s="173"/>
      <c r="R98" s="174">
        <f>R99+R207+R257+R269</f>
        <v>0.39332796000000003</v>
      </c>
      <c r="S98" s="173"/>
      <c r="T98" s="175">
        <f>T99+T207+T257+T269</f>
        <v>1.0532524000000001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BK99+BK207+BK257+BK269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SUM(P100:P206)</f>
        <v>0</v>
      </c>
      <c r="Q99" s="173"/>
      <c r="R99" s="174">
        <f>SUM(R100:R206)</f>
        <v>0.39178356000000003</v>
      </c>
      <c r="S99" s="173"/>
      <c r="T99" s="175">
        <f>SUM(T100:T206)</f>
        <v>6.7044000000000001E-3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SUM(BK100:BK206)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9.1349999999999998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4.00113E-2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3" customFormat="1" ht="11.25">
      <c r="B106" s="199"/>
      <c r="C106" s="200"/>
      <c r="D106" s="201" t="s">
        <v>193</v>
      </c>
      <c r="E106" s="202" t="s">
        <v>19</v>
      </c>
      <c r="F106" s="203" t="s">
        <v>194</v>
      </c>
      <c r="G106" s="200"/>
      <c r="H106" s="204">
        <v>2.1480000000000001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193</v>
      </c>
      <c r="AU106" s="210" t="s">
        <v>83</v>
      </c>
      <c r="AV106" s="13" t="s">
        <v>83</v>
      </c>
      <c r="AW106" s="13" t="s">
        <v>32</v>
      </c>
      <c r="AX106" s="13" t="s">
        <v>70</v>
      </c>
      <c r="AY106" s="210" t="s">
        <v>181</v>
      </c>
    </row>
    <row r="107" spans="1:65" s="14" customFormat="1" ht="11.25">
      <c r="B107" s="211"/>
      <c r="C107" s="212"/>
      <c r="D107" s="201" t="s">
        <v>193</v>
      </c>
      <c r="E107" s="213" t="s">
        <v>19</v>
      </c>
      <c r="F107" s="214" t="s">
        <v>197</v>
      </c>
      <c r="G107" s="212"/>
      <c r="H107" s="215">
        <v>9.1349999999999998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193</v>
      </c>
      <c r="AU107" s="221" t="s">
        <v>83</v>
      </c>
      <c r="AV107" s="14" t="s">
        <v>189</v>
      </c>
      <c r="AW107" s="14" t="s">
        <v>32</v>
      </c>
      <c r="AX107" s="14" t="s">
        <v>77</v>
      </c>
      <c r="AY107" s="221" t="s">
        <v>181</v>
      </c>
    </row>
    <row r="108" spans="1:65" s="2" customFormat="1" ht="16.5" customHeight="1">
      <c r="A108" s="37"/>
      <c r="B108" s="38"/>
      <c r="C108" s="181" t="s">
        <v>83</v>
      </c>
      <c r="D108" s="181" t="s">
        <v>184</v>
      </c>
      <c r="E108" s="182" t="s">
        <v>198</v>
      </c>
      <c r="F108" s="183" t="s">
        <v>199</v>
      </c>
      <c r="G108" s="184" t="s">
        <v>187</v>
      </c>
      <c r="H108" s="185">
        <v>9.1349999999999998</v>
      </c>
      <c r="I108" s="186"/>
      <c r="J108" s="187">
        <f>ROUND(I108*H108,2)</f>
        <v>0</v>
      </c>
      <c r="K108" s="183" t="s">
        <v>188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3.3579999999999999E-2</v>
      </c>
      <c r="R108" s="190">
        <f>Q108*H108</f>
        <v>0.30675330000000001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189</v>
      </c>
      <c r="AT108" s="192" t="s">
        <v>184</v>
      </c>
      <c r="AU108" s="192" t="s">
        <v>83</v>
      </c>
      <c r="AY108" s="20" t="s">
        <v>181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83</v>
      </c>
      <c r="BK108" s="193">
        <f>ROUND(I108*H108,2)</f>
        <v>0</v>
      </c>
      <c r="BL108" s="20" t="s">
        <v>189</v>
      </c>
      <c r="BM108" s="192" t="s">
        <v>200</v>
      </c>
    </row>
    <row r="109" spans="1:65" s="2" customFormat="1" ht="11.25">
      <c r="A109" s="37"/>
      <c r="B109" s="38"/>
      <c r="C109" s="39"/>
      <c r="D109" s="194" t="s">
        <v>191</v>
      </c>
      <c r="E109" s="39"/>
      <c r="F109" s="195" t="s">
        <v>201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191</v>
      </c>
      <c r="AU109" s="20" t="s">
        <v>83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194</v>
      </c>
      <c r="G111" s="200"/>
      <c r="H111" s="204">
        <v>2.1480000000000001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195</v>
      </c>
      <c r="G112" s="200"/>
      <c r="H112" s="204">
        <v>1.7609999999999999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196</v>
      </c>
      <c r="G113" s="200"/>
      <c r="H113" s="204">
        <v>0.93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3" customFormat="1" ht="11.25">
      <c r="B114" s="199"/>
      <c r="C114" s="200"/>
      <c r="D114" s="201" t="s">
        <v>193</v>
      </c>
      <c r="E114" s="202" t="s">
        <v>19</v>
      </c>
      <c r="F114" s="203" t="s">
        <v>194</v>
      </c>
      <c r="G114" s="200"/>
      <c r="H114" s="204">
        <v>2.1480000000000001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193</v>
      </c>
      <c r="AU114" s="210" t="s">
        <v>83</v>
      </c>
      <c r="AV114" s="13" t="s">
        <v>83</v>
      </c>
      <c r="AW114" s="13" t="s">
        <v>32</v>
      </c>
      <c r="AX114" s="13" t="s">
        <v>70</v>
      </c>
      <c r="AY114" s="210" t="s">
        <v>181</v>
      </c>
    </row>
    <row r="115" spans="1:65" s="14" customFormat="1" ht="11.25">
      <c r="B115" s="211"/>
      <c r="C115" s="212"/>
      <c r="D115" s="201" t="s">
        <v>193</v>
      </c>
      <c r="E115" s="213" t="s">
        <v>19</v>
      </c>
      <c r="F115" s="214" t="s">
        <v>197</v>
      </c>
      <c r="G115" s="212"/>
      <c r="H115" s="215">
        <v>9.1349999999999998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193</v>
      </c>
      <c r="AU115" s="221" t="s">
        <v>83</v>
      </c>
      <c r="AV115" s="14" t="s">
        <v>189</v>
      </c>
      <c r="AW115" s="14" t="s">
        <v>32</v>
      </c>
      <c r="AX115" s="14" t="s">
        <v>77</v>
      </c>
      <c r="AY115" s="221" t="s">
        <v>181</v>
      </c>
    </row>
    <row r="116" spans="1:65" s="2" customFormat="1" ht="16.5" customHeight="1">
      <c r="A116" s="37"/>
      <c r="B116" s="38"/>
      <c r="C116" s="181" t="s">
        <v>202</v>
      </c>
      <c r="D116" s="181" t="s">
        <v>184</v>
      </c>
      <c r="E116" s="182" t="s">
        <v>203</v>
      </c>
      <c r="F116" s="183" t="s">
        <v>204</v>
      </c>
      <c r="G116" s="184" t="s">
        <v>187</v>
      </c>
      <c r="H116" s="185">
        <v>100</v>
      </c>
      <c r="I116" s="186"/>
      <c r="J116" s="187">
        <f>ROUND(I116*H116,2)</f>
        <v>0</v>
      </c>
      <c r="K116" s="183" t="s">
        <v>188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6.0000000000000002E-5</v>
      </c>
      <c r="R116" s="190">
        <f>Q116*H116</f>
        <v>6.0000000000000001E-3</v>
      </c>
      <c r="S116" s="190">
        <v>6.0000000000000002E-5</v>
      </c>
      <c r="T116" s="191">
        <f>S116*H116</f>
        <v>6.0000000000000001E-3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189</v>
      </c>
      <c r="AT116" s="192" t="s">
        <v>184</v>
      </c>
      <c r="AU116" s="192" t="s">
        <v>83</v>
      </c>
      <c r="AY116" s="20" t="s">
        <v>181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83</v>
      </c>
      <c r="BK116" s="193">
        <f>ROUND(I116*H116,2)</f>
        <v>0</v>
      </c>
      <c r="BL116" s="20" t="s">
        <v>189</v>
      </c>
      <c r="BM116" s="192" t="s">
        <v>205</v>
      </c>
    </row>
    <row r="117" spans="1:65" s="2" customFormat="1" ht="11.25">
      <c r="A117" s="37"/>
      <c r="B117" s="38"/>
      <c r="C117" s="39"/>
      <c r="D117" s="194" t="s">
        <v>191</v>
      </c>
      <c r="E117" s="39"/>
      <c r="F117" s="195" t="s">
        <v>206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191</v>
      </c>
      <c r="AU117" s="20" t="s">
        <v>83</v>
      </c>
    </row>
    <row r="118" spans="1:65" s="13" customFormat="1" ht="11.25">
      <c r="B118" s="199"/>
      <c r="C118" s="200"/>
      <c r="D118" s="201" t="s">
        <v>193</v>
      </c>
      <c r="E118" s="202" t="s">
        <v>19</v>
      </c>
      <c r="F118" s="203" t="s">
        <v>207</v>
      </c>
      <c r="G118" s="200"/>
      <c r="H118" s="204">
        <v>100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193</v>
      </c>
      <c r="AU118" s="210" t="s">
        <v>83</v>
      </c>
      <c r="AV118" s="13" t="s">
        <v>83</v>
      </c>
      <c r="AW118" s="13" t="s">
        <v>32</v>
      </c>
      <c r="AX118" s="13" t="s">
        <v>70</v>
      </c>
      <c r="AY118" s="210" t="s">
        <v>181</v>
      </c>
    </row>
    <row r="119" spans="1:65" s="14" customFormat="1" ht="11.25">
      <c r="B119" s="211"/>
      <c r="C119" s="212"/>
      <c r="D119" s="201" t="s">
        <v>193</v>
      </c>
      <c r="E119" s="213" t="s">
        <v>19</v>
      </c>
      <c r="F119" s="214" t="s">
        <v>197</v>
      </c>
      <c r="G119" s="212"/>
      <c r="H119" s="215">
        <v>100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193</v>
      </c>
      <c r="AU119" s="221" t="s">
        <v>83</v>
      </c>
      <c r="AV119" s="14" t="s">
        <v>189</v>
      </c>
      <c r="AW119" s="14" t="s">
        <v>32</v>
      </c>
      <c r="AX119" s="14" t="s">
        <v>77</v>
      </c>
      <c r="AY119" s="221" t="s">
        <v>181</v>
      </c>
    </row>
    <row r="120" spans="1:65" s="2" customFormat="1" ht="16.5" customHeight="1">
      <c r="A120" s="37"/>
      <c r="B120" s="38"/>
      <c r="C120" s="181" t="s">
        <v>189</v>
      </c>
      <c r="D120" s="181" t="s">
        <v>184</v>
      </c>
      <c r="E120" s="182" t="s">
        <v>208</v>
      </c>
      <c r="F120" s="183" t="s">
        <v>209</v>
      </c>
      <c r="G120" s="184" t="s">
        <v>187</v>
      </c>
      <c r="H120" s="185">
        <v>11.74</v>
      </c>
      <c r="I120" s="186"/>
      <c r="J120" s="187">
        <f>ROUND(I120*H120,2)</f>
        <v>0</v>
      </c>
      <c r="K120" s="183" t="s">
        <v>188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1.1E-4</v>
      </c>
      <c r="R120" s="190">
        <f>Q120*H120</f>
        <v>1.2914000000000001E-3</v>
      </c>
      <c r="S120" s="190">
        <v>6.0000000000000002E-5</v>
      </c>
      <c r="T120" s="191">
        <f>S120*H120</f>
        <v>7.0439999999999999E-4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189</v>
      </c>
      <c r="AT120" s="192" t="s">
        <v>184</v>
      </c>
      <c r="AU120" s="192" t="s">
        <v>83</v>
      </c>
      <c r="AY120" s="20" t="s">
        <v>181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83</v>
      </c>
      <c r="BK120" s="193">
        <f>ROUND(I120*H120,2)</f>
        <v>0</v>
      </c>
      <c r="BL120" s="20" t="s">
        <v>189</v>
      </c>
      <c r="BM120" s="192" t="s">
        <v>210</v>
      </c>
    </row>
    <row r="121" spans="1:65" s="2" customFormat="1" ht="11.25">
      <c r="A121" s="37"/>
      <c r="B121" s="38"/>
      <c r="C121" s="39"/>
      <c r="D121" s="194" t="s">
        <v>191</v>
      </c>
      <c r="E121" s="39"/>
      <c r="F121" s="195" t="s">
        <v>211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191</v>
      </c>
      <c r="AU121" s="20" t="s">
        <v>83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212</v>
      </c>
      <c r="G122" s="200"/>
      <c r="H122" s="204">
        <v>3.1139999999999999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212</v>
      </c>
      <c r="G123" s="200"/>
      <c r="H123" s="204">
        <v>3.1139999999999999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213</v>
      </c>
      <c r="G124" s="200"/>
      <c r="H124" s="204">
        <v>1.7969999999999999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214</v>
      </c>
      <c r="G125" s="200"/>
      <c r="H125" s="204">
        <v>0.60099999999999998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3" customFormat="1" ht="11.25">
      <c r="B126" s="199"/>
      <c r="C126" s="200"/>
      <c r="D126" s="201" t="s">
        <v>193</v>
      </c>
      <c r="E126" s="202" t="s">
        <v>19</v>
      </c>
      <c r="F126" s="203" t="s">
        <v>212</v>
      </c>
      <c r="G126" s="200"/>
      <c r="H126" s="204">
        <v>3.1139999999999999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193</v>
      </c>
      <c r="AU126" s="210" t="s">
        <v>83</v>
      </c>
      <c r="AV126" s="13" t="s">
        <v>83</v>
      </c>
      <c r="AW126" s="13" t="s">
        <v>32</v>
      </c>
      <c r="AX126" s="13" t="s">
        <v>70</v>
      </c>
      <c r="AY126" s="210" t="s">
        <v>181</v>
      </c>
    </row>
    <row r="127" spans="1:65" s="14" customFormat="1" ht="11.25">
      <c r="B127" s="211"/>
      <c r="C127" s="212"/>
      <c r="D127" s="201" t="s">
        <v>193</v>
      </c>
      <c r="E127" s="213" t="s">
        <v>19</v>
      </c>
      <c r="F127" s="214" t="s">
        <v>197</v>
      </c>
      <c r="G127" s="212"/>
      <c r="H127" s="215">
        <v>11.740000000000002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193</v>
      </c>
      <c r="AU127" s="221" t="s">
        <v>83</v>
      </c>
      <c r="AV127" s="14" t="s">
        <v>189</v>
      </c>
      <c r="AW127" s="14" t="s">
        <v>32</v>
      </c>
      <c r="AX127" s="14" t="s">
        <v>77</v>
      </c>
      <c r="AY127" s="221" t="s">
        <v>181</v>
      </c>
    </row>
    <row r="128" spans="1:65" s="2" customFormat="1" ht="16.5" customHeight="1">
      <c r="A128" s="37"/>
      <c r="B128" s="38"/>
      <c r="C128" s="181" t="s">
        <v>215</v>
      </c>
      <c r="D128" s="181" t="s">
        <v>184</v>
      </c>
      <c r="E128" s="182" t="s">
        <v>216</v>
      </c>
      <c r="F128" s="183" t="s">
        <v>217</v>
      </c>
      <c r="G128" s="184" t="s">
        <v>187</v>
      </c>
      <c r="H128" s="185">
        <v>3.3809999999999998</v>
      </c>
      <c r="I128" s="186"/>
      <c r="J128" s="187">
        <f>ROUND(I128*H128,2)</f>
        <v>0</v>
      </c>
      <c r="K128" s="183" t="s">
        <v>188</v>
      </c>
      <c r="L128" s="42"/>
      <c r="M128" s="188" t="s">
        <v>19</v>
      </c>
      <c r="N128" s="189" t="s">
        <v>42</v>
      </c>
      <c r="O128" s="67"/>
      <c r="P128" s="190">
        <f>O128*H128</f>
        <v>0</v>
      </c>
      <c r="Q128" s="190">
        <v>2.5999999999999998E-4</v>
      </c>
      <c r="R128" s="190">
        <f>Q128*H128</f>
        <v>8.7905999999999987E-4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189</v>
      </c>
      <c r="AT128" s="192" t="s">
        <v>184</v>
      </c>
      <c r="AU128" s="192" t="s">
        <v>83</v>
      </c>
      <c r="AY128" s="20" t="s">
        <v>181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83</v>
      </c>
      <c r="BK128" s="193">
        <f>ROUND(I128*H128,2)</f>
        <v>0</v>
      </c>
      <c r="BL128" s="20" t="s">
        <v>189</v>
      </c>
      <c r="BM128" s="192" t="s">
        <v>218</v>
      </c>
    </row>
    <row r="129" spans="1:65" s="2" customFormat="1" ht="11.25">
      <c r="A129" s="37"/>
      <c r="B129" s="38"/>
      <c r="C129" s="39"/>
      <c r="D129" s="194" t="s">
        <v>191</v>
      </c>
      <c r="E129" s="39"/>
      <c r="F129" s="195" t="s">
        <v>219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191</v>
      </c>
      <c r="AU129" s="20" t="s">
        <v>83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220</v>
      </c>
      <c r="G130" s="200"/>
      <c r="H130" s="204">
        <v>0.76100000000000001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220</v>
      </c>
      <c r="G131" s="200"/>
      <c r="H131" s="204">
        <v>0.76100000000000001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221</v>
      </c>
      <c r="G132" s="200"/>
      <c r="H132" s="204">
        <v>0.75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222</v>
      </c>
      <c r="G133" s="200"/>
      <c r="H133" s="204">
        <v>0.34799999999999998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4" customFormat="1" ht="11.25">
      <c r="B135" s="211"/>
      <c r="C135" s="212"/>
      <c r="D135" s="201" t="s">
        <v>193</v>
      </c>
      <c r="E135" s="213" t="s">
        <v>19</v>
      </c>
      <c r="F135" s="214" t="s">
        <v>197</v>
      </c>
      <c r="G135" s="212"/>
      <c r="H135" s="215">
        <v>3.3810000000000002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193</v>
      </c>
      <c r="AU135" s="221" t="s">
        <v>83</v>
      </c>
      <c r="AV135" s="14" t="s">
        <v>189</v>
      </c>
      <c r="AW135" s="14" t="s">
        <v>32</v>
      </c>
      <c r="AX135" s="14" t="s">
        <v>77</v>
      </c>
      <c r="AY135" s="221" t="s">
        <v>181</v>
      </c>
    </row>
    <row r="136" spans="1:65" s="2" customFormat="1" ht="21.75" customHeight="1">
      <c r="A136" s="37"/>
      <c r="B136" s="38"/>
      <c r="C136" s="181" t="s">
        <v>182</v>
      </c>
      <c r="D136" s="181" t="s">
        <v>184</v>
      </c>
      <c r="E136" s="182" t="s">
        <v>223</v>
      </c>
      <c r="F136" s="183" t="s">
        <v>224</v>
      </c>
      <c r="G136" s="184" t="s">
        <v>187</v>
      </c>
      <c r="H136" s="185">
        <v>3.3809999999999998</v>
      </c>
      <c r="I136" s="186"/>
      <c r="J136" s="187">
        <f>ROUND(I136*H136,2)</f>
        <v>0</v>
      </c>
      <c r="K136" s="183" t="s">
        <v>188</v>
      </c>
      <c r="L136" s="42"/>
      <c r="M136" s="188" t="s">
        <v>19</v>
      </c>
      <c r="N136" s="189" t="s">
        <v>42</v>
      </c>
      <c r="O136" s="67"/>
      <c r="P136" s="190">
        <f>O136*H136</f>
        <v>0</v>
      </c>
      <c r="Q136" s="190">
        <v>4.3800000000000002E-3</v>
      </c>
      <c r="R136" s="190">
        <f>Q136*H136</f>
        <v>1.4808780000000001E-2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189</v>
      </c>
      <c r="AT136" s="192" t="s">
        <v>184</v>
      </c>
      <c r="AU136" s="192" t="s">
        <v>83</v>
      </c>
      <c r="AY136" s="20" t="s">
        <v>181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83</v>
      </c>
      <c r="BK136" s="193">
        <f>ROUND(I136*H136,2)</f>
        <v>0</v>
      </c>
      <c r="BL136" s="20" t="s">
        <v>189</v>
      </c>
      <c r="BM136" s="192" t="s">
        <v>225</v>
      </c>
    </row>
    <row r="137" spans="1:65" s="2" customFormat="1" ht="11.25">
      <c r="A137" s="37"/>
      <c r="B137" s="38"/>
      <c r="C137" s="39"/>
      <c r="D137" s="194" t="s">
        <v>191</v>
      </c>
      <c r="E137" s="39"/>
      <c r="F137" s="195" t="s">
        <v>226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191</v>
      </c>
      <c r="AU137" s="20" t="s">
        <v>83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220</v>
      </c>
      <c r="G138" s="200"/>
      <c r="H138" s="204">
        <v>0.76100000000000001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220</v>
      </c>
      <c r="G139" s="200"/>
      <c r="H139" s="204">
        <v>0.76100000000000001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221</v>
      </c>
      <c r="G140" s="200"/>
      <c r="H140" s="204">
        <v>0.75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222</v>
      </c>
      <c r="G141" s="200"/>
      <c r="H141" s="204">
        <v>0.34799999999999998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220</v>
      </c>
      <c r="G142" s="200"/>
      <c r="H142" s="204">
        <v>0.76100000000000001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4" customFormat="1" ht="11.25">
      <c r="B143" s="211"/>
      <c r="C143" s="212"/>
      <c r="D143" s="201" t="s">
        <v>193</v>
      </c>
      <c r="E143" s="213" t="s">
        <v>19</v>
      </c>
      <c r="F143" s="214" t="s">
        <v>197</v>
      </c>
      <c r="G143" s="212"/>
      <c r="H143" s="215">
        <v>3.3810000000000002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193</v>
      </c>
      <c r="AU143" s="221" t="s">
        <v>83</v>
      </c>
      <c r="AV143" s="14" t="s">
        <v>189</v>
      </c>
      <c r="AW143" s="14" t="s">
        <v>32</v>
      </c>
      <c r="AX143" s="14" t="s">
        <v>77</v>
      </c>
      <c r="AY143" s="221" t="s">
        <v>181</v>
      </c>
    </row>
    <row r="144" spans="1:65" s="2" customFormat="1" ht="24.2" customHeight="1">
      <c r="A144" s="37"/>
      <c r="B144" s="38"/>
      <c r="C144" s="181" t="s">
        <v>227</v>
      </c>
      <c r="D144" s="181" t="s">
        <v>184</v>
      </c>
      <c r="E144" s="182" t="s">
        <v>228</v>
      </c>
      <c r="F144" s="183" t="s">
        <v>229</v>
      </c>
      <c r="G144" s="184" t="s">
        <v>230</v>
      </c>
      <c r="H144" s="185">
        <v>22.53</v>
      </c>
      <c r="I144" s="186"/>
      <c r="J144" s="187">
        <f>ROUND(I144*H144,2)</f>
        <v>0</v>
      </c>
      <c r="K144" s="183" t="s">
        <v>188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189</v>
      </c>
      <c r="AT144" s="192" t="s">
        <v>184</v>
      </c>
      <c r="AU144" s="192" t="s">
        <v>83</v>
      </c>
      <c r="AY144" s="20" t="s">
        <v>181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83</v>
      </c>
      <c r="BK144" s="193">
        <f>ROUND(I144*H144,2)</f>
        <v>0</v>
      </c>
      <c r="BL144" s="20" t="s">
        <v>189</v>
      </c>
      <c r="BM144" s="192" t="s">
        <v>231</v>
      </c>
    </row>
    <row r="145" spans="1:65" s="2" customFormat="1" ht="11.25">
      <c r="A145" s="37"/>
      <c r="B145" s="38"/>
      <c r="C145" s="39"/>
      <c r="D145" s="194" t="s">
        <v>191</v>
      </c>
      <c r="E145" s="39"/>
      <c r="F145" s="195" t="s">
        <v>232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191</v>
      </c>
      <c r="AU145" s="20" t="s">
        <v>83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233</v>
      </c>
      <c r="G146" s="200"/>
      <c r="H146" s="204">
        <v>5.07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234</v>
      </c>
      <c r="G148" s="200"/>
      <c r="H148" s="204">
        <v>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235</v>
      </c>
      <c r="G149" s="200"/>
      <c r="H149" s="204">
        <v>2.3199999999999998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233</v>
      </c>
      <c r="G150" s="200"/>
      <c r="H150" s="204">
        <v>5.07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22.53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2" customFormat="1" ht="16.5" customHeight="1">
      <c r="A152" s="37"/>
      <c r="B152" s="38"/>
      <c r="C152" s="222" t="s">
        <v>236</v>
      </c>
      <c r="D152" s="222" t="s">
        <v>237</v>
      </c>
      <c r="E152" s="223" t="s">
        <v>238</v>
      </c>
      <c r="F152" s="224" t="s">
        <v>239</v>
      </c>
      <c r="G152" s="225" t="s">
        <v>230</v>
      </c>
      <c r="H152" s="226">
        <v>23.657</v>
      </c>
      <c r="I152" s="227"/>
      <c r="J152" s="228">
        <f>ROUND(I152*H152,2)</f>
        <v>0</v>
      </c>
      <c r="K152" s="224" t="s">
        <v>188</v>
      </c>
      <c r="L152" s="229"/>
      <c r="M152" s="230" t="s">
        <v>19</v>
      </c>
      <c r="N152" s="231" t="s">
        <v>42</v>
      </c>
      <c r="O152" s="67"/>
      <c r="P152" s="190">
        <f>O152*H152</f>
        <v>0</v>
      </c>
      <c r="Q152" s="190">
        <v>1E-4</v>
      </c>
      <c r="R152" s="190">
        <f>Q152*H152</f>
        <v>2.3657000000000001E-3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236</v>
      </c>
      <c r="AT152" s="192" t="s">
        <v>237</v>
      </c>
      <c r="AU152" s="192" t="s">
        <v>83</v>
      </c>
      <c r="AY152" s="20" t="s">
        <v>181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83</v>
      </c>
      <c r="BK152" s="193">
        <f>ROUND(I152*H152,2)</f>
        <v>0</v>
      </c>
      <c r="BL152" s="20" t="s">
        <v>189</v>
      </c>
      <c r="BM152" s="192" t="s">
        <v>240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233</v>
      </c>
      <c r="G153" s="200"/>
      <c r="H153" s="204">
        <v>5.07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233</v>
      </c>
      <c r="G154" s="200"/>
      <c r="H154" s="204">
        <v>5.07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234</v>
      </c>
      <c r="G155" s="200"/>
      <c r="H155" s="204">
        <v>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235</v>
      </c>
      <c r="G156" s="200"/>
      <c r="H156" s="204">
        <v>2.3199999999999998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233</v>
      </c>
      <c r="G157" s="200"/>
      <c r="H157" s="204">
        <v>5.07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4" customFormat="1" ht="11.25">
      <c r="B158" s="211"/>
      <c r="C158" s="212"/>
      <c r="D158" s="201" t="s">
        <v>193</v>
      </c>
      <c r="E158" s="213" t="s">
        <v>19</v>
      </c>
      <c r="F158" s="214" t="s">
        <v>197</v>
      </c>
      <c r="G158" s="212"/>
      <c r="H158" s="215">
        <v>22.53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193</v>
      </c>
      <c r="AU158" s="221" t="s">
        <v>83</v>
      </c>
      <c r="AV158" s="14" t="s">
        <v>189</v>
      </c>
      <c r="AW158" s="14" t="s">
        <v>32</v>
      </c>
      <c r="AX158" s="14" t="s">
        <v>77</v>
      </c>
      <c r="AY158" s="221" t="s">
        <v>181</v>
      </c>
    </row>
    <row r="159" spans="1:65" s="13" customFormat="1" ht="11.25">
      <c r="B159" s="199"/>
      <c r="C159" s="200"/>
      <c r="D159" s="201" t="s">
        <v>193</v>
      </c>
      <c r="E159" s="200"/>
      <c r="F159" s="203" t="s">
        <v>241</v>
      </c>
      <c r="G159" s="200"/>
      <c r="H159" s="204">
        <v>23.657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193</v>
      </c>
      <c r="AU159" s="210" t="s">
        <v>83</v>
      </c>
      <c r="AV159" s="13" t="s">
        <v>83</v>
      </c>
      <c r="AW159" s="13" t="s">
        <v>4</v>
      </c>
      <c r="AX159" s="13" t="s">
        <v>77</v>
      </c>
      <c r="AY159" s="210" t="s">
        <v>181</v>
      </c>
    </row>
    <row r="160" spans="1:65" s="2" customFormat="1" ht="33" customHeight="1">
      <c r="A160" s="37"/>
      <c r="B160" s="38"/>
      <c r="C160" s="181" t="s">
        <v>242</v>
      </c>
      <c r="D160" s="181" t="s">
        <v>184</v>
      </c>
      <c r="E160" s="182" t="s">
        <v>243</v>
      </c>
      <c r="F160" s="183" t="s">
        <v>244</v>
      </c>
      <c r="G160" s="184" t="s">
        <v>230</v>
      </c>
      <c r="H160" s="185">
        <v>45.06</v>
      </c>
      <c r="I160" s="186"/>
      <c r="J160" s="187">
        <f>ROUND(I160*H160,2)</f>
        <v>0</v>
      </c>
      <c r="K160" s="183" t="s">
        <v>188</v>
      </c>
      <c r="L160" s="42"/>
      <c r="M160" s="188" t="s">
        <v>19</v>
      </c>
      <c r="N160" s="189" t="s">
        <v>42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189</v>
      </c>
      <c r="AT160" s="192" t="s">
        <v>184</v>
      </c>
      <c r="AU160" s="192" t="s">
        <v>83</v>
      </c>
      <c r="AY160" s="20" t="s">
        <v>181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83</v>
      </c>
      <c r="BK160" s="193">
        <f>ROUND(I160*H160,2)</f>
        <v>0</v>
      </c>
      <c r="BL160" s="20" t="s">
        <v>189</v>
      </c>
      <c r="BM160" s="192" t="s">
        <v>245</v>
      </c>
    </row>
    <row r="161" spans="1:65" s="2" customFormat="1" ht="11.25">
      <c r="A161" s="37"/>
      <c r="B161" s="38"/>
      <c r="C161" s="39"/>
      <c r="D161" s="194" t="s">
        <v>191</v>
      </c>
      <c r="E161" s="39"/>
      <c r="F161" s="195" t="s">
        <v>246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191</v>
      </c>
      <c r="AU161" s="20" t="s">
        <v>83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233</v>
      </c>
      <c r="G162" s="200"/>
      <c r="H162" s="204">
        <v>5.07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233</v>
      </c>
      <c r="G163" s="200"/>
      <c r="H163" s="204">
        <v>5.07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234</v>
      </c>
      <c r="G164" s="200"/>
      <c r="H164" s="204">
        <v>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235</v>
      </c>
      <c r="G165" s="200"/>
      <c r="H165" s="204">
        <v>2.3199999999999998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3" customFormat="1" ht="11.25">
      <c r="B166" s="199"/>
      <c r="C166" s="200"/>
      <c r="D166" s="201" t="s">
        <v>193</v>
      </c>
      <c r="E166" s="202" t="s">
        <v>19</v>
      </c>
      <c r="F166" s="203" t="s">
        <v>233</v>
      </c>
      <c r="G166" s="200"/>
      <c r="H166" s="204">
        <v>5.07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193</v>
      </c>
      <c r="AU166" s="210" t="s">
        <v>83</v>
      </c>
      <c r="AV166" s="13" t="s">
        <v>83</v>
      </c>
      <c r="AW166" s="13" t="s">
        <v>32</v>
      </c>
      <c r="AX166" s="13" t="s">
        <v>70</v>
      </c>
      <c r="AY166" s="210" t="s">
        <v>181</v>
      </c>
    </row>
    <row r="167" spans="1:65" s="15" customFormat="1" ht="11.25">
      <c r="B167" s="232"/>
      <c r="C167" s="233"/>
      <c r="D167" s="201" t="s">
        <v>193</v>
      </c>
      <c r="E167" s="234" t="s">
        <v>19</v>
      </c>
      <c r="F167" s="235" t="s">
        <v>247</v>
      </c>
      <c r="G167" s="233"/>
      <c r="H167" s="236">
        <v>22.53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193</v>
      </c>
      <c r="AU167" s="242" t="s">
        <v>83</v>
      </c>
      <c r="AV167" s="15" t="s">
        <v>202</v>
      </c>
      <c r="AW167" s="15" t="s">
        <v>32</v>
      </c>
      <c r="AX167" s="15" t="s">
        <v>70</v>
      </c>
      <c r="AY167" s="242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233</v>
      </c>
      <c r="G169" s="200"/>
      <c r="H169" s="204">
        <v>5.07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234</v>
      </c>
      <c r="G170" s="200"/>
      <c r="H170" s="204">
        <v>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235</v>
      </c>
      <c r="G171" s="200"/>
      <c r="H171" s="204">
        <v>2.3199999999999998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3" customFormat="1" ht="11.25">
      <c r="B172" s="199"/>
      <c r="C172" s="200"/>
      <c r="D172" s="201" t="s">
        <v>193</v>
      </c>
      <c r="E172" s="202" t="s">
        <v>19</v>
      </c>
      <c r="F172" s="203" t="s">
        <v>233</v>
      </c>
      <c r="G172" s="200"/>
      <c r="H172" s="204">
        <v>5.07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32</v>
      </c>
      <c r="AX172" s="13" t="s">
        <v>70</v>
      </c>
      <c r="AY172" s="210" t="s">
        <v>181</v>
      </c>
    </row>
    <row r="173" spans="1:65" s="15" customFormat="1" ht="11.25">
      <c r="B173" s="232"/>
      <c r="C173" s="233"/>
      <c r="D173" s="201" t="s">
        <v>193</v>
      </c>
      <c r="E173" s="234" t="s">
        <v>19</v>
      </c>
      <c r="F173" s="235" t="s">
        <v>247</v>
      </c>
      <c r="G173" s="233"/>
      <c r="H173" s="236">
        <v>22.53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193</v>
      </c>
      <c r="AU173" s="242" t="s">
        <v>83</v>
      </c>
      <c r="AV173" s="15" t="s">
        <v>202</v>
      </c>
      <c r="AW173" s="15" t="s">
        <v>32</v>
      </c>
      <c r="AX173" s="15" t="s">
        <v>70</v>
      </c>
      <c r="AY173" s="242" t="s">
        <v>181</v>
      </c>
    </row>
    <row r="174" spans="1:65" s="14" customFormat="1" ht="11.25">
      <c r="B174" s="211"/>
      <c r="C174" s="212"/>
      <c r="D174" s="201" t="s">
        <v>193</v>
      </c>
      <c r="E174" s="213" t="s">
        <v>19</v>
      </c>
      <c r="F174" s="214" t="s">
        <v>197</v>
      </c>
      <c r="G174" s="212"/>
      <c r="H174" s="215">
        <v>45.06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193</v>
      </c>
      <c r="AU174" s="221" t="s">
        <v>83</v>
      </c>
      <c r="AV174" s="14" t="s">
        <v>189</v>
      </c>
      <c r="AW174" s="14" t="s">
        <v>32</v>
      </c>
      <c r="AX174" s="14" t="s">
        <v>77</v>
      </c>
      <c r="AY174" s="221" t="s">
        <v>181</v>
      </c>
    </row>
    <row r="175" spans="1:65" s="2" customFormat="1" ht="16.5" customHeight="1">
      <c r="A175" s="37"/>
      <c r="B175" s="38"/>
      <c r="C175" s="222" t="s">
        <v>248</v>
      </c>
      <c r="D175" s="222" t="s">
        <v>237</v>
      </c>
      <c r="E175" s="223" t="s">
        <v>249</v>
      </c>
      <c r="F175" s="224" t="s">
        <v>250</v>
      </c>
      <c r="G175" s="225" t="s">
        <v>230</v>
      </c>
      <c r="H175" s="226">
        <v>23.657</v>
      </c>
      <c r="I175" s="227"/>
      <c r="J175" s="228">
        <f>ROUND(I175*H175,2)</f>
        <v>0</v>
      </c>
      <c r="K175" s="224" t="s">
        <v>188</v>
      </c>
      <c r="L175" s="229"/>
      <c r="M175" s="230" t="s">
        <v>19</v>
      </c>
      <c r="N175" s="231" t="s">
        <v>42</v>
      </c>
      <c r="O175" s="67"/>
      <c r="P175" s="190">
        <f>O175*H175</f>
        <v>0</v>
      </c>
      <c r="Q175" s="190">
        <v>4.0000000000000003E-5</v>
      </c>
      <c r="R175" s="190">
        <f>Q175*H175</f>
        <v>9.4628000000000008E-4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236</v>
      </c>
      <c r="AT175" s="192" t="s">
        <v>237</v>
      </c>
      <c r="AU175" s="192" t="s">
        <v>83</v>
      </c>
      <c r="AY175" s="20" t="s">
        <v>181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83</v>
      </c>
      <c r="BK175" s="193">
        <f>ROUND(I175*H175,2)</f>
        <v>0</v>
      </c>
      <c r="BL175" s="20" t="s">
        <v>189</v>
      </c>
      <c r="BM175" s="192" t="s">
        <v>251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233</v>
      </c>
      <c r="G176" s="200"/>
      <c r="H176" s="204">
        <v>5.07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233</v>
      </c>
      <c r="G177" s="200"/>
      <c r="H177" s="204">
        <v>5.07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234</v>
      </c>
      <c r="G178" s="200"/>
      <c r="H178" s="204">
        <v>5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235</v>
      </c>
      <c r="G179" s="200"/>
      <c r="H179" s="204">
        <v>2.3199999999999998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3" customFormat="1" ht="11.25">
      <c r="B180" s="199"/>
      <c r="C180" s="200"/>
      <c r="D180" s="201" t="s">
        <v>193</v>
      </c>
      <c r="E180" s="202" t="s">
        <v>19</v>
      </c>
      <c r="F180" s="203" t="s">
        <v>233</v>
      </c>
      <c r="G180" s="200"/>
      <c r="H180" s="204">
        <v>5.07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193</v>
      </c>
      <c r="AU180" s="210" t="s">
        <v>83</v>
      </c>
      <c r="AV180" s="13" t="s">
        <v>83</v>
      </c>
      <c r="AW180" s="13" t="s">
        <v>32</v>
      </c>
      <c r="AX180" s="13" t="s">
        <v>70</v>
      </c>
      <c r="AY180" s="210" t="s">
        <v>181</v>
      </c>
    </row>
    <row r="181" spans="1:65" s="14" customFormat="1" ht="11.25">
      <c r="B181" s="211"/>
      <c r="C181" s="212"/>
      <c r="D181" s="201" t="s">
        <v>193</v>
      </c>
      <c r="E181" s="213" t="s">
        <v>19</v>
      </c>
      <c r="F181" s="214" t="s">
        <v>197</v>
      </c>
      <c r="G181" s="212"/>
      <c r="H181" s="215">
        <v>22.53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193</v>
      </c>
      <c r="AU181" s="221" t="s">
        <v>83</v>
      </c>
      <c r="AV181" s="14" t="s">
        <v>189</v>
      </c>
      <c r="AW181" s="14" t="s">
        <v>32</v>
      </c>
      <c r="AX181" s="14" t="s">
        <v>77</v>
      </c>
      <c r="AY181" s="221" t="s">
        <v>181</v>
      </c>
    </row>
    <row r="182" spans="1:65" s="13" customFormat="1" ht="11.25">
      <c r="B182" s="199"/>
      <c r="C182" s="200"/>
      <c r="D182" s="201" t="s">
        <v>193</v>
      </c>
      <c r="E182" s="200"/>
      <c r="F182" s="203" t="s">
        <v>241</v>
      </c>
      <c r="G182" s="200"/>
      <c r="H182" s="204">
        <v>23.657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4</v>
      </c>
      <c r="AX182" s="13" t="s">
        <v>77</v>
      </c>
      <c r="AY182" s="210" t="s">
        <v>181</v>
      </c>
    </row>
    <row r="183" spans="1:65" s="2" customFormat="1" ht="16.5" customHeight="1">
      <c r="A183" s="37"/>
      <c r="B183" s="38"/>
      <c r="C183" s="222" t="s">
        <v>252</v>
      </c>
      <c r="D183" s="222" t="s">
        <v>237</v>
      </c>
      <c r="E183" s="223" t="s">
        <v>253</v>
      </c>
      <c r="F183" s="224" t="s">
        <v>254</v>
      </c>
      <c r="G183" s="225" t="s">
        <v>230</v>
      </c>
      <c r="H183" s="226">
        <v>23.657</v>
      </c>
      <c r="I183" s="227"/>
      <c r="J183" s="228">
        <f>ROUND(I183*H183,2)</f>
        <v>0</v>
      </c>
      <c r="K183" s="224" t="s">
        <v>188</v>
      </c>
      <c r="L183" s="229"/>
      <c r="M183" s="230" t="s">
        <v>19</v>
      </c>
      <c r="N183" s="231" t="s">
        <v>42</v>
      </c>
      <c r="O183" s="67"/>
      <c r="P183" s="190">
        <f>O183*H183</f>
        <v>0</v>
      </c>
      <c r="Q183" s="190">
        <v>2.9999999999999997E-4</v>
      </c>
      <c r="R183" s="190">
        <f>Q183*H183</f>
        <v>7.0970999999999994E-3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236</v>
      </c>
      <c r="AT183" s="192" t="s">
        <v>237</v>
      </c>
      <c r="AU183" s="192" t="s">
        <v>83</v>
      </c>
      <c r="AY183" s="20" t="s">
        <v>181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83</v>
      </c>
      <c r="BK183" s="193">
        <f>ROUND(I183*H183,2)</f>
        <v>0</v>
      </c>
      <c r="BL183" s="20" t="s">
        <v>189</v>
      </c>
      <c r="BM183" s="192" t="s">
        <v>255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233</v>
      </c>
      <c r="G184" s="200"/>
      <c r="H184" s="204">
        <v>5.07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233</v>
      </c>
      <c r="G185" s="200"/>
      <c r="H185" s="204">
        <v>5.07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234</v>
      </c>
      <c r="G186" s="200"/>
      <c r="H186" s="204">
        <v>5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235</v>
      </c>
      <c r="G187" s="200"/>
      <c r="H187" s="204">
        <v>2.3199999999999998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3" customFormat="1" ht="11.25">
      <c r="B188" s="199"/>
      <c r="C188" s="200"/>
      <c r="D188" s="201" t="s">
        <v>193</v>
      </c>
      <c r="E188" s="202" t="s">
        <v>19</v>
      </c>
      <c r="F188" s="203" t="s">
        <v>233</v>
      </c>
      <c r="G188" s="200"/>
      <c r="H188" s="204">
        <v>5.07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193</v>
      </c>
      <c r="AU188" s="210" t="s">
        <v>83</v>
      </c>
      <c r="AV188" s="13" t="s">
        <v>83</v>
      </c>
      <c r="AW188" s="13" t="s">
        <v>32</v>
      </c>
      <c r="AX188" s="13" t="s">
        <v>70</v>
      </c>
      <c r="AY188" s="210" t="s">
        <v>181</v>
      </c>
    </row>
    <row r="189" spans="1:65" s="14" customFormat="1" ht="11.25">
      <c r="B189" s="211"/>
      <c r="C189" s="212"/>
      <c r="D189" s="201" t="s">
        <v>193</v>
      </c>
      <c r="E189" s="213" t="s">
        <v>19</v>
      </c>
      <c r="F189" s="214" t="s">
        <v>197</v>
      </c>
      <c r="G189" s="212"/>
      <c r="H189" s="215">
        <v>22.53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193</v>
      </c>
      <c r="AU189" s="221" t="s">
        <v>83</v>
      </c>
      <c r="AV189" s="14" t="s">
        <v>189</v>
      </c>
      <c r="AW189" s="14" t="s">
        <v>32</v>
      </c>
      <c r="AX189" s="14" t="s">
        <v>77</v>
      </c>
      <c r="AY189" s="221" t="s">
        <v>181</v>
      </c>
    </row>
    <row r="190" spans="1:65" s="13" customFormat="1" ht="11.25">
      <c r="B190" s="199"/>
      <c r="C190" s="200"/>
      <c r="D190" s="201" t="s">
        <v>193</v>
      </c>
      <c r="E190" s="200"/>
      <c r="F190" s="203" t="s">
        <v>241</v>
      </c>
      <c r="G190" s="200"/>
      <c r="H190" s="204">
        <v>23.657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4</v>
      </c>
      <c r="AX190" s="13" t="s">
        <v>77</v>
      </c>
      <c r="AY190" s="210" t="s">
        <v>181</v>
      </c>
    </row>
    <row r="191" spans="1:65" s="2" customFormat="1" ht="16.5" customHeight="1">
      <c r="A191" s="37"/>
      <c r="B191" s="38"/>
      <c r="C191" s="181" t="s">
        <v>8</v>
      </c>
      <c r="D191" s="181" t="s">
        <v>184</v>
      </c>
      <c r="E191" s="182" t="s">
        <v>256</v>
      </c>
      <c r="F191" s="183" t="s">
        <v>257</v>
      </c>
      <c r="G191" s="184" t="s">
        <v>187</v>
      </c>
      <c r="H191" s="185">
        <v>3.3809999999999998</v>
      </c>
      <c r="I191" s="186"/>
      <c r="J191" s="187">
        <f>ROUND(I191*H191,2)</f>
        <v>0</v>
      </c>
      <c r="K191" s="183" t="s">
        <v>188</v>
      </c>
      <c r="L191" s="42"/>
      <c r="M191" s="188" t="s">
        <v>19</v>
      </c>
      <c r="N191" s="189" t="s">
        <v>42</v>
      </c>
      <c r="O191" s="67"/>
      <c r="P191" s="190">
        <f>O191*H191</f>
        <v>0</v>
      </c>
      <c r="Q191" s="190">
        <v>1.3999999999999999E-4</v>
      </c>
      <c r="R191" s="190">
        <f>Q191*H191</f>
        <v>4.7333999999999994E-4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189</v>
      </c>
      <c r="AT191" s="192" t="s">
        <v>184</v>
      </c>
      <c r="AU191" s="192" t="s">
        <v>83</v>
      </c>
      <c r="AY191" s="20" t="s">
        <v>181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83</v>
      </c>
      <c r="BK191" s="193">
        <f>ROUND(I191*H191,2)</f>
        <v>0</v>
      </c>
      <c r="BL191" s="20" t="s">
        <v>189</v>
      </c>
      <c r="BM191" s="192" t="s">
        <v>258</v>
      </c>
    </row>
    <row r="192" spans="1:65" s="2" customFormat="1" ht="11.25">
      <c r="A192" s="37"/>
      <c r="B192" s="38"/>
      <c r="C192" s="39"/>
      <c r="D192" s="194" t="s">
        <v>191</v>
      </c>
      <c r="E192" s="39"/>
      <c r="F192" s="195" t="s">
        <v>259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191</v>
      </c>
      <c r="AU192" s="20" t="s">
        <v>83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220</v>
      </c>
      <c r="G193" s="200"/>
      <c r="H193" s="204">
        <v>0.76100000000000001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220</v>
      </c>
      <c r="G194" s="200"/>
      <c r="H194" s="204">
        <v>0.76100000000000001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221</v>
      </c>
      <c r="G195" s="200"/>
      <c r="H195" s="204">
        <v>0.75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222</v>
      </c>
      <c r="G196" s="200"/>
      <c r="H196" s="204">
        <v>0.34799999999999998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220</v>
      </c>
      <c r="G197" s="200"/>
      <c r="H197" s="204">
        <v>0.76100000000000001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4" customFormat="1" ht="11.25">
      <c r="B198" s="211"/>
      <c r="C198" s="212"/>
      <c r="D198" s="201" t="s">
        <v>193</v>
      </c>
      <c r="E198" s="213" t="s">
        <v>19</v>
      </c>
      <c r="F198" s="214" t="s">
        <v>197</v>
      </c>
      <c r="G198" s="212"/>
      <c r="H198" s="215">
        <v>3.3810000000000002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193</v>
      </c>
      <c r="AU198" s="221" t="s">
        <v>83</v>
      </c>
      <c r="AV198" s="14" t="s">
        <v>189</v>
      </c>
      <c r="AW198" s="14" t="s">
        <v>32</v>
      </c>
      <c r="AX198" s="14" t="s">
        <v>77</v>
      </c>
      <c r="AY198" s="221" t="s">
        <v>181</v>
      </c>
    </row>
    <row r="199" spans="1:65" s="2" customFormat="1" ht="24.2" customHeight="1">
      <c r="A199" s="37"/>
      <c r="B199" s="38"/>
      <c r="C199" s="181" t="s">
        <v>260</v>
      </c>
      <c r="D199" s="181" t="s">
        <v>184</v>
      </c>
      <c r="E199" s="182" t="s">
        <v>261</v>
      </c>
      <c r="F199" s="183" t="s">
        <v>262</v>
      </c>
      <c r="G199" s="184" t="s">
        <v>187</v>
      </c>
      <c r="H199" s="185">
        <v>3.3809999999999998</v>
      </c>
      <c r="I199" s="186"/>
      <c r="J199" s="187">
        <f>ROUND(I199*H199,2)</f>
        <v>0</v>
      </c>
      <c r="K199" s="183" t="s">
        <v>188</v>
      </c>
      <c r="L199" s="42"/>
      <c r="M199" s="188" t="s">
        <v>19</v>
      </c>
      <c r="N199" s="189" t="s">
        <v>42</v>
      </c>
      <c r="O199" s="67"/>
      <c r="P199" s="190">
        <f>O199*H199</f>
        <v>0</v>
      </c>
      <c r="Q199" s="190">
        <v>3.3E-3</v>
      </c>
      <c r="R199" s="190">
        <f>Q199*H199</f>
        <v>1.1157299999999998E-2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189</v>
      </c>
      <c r="AT199" s="192" t="s">
        <v>184</v>
      </c>
      <c r="AU199" s="192" t="s">
        <v>83</v>
      </c>
      <c r="AY199" s="20" t="s">
        <v>181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83</v>
      </c>
      <c r="BK199" s="193">
        <f>ROUND(I199*H199,2)</f>
        <v>0</v>
      </c>
      <c r="BL199" s="20" t="s">
        <v>189</v>
      </c>
      <c r="BM199" s="192" t="s">
        <v>263</v>
      </c>
    </row>
    <row r="200" spans="1:65" s="2" customFormat="1" ht="11.25">
      <c r="A200" s="37"/>
      <c r="B200" s="38"/>
      <c r="C200" s="39"/>
      <c r="D200" s="194" t="s">
        <v>191</v>
      </c>
      <c r="E200" s="39"/>
      <c r="F200" s="195" t="s">
        <v>264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191</v>
      </c>
      <c r="AU200" s="20" t="s">
        <v>83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220</v>
      </c>
      <c r="G201" s="200"/>
      <c r="H201" s="204">
        <v>0.76100000000000001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220</v>
      </c>
      <c r="G202" s="200"/>
      <c r="H202" s="204">
        <v>0.76100000000000001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221</v>
      </c>
      <c r="G203" s="200"/>
      <c r="H203" s="204">
        <v>0.75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222</v>
      </c>
      <c r="G204" s="200"/>
      <c r="H204" s="204">
        <v>0.34799999999999998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3" customFormat="1" ht="11.25">
      <c r="B205" s="199"/>
      <c r="C205" s="200"/>
      <c r="D205" s="201" t="s">
        <v>193</v>
      </c>
      <c r="E205" s="202" t="s">
        <v>19</v>
      </c>
      <c r="F205" s="203" t="s">
        <v>220</v>
      </c>
      <c r="G205" s="200"/>
      <c r="H205" s="204">
        <v>0.76100000000000001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193</v>
      </c>
      <c r="AU205" s="210" t="s">
        <v>83</v>
      </c>
      <c r="AV205" s="13" t="s">
        <v>83</v>
      </c>
      <c r="AW205" s="13" t="s">
        <v>32</v>
      </c>
      <c r="AX205" s="13" t="s">
        <v>70</v>
      </c>
      <c r="AY205" s="210" t="s">
        <v>181</v>
      </c>
    </row>
    <row r="206" spans="1:65" s="14" customFormat="1" ht="11.25">
      <c r="B206" s="211"/>
      <c r="C206" s="212"/>
      <c r="D206" s="201" t="s">
        <v>193</v>
      </c>
      <c r="E206" s="213" t="s">
        <v>19</v>
      </c>
      <c r="F206" s="214" t="s">
        <v>197</v>
      </c>
      <c r="G206" s="212"/>
      <c r="H206" s="215">
        <v>3.3810000000000002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193</v>
      </c>
      <c r="AU206" s="221" t="s">
        <v>83</v>
      </c>
      <c r="AV206" s="14" t="s">
        <v>189</v>
      </c>
      <c r="AW206" s="14" t="s">
        <v>32</v>
      </c>
      <c r="AX206" s="14" t="s">
        <v>77</v>
      </c>
      <c r="AY206" s="221" t="s">
        <v>181</v>
      </c>
    </row>
    <row r="207" spans="1:65" s="12" customFormat="1" ht="22.9" customHeight="1">
      <c r="B207" s="165"/>
      <c r="C207" s="166"/>
      <c r="D207" s="167" t="s">
        <v>69</v>
      </c>
      <c r="E207" s="179" t="s">
        <v>242</v>
      </c>
      <c r="F207" s="179" t="s">
        <v>265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SUM(P208:P256)</f>
        <v>0</v>
      </c>
      <c r="Q207" s="173"/>
      <c r="R207" s="174">
        <f>SUM(R208:R256)</f>
        <v>1.5444E-3</v>
      </c>
      <c r="S207" s="173"/>
      <c r="T207" s="175">
        <f>SUM(T208:T256)</f>
        <v>1.046548</v>
      </c>
      <c r="AR207" s="176" t="s">
        <v>77</v>
      </c>
      <c r="AT207" s="177" t="s">
        <v>69</v>
      </c>
      <c r="AU207" s="177" t="s">
        <v>77</v>
      </c>
      <c r="AY207" s="176" t="s">
        <v>181</v>
      </c>
      <c r="BK207" s="178">
        <f>SUM(BK208:BK256)</f>
        <v>0</v>
      </c>
    </row>
    <row r="208" spans="1:65" s="2" customFormat="1" ht="24.2" customHeight="1">
      <c r="A208" s="37"/>
      <c r="B208" s="38"/>
      <c r="C208" s="181" t="s">
        <v>266</v>
      </c>
      <c r="D208" s="181" t="s">
        <v>184</v>
      </c>
      <c r="E208" s="182" t="s">
        <v>267</v>
      </c>
      <c r="F208" s="183" t="s">
        <v>268</v>
      </c>
      <c r="G208" s="184" t="s">
        <v>187</v>
      </c>
      <c r="H208" s="185">
        <v>11.88</v>
      </c>
      <c r="I208" s="186"/>
      <c r="J208" s="187">
        <f>ROUND(I208*H208,2)</f>
        <v>0</v>
      </c>
      <c r="K208" s="183" t="s">
        <v>188</v>
      </c>
      <c r="L208" s="42"/>
      <c r="M208" s="188" t="s">
        <v>19</v>
      </c>
      <c r="N208" s="189" t="s">
        <v>42</v>
      </c>
      <c r="O208" s="67"/>
      <c r="P208" s="190">
        <f>O208*H208</f>
        <v>0</v>
      </c>
      <c r="Q208" s="190">
        <v>1.2999999999999999E-4</v>
      </c>
      <c r="R208" s="190">
        <f>Q208*H208</f>
        <v>1.5444E-3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189</v>
      </c>
      <c r="AT208" s="192" t="s">
        <v>184</v>
      </c>
      <c r="AU208" s="192" t="s">
        <v>83</v>
      </c>
      <c r="AY208" s="20" t="s">
        <v>181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83</v>
      </c>
      <c r="BK208" s="193">
        <f>ROUND(I208*H208,2)</f>
        <v>0</v>
      </c>
      <c r="BL208" s="20" t="s">
        <v>189</v>
      </c>
      <c r="BM208" s="192" t="s">
        <v>269</v>
      </c>
    </row>
    <row r="209" spans="1:65" s="2" customFormat="1" ht="11.25">
      <c r="A209" s="37"/>
      <c r="B209" s="38"/>
      <c r="C209" s="39"/>
      <c r="D209" s="194" t="s">
        <v>191</v>
      </c>
      <c r="E209" s="39"/>
      <c r="F209" s="195" t="s">
        <v>270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191</v>
      </c>
      <c r="AU209" s="20" t="s">
        <v>83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271</v>
      </c>
      <c r="G211" s="200"/>
      <c r="H211" s="204">
        <v>3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272</v>
      </c>
      <c r="G212" s="200"/>
      <c r="H212" s="204">
        <v>1.44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272</v>
      </c>
      <c r="G213" s="200"/>
      <c r="H213" s="204">
        <v>1.44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271</v>
      </c>
      <c r="G214" s="200"/>
      <c r="H214" s="204">
        <v>3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11.879999999999999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1.75" customHeight="1">
      <c r="A216" s="37"/>
      <c r="B216" s="38"/>
      <c r="C216" s="181" t="s">
        <v>273</v>
      </c>
      <c r="D216" s="181" t="s">
        <v>184</v>
      </c>
      <c r="E216" s="182" t="s">
        <v>274</v>
      </c>
      <c r="F216" s="183" t="s">
        <v>275</v>
      </c>
      <c r="G216" s="184" t="s">
        <v>187</v>
      </c>
      <c r="H216" s="185">
        <v>0.60099999999999998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7.2999999999999995E-2</v>
      </c>
      <c r="T216" s="191">
        <f>S216*H216</f>
        <v>4.3872999999999995E-2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276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277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214</v>
      </c>
      <c r="G218" s="200"/>
      <c r="H218" s="204">
        <v>0.60099999999999998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0.60099999999999998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279</v>
      </c>
      <c r="F220" s="183" t="s">
        <v>280</v>
      </c>
      <c r="G220" s="184" t="s">
        <v>187</v>
      </c>
      <c r="H220" s="185">
        <v>1.7969999999999999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5.8999999999999997E-2</v>
      </c>
      <c r="T220" s="191">
        <f>S220*H220</f>
        <v>0.10602299999999999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281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282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6" customFormat="1" ht="11.25">
      <c r="B222" s="243"/>
      <c r="C222" s="244"/>
      <c r="D222" s="201" t="s">
        <v>193</v>
      </c>
      <c r="E222" s="245" t="s">
        <v>19</v>
      </c>
      <c r="F222" s="246" t="s">
        <v>283</v>
      </c>
      <c r="G222" s="244"/>
      <c r="H222" s="245" t="s">
        <v>19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193</v>
      </c>
      <c r="AU222" s="252" t="s">
        <v>83</v>
      </c>
      <c r="AV222" s="16" t="s">
        <v>77</v>
      </c>
      <c r="AW222" s="16" t="s">
        <v>32</v>
      </c>
      <c r="AX222" s="16" t="s">
        <v>70</v>
      </c>
      <c r="AY222" s="252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213</v>
      </c>
      <c r="G223" s="200"/>
      <c r="H223" s="204">
        <v>1.7969999999999999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4" customFormat="1" ht="11.25">
      <c r="B224" s="211"/>
      <c r="C224" s="212"/>
      <c r="D224" s="201" t="s">
        <v>193</v>
      </c>
      <c r="E224" s="213" t="s">
        <v>19</v>
      </c>
      <c r="F224" s="214" t="s">
        <v>197</v>
      </c>
      <c r="G224" s="212"/>
      <c r="H224" s="215">
        <v>1.7969999999999999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193</v>
      </c>
      <c r="AU224" s="221" t="s">
        <v>83</v>
      </c>
      <c r="AV224" s="14" t="s">
        <v>189</v>
      </c>
      <c r="AW224" s="14" t="s">
        <v>32</v>
      </c>
      <c r="AX224" s="14" t="s">
        <v>77</v>
      </c>
      <c r="AY224" s="221" t="s">
        <v>181</v>
      </c>
    </row>
    <row r="225" spans="1:65" s="2" customFormat="1" ht="21.75" customHeight="1">
      <c r="A225" s="37"/>
      <c r="B225" s="38"/>
      <c r="C225" s="181" t="s">
        <v>284</v>
      </c>
      <c r="D225" s="181" t="s">
        <v>184</v>
      </c>
      <c r="E225" s="182" t="s">
        <v>285</v>
      </c>
      <c r="F225" s="183" t="s">
        <v>286</v>
      </c>
      <c r="G225" s="184" t="s">
        <v>187</v>
      </c>
      <c r="H225" s="185">
        <v>9.3420000000000005</v>
      </c>
      <c r="I225" s="186"/>
      <c r="J225" s="187">
        <f>ROUND(I225*H225,2)</f>
        <v>0</v>
      </c>
      <c r="K225" s="183" t="s">
        <v>188</v>
      </c>
      <c r="L225" s="42"/>
      <c r="M225" s="188" t="s">
        <v>19</v>
      </c>
      <c r="N225" s="189" t="s">
        <v>42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5.0999999999999997E-2</v>
      </c>
      <c r="T225" s="191">
        <f>S225*H225</f>
        <v>0.47644199999999998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189</v>
      </c>
      <c r="AT225" s="192" t="s">
        <v>184</v>
      </c>
      <c r="AU225" s="192" t="s">
        <v>83</v>
      </c>
      <c r="AY225" s="20" t="s">
        <v>181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83</v>
      </c>
      <c r="BK225" s="193">
        <f>ROUND(I225*H225,2)</f>
        <v>0</v>
      </c>
      <c r="BL225" s="20" t="s">
        <v>189</v>
      </c>
      <c r="BM225" s="192" t="s">
        <v>287</v>
      </c>
    </row>
    <row r="226" spans="1:65" s="2" customFormat="1" ht="11.25">
      <c r="A226" s="37"/>
      <c r="B226" s="38"/>
      <c r="C226" s="39"/>
      <c r="D226" s="194" t="s">
        <v>191</v>
      </c>
      <c r="E226" s="39"/>
      <c r="F226" s="195" t="s">
        <v>288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191</v>
      </c>
      <c r="AU226" s="20" t="s">
        <v>83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212</v>
      </c>
      <c r="G227" s="200"/>
      <c r="H227" s="204">
        <v>3.1139999999999999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212</v>
      </c>
      <c r="G228" s="200"/>
      <c r="H228" s="204">
        <v>3.1139999999999999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212</v>
      </c>
      <c r="G229" s="200"/>
      <c r="H229" s="204">
        <v>3.1139999999999999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9.3419999999999987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24.2" customHeight="1">
      <c r="A231" s="37"/>
      <c r="B231" s="38"/>
      <c r="C231" s="181" t="s">
        <v>289</v>
      </c>
      <c r="D231" s="181" t="s">
        <v>184</v>
      </c>
      <c r="E231" s="182" t="s">
        <v>290</v>
      </c>
      <c r="F231" s="183" t="s">
        <v>291</v>
      </c>
      <c r="G231" s="184" t="s">
        <v>187</v>
      </c>
      <c r="H231" s="185">
        <v>9.1349999999999998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4.5999999999999999E-2</v>
      </c>
      <c r="T231" s="191">
        <f>S231*H231</f>
        <v>0.42020999999999997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292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293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194</v>
      </c>
      <c r="G233" s="200"/>
      <c r="H233" s="204">
        <v>2.1480000000000001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194</v>
      </c>
      <c r="G234" s="200"/>
      <c r="H234" s="204">
        <v>2.1480000000000001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195</v>
      </c>
      <c r="G235" s="200"/>
      <c r="H235" s="204">
        <v>1.7609999999999999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196</v>
      </c>
      <c r="G236" s="200"/>
      <c r="H236" s="204">
        <v>0.93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194</v>
      </c>
      <c r="G237" s="200"/>
      <c r="H237" s="204">
        <v>2.1480000000000001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9.1349999999999998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2" customFormat="1" ht="16.5" customHeight="1">
      <c r="A239" s="37"/>
      <c r="B239" s="38"/>
      <c r="C239" s="181" t="s">
        <v>294</v>
      </c>
      <c r="D239" s="181" t="s">
        <v>184</v>
      </c>
      <c r="E239" s="182" t="s">
        <v>295</v>
      </c>
      <c r="F239" s="183" t="s">
        <v>296</v>
      </c>
      <c r="G239" s="184" t="s">
        <v>187</v>
      </c>
      <c r="H239" s="185">
        <v>3.3809999999999998</v>
      </c>
      <c r="I239" s="186"/>
      <c r="J239" s="187">
        <f>ROUND(I239*H239,2)</f>
        <v>0</v>
      </c>
      <c r="K239" s="183" t="s">
        <v>188</v>
      </c>
      <c r="L239" s="42"/>
      <c r="M239" s="188" t="s">
        <v>19</v>
      </c>
      <c r="N239" s="189" t="s">
        <v>42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189</v>
      </c>
      <c r="AT239" s="192" t="s">
        <v>184</v>
      </c>
      <c r="AU239" s="192" t="s">
        <v>83</v>
      </c>
      <c r="AY239" s="20" t="s">
        <v>181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83</v>
      </c>
      <c r="BK239" s="193">
        <f>ROUND(I239*H239,2)</f>
        <v>0</v>
      </c>
      <c r="BL239" s="20" t="s">
        <v>189</v>
      </c>
      <c r="BM239" s="192" t="s">
        <v>297</v>
      </c>
    </row>
    <row r="240" spans="1:65" s="2" customFormat="1" ht="11.25">
      <c r="A240" s="37"/>
      <c r="B240" s="38"/>
      <c r="C240" s="39"/>
      <c r="D240" s="194" t="s">
        <v>191</v>
      </c>
      <c r="E240" s="39"/>
      <c r="F240" s="195" t="s">
        <v>298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191</v>
      </c>
      <c r="AU240" s="20" t="s">
        <v>83</v>
      </c>
    </row>
    <row r="241" spans="1:65" s="16" customFormat="1" ht="11.25">
      <c r="B241" s="243"/>
      <c r="C241" s="244"/>
      <c r="D241" s="201" t="s">
        <v>193</v>
      </c>
      <c r="E241" s="245" t="s">
        <v>19</v>
      </c>
      <c r="F241" s="246" t="s">
        <v>299</v>
      </c>
      <c r="G241" s="244"/>
      <c r="H241" s="245" t="s">
        <v>19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193</v>
      </c>
      <c r="AU241" s="252" t="s">
        <v>83</v>
      </c>
      <c r="AV241" s="16" t="s">
        <v>77</v>
      </c>
      <c r="AW241" s="16" t="s">
        <v>32</v>
      </c>
      <c r="AX241" s="16" t="s">
        <v>70</v>
      </c>
      <c r="AY241" s="252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220</v>
      </c>
      <c r="G242" s="200"/>
      <c r="H242" s="204">
        <v>0.76100000000000001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3" customFormat="1" ht="11.25">
      <c r="B243" s="199"/>
      <c r="C243" s="200"/>
      <c r="D243" s="201" t="s">
        <v>193</v>
      </c>
      <c r="E243" s="202" t="s">
        <v>19</v>
      </c>
      <c r="F243" s="203" t="s">
        <v>220</v>
      </c>
      <c r="G243" s="200"/>
      <c r="H243" s="204">
        <v>0.76100000000000001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193</v>
      </c>
      <c r="AU243" s="210" t="s">
        <v>83</v>
      </c>
      <c r="AV243" s="13" t="s">
        <v>83</v>
      </c>
      <c r="AW243" s="13" t="s">
        <v>32</v>
      </c>
      <c r="AX243" s="13" t="s">
        <v>70</v>
      </c>
      <c r="AY243" s="210" t="s">
        <v>181</v>
      </c>
    </row>
    <row r="244" spans="1:65" s="13" customFormat="1" ht="11.25">
      <c r="B244" s="199"/>
      <c r="C244" s="200"/>
      <c r="D244" s="201" t="s">
        <v>193</v>
      </c>
      <c r="E244" s="202" t="s">
        <v>19</v>
      </c>
      <c r="F244" s="203" t="s">
        <v>221</v>
      </c>
      <c r="G244" s="200"/>
      <c r="H244" s="204">
        <v>0.75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193</v>
      </c>
      <c r="AU244" s="210" t="s">
        <v>83</v>
      </c>
      <c r="AV244" s="13" t="s">
        <v>83</v>
      </c>
      <c r="AW244" s="13" t="s">
        <v>32</v>
      </c>
      <c r="AX244" s="13" t="s">
        <v>70</v>
      </c>
      <c r="AY244" s="210" t="s">
        <v>181</v>
      </c>
    </row>
    <row r="245" spans="1:65" s="13" customFormat="1" ht="11.25">
      <c r="B245" s="199"/>
      <c r="C245" s="200"/>
      <c r="D245" s="201" t="s">
        <v>193</v>
      </c>
      <c r="E245" s="202" t="s">
        <v>19</v>
      </c>
      <c r="F245" s="203" t="s">
        <v>222</v>
      </c>
      <c r="G245" s="200"/>
      <c r="H245" s="204">
        <v>0.34799999999999998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193</v>
      </c>
      <c r="AU245" s="210" t="s">
        <v>83</v>
      </c>
      <c r="AV245" s="13" t="s">
        <v>83</v>
      </c>
      <c r="AW245" s="13" t="s">
        <v>32</v>
      </c>
      <c r="AX245" s="13" t="s">
        <v>70</v>
      </c>
      <c r="AY245" s="210" t="s">
        <v>181</v>
      </c>
    </row>
    <row r="246" spans="1:65" s="13" customFormat="1" ht="11.25">
      <c r="B246" s="199"/>
      <c r="C246" s="200"/>
      <c r="D246" s="201" t="s">
        <v>193</v>
      </c>
      <c r="E246" s="202" t="s">
        <v>19</v>
      </c>
      <c r="F246" s="203" t="s">
        <v>220</v>
      </c>
      <c r="G246" s="200"/>
      <c r="H246" s="204">
        <v>0.76100000000000001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193</v>
      </c>
      <c r="AU246" s="210" t="s">
        <v>83</v>
      </c>
      <c r="AV246" s="13" t="s">
        <v>83</v>
      </c>
      <c r="AW246" s="13" t="s">
        <v>32</v>
      </c>
      <c r="AX246" s="13" t="s">
        <v>70</v>
      </c>
      <c r="AY246" s="210" t="s">
        <v>181</v>
      </c>
    </row>
    <row r="247" spans="1:65" s="14" customFormat="1" ht="11.25">
      <c r="B247" s="211"/>
      <c r="C247" s="212"/>
      <c r="D247" s="201" t="s">
        <v>193</v>
      </c>
      <c r="E247" s="213" t="s">
        <v>19</v>
      </c>
      <c r="F247" s="214" t="s">
        <v>197</v>
      </c>
      <c r="G247" s="212"/>
      <c r="H247" s="215">
        <v>3.3810000000000002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193</v>
      </c>
      <c r="AU247" s="221" t="s">
        <v>83</v>
      </c>
      <c r="AV247" s="14" t="s">
        <v>189</v>
      </c>
      <c r="AW247" s="14" t="s">
        <v>32</v>
      </c>
      <c r="AX247" s="14" t="s">
        <v>77</v>
      </c>
      <c r="AY247" s="221" t="s">
        <v>181</v>
      </c>
    </row>
    <row r="248" spans="1:65" s="2" customFormat="1" ht="16.5" customHeight="1">
      <c r="A248" s="37"/>
      <c r="B248" s="38"/>
      <c r="C248" s="181" t="s">
        <v>300</v>
      </c>
      <c r="D248" s="181" t="s">
        <v>184</v>
      </c>
      <c r="E248" s="182" t="s">
        <v>301</v>
      </c>
      <c r="F248" s="183" t="s">
        <v>302</v>
      </c>
      <c r="G248" s="184" t="s">
        <v>187</v>
      </c>
      <c r="H248" s="185">
        <v>3.3809999999999998</v>
      </c>
      <c r="I248" s="186"/>
      <c r="J248" s="187">
        <f>ROUND(I248*H248,2)</f>
        <v>0</v>
      </c>
      <c r="K248" s="183" t="s">
        <v>188</v>
      </c>
      <c r="L248" s="42"/>
      <c r="M248" s="188" t="s">
        <v>19</v>
      </c>
      <c r="N248" s="189" t="s">
        <v>42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189</v>
      </c>
      <c r="AT248" s="192" t="s">
        <v>184</v>
      </c>
      <c r="AU248" s="192" t="s">
        <v>83</v>
      </c>
      <c r="AY248" s="20" t="s">
        <v>181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83</v>
      </c>
      <c r="BK248" s="193">
        <f>ROUND(I248*H248,2)</f>
        <v>0</v>
      </c>
      <c r="BL248" s="20" t="s">
        <v>189</v>
      </c>
      <c r="BM248" s="192" t="s">
        <v>303</v>
      </c>
    </row>
    <row r="249" spans="1:65" s="2" customFormat="1" ht="11.25">
      <c r="A249" s="37"/>
      <c r="B249" s="38"/>
      <c r="C249" s="39"/>
      <c r="D249" s="194" t="s">
        <v>191</v>
      </c>
      <c r="E249" s="39"/>
      <c r="F249" s="195" t="s">
        <v>304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191</v>
      </c>
      <c r="AU249" s="20" t="s">
        <v>83</v>
      </c>
    </row>
    <row r="250" spans="1:65" s="16" customFormat="1" ht="11.25">
      <c r="B250" s="243"/>
      <c r="C250" s="244"/>
      <c r="D250" s="201" t="s">
        <v>193</v>
      </c>
      <c r="E250" s="245" t="s">
        <v>19</v>
      </c>
      <c r="F250" s="246" t="s">
        <v>299</v>
      </c>
      <c r="G250" s="244"/>
      <c r="H250" s="245" t="s">
        <v>19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193</v>
      </c>
      <c r="AU250" s="252" t="s">
        <v>83</v>
      </c>
      <c r="AV250" s="16" t="s">
        <v>77</v>
      </c>
      <c r="AW250" s="16" t="s">
        <v>32</v>
      </c>
      <c r="AX250" s="16" t="s">
        <v>70</v>
      </c>
      <c r="AY250" s="252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220</v>
      </c>
      <c r="G251" s="200"/>
      <c r="H251" s="204">
        <v>0.76100000000000001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3" customFormat="1" ht="11.25">
      <c r="B252" s="199"/>
      <c r="C252" s="200"/>
      <c r="D252" s="201" t="s">
        <v>193</v>
      </c>
      <c r="E252" s="202" t="s">
        <v>19</v>
      </c>
      <c r="F252" s="203" t="s">
        <v>220</v>
      </c>
      <c r="G252" s="200"/>
      <c r="H252" s="204">
        <v>0.76100000000000001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193</v>
      </c>
      <c r="AU252" s="210" t="s">
        <v>83</v>
      </c>
      <c r="AV252" s="13" t="s">
        <v>83</v>
      </c>
      <c r="AW252" s="13" t="s">
        <v>32</v>
      </c>
      <c r="AX252" s="13" t="s">
        <v>70</v>
      </c>
      <c r="AY252" s="210" t="s">
        <v>181</v>
      </c>
    </row>
    <row r="253" spans="1:65" s="13" customFormat="1" ht="11.25">
      <c r="B253" s="199"/>
      <c r="C253" s="200"/>
      <c r="D253" s="201" t="s">
        <v>193</v>
      </c>
      <c r="E253" s="202" t="s">
        <v>19</v>
      </c>
      <c r="F253" s="203" t="s">
        <v>221</v>
      </c>
      <c r="G253" s="200"/>
      <c r="H253" s="204">
        <v>0.75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193</v>
      </c>
      <c r="AU253" s="210" t="s">
        <v>83</v>
      </c>
      <c r="AV253" s="13" t="s">
        <v>83</v>
      </c>
      <c r="AW253" s="13" t="s">
        <v>32</v>
      </c>
      <c r="AX253" s="13" t="s">
        <v>70</v>
      </c>
      <c r="AY253" s="210" t="s">
        <v>181</v>
      </c>
    </row>
    <row r="254" spans="1:65" s="13" customFormat="1" ht="11.25">
      <c r="B254" s="199"/>
      <c r="C254" s="200"/>
      <c r="D254" s="201" t="s">
        <v>193</v>
      </c>
      <c r="E254" s="202" t="s">
        <v>19</v>
      </c>
      <c r="F254" s="203" t="s">
        <v>222</v>
      </c>
      <c r="G254" s="200"/>
      <c r="H254" s="204">
        <v>0.34799999999999998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193</v>
      </c>
      <c r="AU254" s="210" t="s">
        <v>83</v>
      </c>
      <c r="AV254" s="13" t="s">
        <v>83</v>
      </c>
      <c r="AW254" s="13" t="s">
        <v>32</v>
      </c>
      <c r="AX254" s="13" t="s">
        <v>70</v>
      </c>
      <c r="AY254" s="210" t="s">
        <v>181</v>
      </c>
    </row>
    <row r="255" spans="1:65" s="13" customFormat="1" ht="11.25">
      <c r="B255" s="199"/>
      <c r="C255" s="200"/>
      <c r="D255" s="201" t="s">
        <v>193</v>
      </c>
      <c r="E255" s="202" t="s">
        <v>19</v>
      </c>
      <c r="F255" s="203" t="s">
        <v>220</v>
      </c>
      <c r="G255" s="200"/>
      <c r="H255" s="204">
        <v>0.76100000000000001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193</v>
      </c>
      <c r="AU255" s="210" t="s">
        <v>83</v>
      </c>
      <c r="AV255" s="13" t="s">
        <v>83</v>
      </c>
      <c r="AW255" s="13" t="s">
        <v>32</v>
      </c>
      <c r="AX255" s="13" t="s">
        <v>70</v>
      </c>
      <c r="AY255" s="210" t="s">
        <v>181</v>
      </c>
    </row>
    <row r="256" spans="1:65" s="14" customFormat="1" ht="11.25">
      <c r="B256" s="211"/>
      <c r="C256" s="212"/>
      <c r="D256" s="201" t="s">
        <v>193</v>
      </c>
      <c r="E256" s="213" t="s">
        <v>19</v>
      </c>
      <c r="F256" s="214" t="s">
        <v>197</v>
      </c>
      <c r="G256" s="212"/>
      <c r="H256" s="215">
        <v>3.3810000000000002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193</v>
      </c>
      <c r="AU256" s="221" t="s">
        <v>83</v>
      </c>
      <c r="AV256" s="14" t="s">
        <v>189</v>
      </c>
      <c r="AW256" s="14" t="s">
        <v>32</v>
      </c>
      <c r="AX256" s="14" t="s">
        <v>77</v>
      </c>
      <c r="AY256" s="221" t="s">
        <v>181</v>
      </c>
    </row>
    <row r="257" spans="1:65" s="12" customFormat="1" ht="22.9" customHeight="1">
      <c r="B257" s="165"/>
      <c r="C257" s="166"/>
      <c r="D257" s="167" t="s">
        <v>69</v>
      </c>
      <c r="E257" s="179" t="s">
        <v>305</v>
      </c>
      <c r="F257" s="179" t="s">
        <v>306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SUM(P258:P268)</f>
        <v>0</v>
      </c>
      <c r="Q257" s="173"/>
      <c r="R257" s="174">
        <f>SUM(R258:R268)</f>
        <v>0</v>
      </c>
      <c r="S257" s="173"/>
      <c r="T257" s="175">
        <f>SUM(T258:T268)</f>
        <v>0</v>
      </c>
      <c r="AR257" s="176" t="s">
        <v>77</v>
      </c>
      <c r="AT257" s="177" t="s">
        <v>69</v>
      </c>
      <c r="AU257" s="177" t="s">
        <v>77</v>
      </c>
      <c r="AY257" s="176" t="s">
        <v>181</v>
      </c>
      <c r="BK257" s="178">
        <f>SUM(BK258:BK268)</f>
        <v>0</v>
      </c>
    </row>
    <row r="258" spans="1:65" s="2" customFormat="1" ht="24.2" customHeight="1">
      <c r="A258" s="37"/>
      <c r="B258" s="38"/>
      <c r="C258" s="181" t="s">
        <v>7</v>
      </c>
      <c r="D258" s="181" t="s">
        <v>184</v>
      </c>
      <c r="E258" s="182" t="s">
        <v>307</v>
      </c>
      <c r="F258" s="183" t="s">
        <v>308</v>
      </c>
      <c r="G258" s="184" t="s">
        <v>309</v>
      </c>
      <c r="H258" s="185">
        <v>1.083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310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311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2" customFormat="1" ht="21.75" customHeight="1">
      <c r="A260" s="37"/>
      <c r="B260" s="38"/>
      <c r="C260" s="181" t="s">
        <v>312</v>
      </c>
      <c r="D260" s="181" t="s">
        <v>184</v>
      </c>
      <c r="E260" s="182" t="s">
        <v>313</v>
      </c>
      <c r="F260" s="183" t="s">
        <v>314</v>
      </c>
      <c r="G260" s="184" t="s">
        <v>309</v>
      </c>
      <c r="H260" s="185">
        <v>1.083</v>
      </c>
      <c r="I260" s="186"/>
      <c r="J260" s="187">
        <f>ROUND(I260*H260,2)</f>
        <v>0</v>
      </c>
      <c r="K260" s="183" t="s">
        <v>188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189</v>
      </c>
      <c r="AT260" s="192" t="s">
        <v>184</v>
      </c>
      <c r="AU260" s="192" t="s">
        <v>83</v>
      </c>
      <c r="AY260" s="20" t="s">
        <v>181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83</v>
      </c>
      <c r="BK260" s="193">
        <f>ROUND(I260*H260,2)</f>
        <v>0</v>
      </c>
      <c r="BL260" s="20" t="s">
        <v>189</v>
      </c>
      <c r="BM260" s="192" t="s">
        <v>315</v>
      </c>
    </row>
    <row r="261" spans="1:65" s="2" customFormat="1" ht="11.25">
      <c r="A261" s="37"/>
      <c r="B261" s="38"/>
      <c r="C261" s="39"/>
      <c r="D261" s="194" t="s">
        <v>191</v>
      </c>
      <c r="E261" s="39"/>
      <c r="F261" s="195" t="s">
        <v>316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191</v>
      </c>
      <c r="AU261" s="20" t="s">
        <v>83</v>
      </c>
    </row>
    <row r="262" spans="1:65" s="2" customFormat="1" ht="24.2" customHeight="1">
      <c r="A262" s="37"/>
      <c r="B262" s="38"/>
      <c r="C262" s="181" t="s">
        <v>317</v>
      </c>
      <c r="D262" s="181" t="s">
        <v>184</v>
      </c>
      <c r="E262" s="182" t="s">
        <v>318</v>
      </c>
      <c r="F262" s="183" t="s">
        <v>319</v>
      </c>
      <c r="G262" s="184" t="s">
        <v>309</v>
      </c>
      <c r="H262" s="185">
        <v>9.7469999999999999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189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189</v>
      </c>
      <c r="BM262" s="192" t="s">
        <v>320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321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6" customFormat="1" ht="11.25">
      <c r="B264" s="243"/>
      <c r="C264" s="244"/>
      <c r="D264" s="201" t="s">
        <v>193</v>
      </c>
      <c r="E264" s="245" t="s">
        <v>19</v>
      </c>
      <c r="F264" s="246" t="s">
        <v>322</v>
      </c>
      <c r="G264" s="244"/>
      <c r="H264" s="245" t="s">
        <v>19</v>
      </c>
      <c r="I264" s="247"/>
      <c r="J264" s="244"/>
      <c r="K264" s="244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193</v>
      </c>
      <c r="AU264" s="252" t="s">
        <v>83</v>
      </c>
      <c r="AV264" s="16" t="s">
        <v>77</v>
      </c>
      <c r="AW264" s="16" t="s">
        <v>32</v>
      </c>
      <c r="AX264" s="16" t="s">
        <v>70</v>
      </c>
      <c r="AY264" s="252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323</v>
      </c>
      <c r="G265" s="200"/>
      <c r="H265" s="204">
        <v>9.7469999999999999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4" customFormat="1" ht="11.25">
      <c r="B266" s="211"/>
      <c r="C266" s="212"/>
      <c r="D266" s="201" t="s">
        <v>193</v>
      </c>
      <c r="E266" s="213" t="s">
        <v>19</v>
      </c>
      <c r="F266" s="214" t="s">
        <v>197</v>
      </c>
      <c r="G266" s="212"/>
      <c r="H266" s="215">
        <v>9.7469999999999999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193</v>
      </c>
      <c r="AU266" s="221" t="s">
        <v>83</v>
      </c>
      <c r="AV266" s="14" t="s">
        <v>189</v>
      </c>
      <c r="AW266" s="14" t="s">
        <v>32</v>
      </c>
      <c r="AX266" s="14" t="s">
        <v>77</v>
      </c>
      <c r="AY266" s="221" t="s">
        <v>181</v>
      </c>
    </row>
    <row r="267" spans="1:65" s="2" customFormat="1" ht="24.2" customHeight="1">
      <c r="A267" s="37"/>
      <c r="B267" s="38"/>
      <c r="C267" s="181" t="s">
        <v>324</v>
      </c>
      <c r="D267" s="181" t="s">
        <v>184</v>
      </c>
      <c r="E267" s="182" t="s">
        <v>325</v>
      </c>
      <c r="F267" s="183" t="s">
        <v>326</v>
      </c>
      <c r="G267" s="184" t="s">
        <v>309</v>
      </c>
      <c r="H267" s="185">
        <v>1.083</v>
      </c>
      <c r="I267" s="186"/>
      <c r="J267" s="187">
        <f>ROUND(I267*H267,2)</f>
        <v>0</v>
      </c>
      <c r="K267" s="183" t="s">
        <v>188</v>
      </c>
      <c r="L267" s="42"/>
      <c r="M267" s="188" t="s">
        <v>19</v>
      </c>
      <c r="N267" s="189" t="s">
        <v>42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189</v>
      </c>
      <c r="AT267" s="192" t="s">
        <v>184</v>
      </c>
      <c r="AU267" s="192" t="s">
        <v>83</v>
      </c>
      <c r="AY267" s="20" t="s">
        <v>181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83</v>
      </c>
      <c r="BK267" s="193">
        <f>ROUND(I267*H267,2)</f>
        <v>0</v>
      </c>
      <c r="BL267" s="20" t="s">
        <v>189</v>
      </c>
      <c r="BM267" s="192" t="s">
        <v>327</v>
      </c>
    </row>
    <row r="268" spans="1:65" s="2" customFormat="1" ht="11.25">
      <c r="A268" s="37"/>
      <c r="B268" s="38"/>
      <c r="C268" s="39"/>
      <c r="D268" s="194" t="s">
        <v>191</v>
      </c>
      <c r="E268" s="39"/>
      <c r="F268" s="195" t="s">
        <v>328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191</v>
      </c>
      <c r="AU268" s="20" t="s">
        <v>83</v>
      </c>
    </row>
    <row r="269" spans="1:65" s="12" customFormat="1" ht="22.9" customHeight="1">
      <c r="B269" s="165"/>
      <c r="C269" s="166"/>
      <c r="D269" s="167" t="s">
        <v>69</v>
      </c>
      <c r="E269" s="179" t="s">
        <v>329</v>
      </c>
      <c r="F269" s="179" t="s">
        <v>330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SUM(P270:P271)</f>
        <v>0</v>
      </c>
      <c r="Q269" s="173"/>
      <c r="R269" s="174">
        <f>SUM(R270:R271)</f>
        <v>0</v>
      </c>
      <c r="S269" s="173"/>
      <c r="T269" s="175">
        <f>SUM(T270:T271)</f>
        <v>0</v>
      </c>
      <c r="AR269" s="176" t="s">
        <v>77</v>
      </c>
      <c r="AT269" s="177" t="s">
        <v>69</v>
      </c>
      <c r="AU269" s="177" t="s">
        <v>77</v>
      </c>
      <c r="AY269" s="176" t="s">
        <v>181</v>
      </c>
      <c r="BK269" s="178">
        <f>SUM(BK270:BK271)</f>
        <v>0</v>
      </c>
    </row>
    <row r="270" spans="1:65" s="2" customFormat="1" ht="33" customHeight="1">
      <c r="A270" s="37"/>
      <c r="B270" s="38"/>
      <c r="C270" s="181" t="s">
        <v>331</v>
      </c>
      <c r="D270" s="181" t="s">
        <v>184</v>
      </c>
      <c r="E270" s="182" t="s">
        <v>332</v>
      </c>
      <c r="F270" s="183" t="s">
        <v>333</v>
      </c>
      <c r="G270" s="184" t="s">
        <v>309</v>
      </c>
      <c r="H270" s="185">
        <v>0.39300000000000002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189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189</v>
      </c>
      <c r="BM270" s="192" t="s">
        <v>334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335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2" customFormat="1" ht="25.9" customHeight="1">
      <c r="B272" s="165"/>
      <c r="C272" s="166"/>
      <c r="D272" s="167" t="s">
        <v>69</v>
      </c>
      <c r="E272" s="168" t="s">
        <v>336</v>
      </c>
      <c r="F272" s="168" t="s">
        <v>337</v>
      </c>
      <c r="G272" s="166"/>
      <c r="H272" s="166"/>
      <c r="I272" s="169"/>
      <c r="J272" s="170">
        <f>BK272</f>
        <v>0</v>
      </c>
      <c r="K272" s="166"/>
      <c r="L272" s="171"/>
      <c r="M272" s="172"/>
      <c r="N272" s="173"/>
      <c r="O272" s="173"/>
      <c r="P272" s="174">
        <f>P273+P296+P344+P371+P385</f>
        <v>0</v>
      </c>
      <c r="Q272" s="173"/>
      <c r="R272" s="174">
        <f>R273+R296+R344+R371+R385</f>
        <v>0.50604511000000008</v>
      </c>
      <c r="S272" s="173"/>
      <c r="T272" s="175">
        <f>T273+T296+T344+T371+T385</f>
        <v>2.96101E-2</v>
      </c>
      <c r="AR272" s="176" t="s">
        <v>83</v>
      </c>
      <c r="AT272" s="177" t="s">
        <v>69</v>
      </c>
      <c r="AU272" s="177" t="s">
        <v>70</v>
      </c>
      <c r="AY272" s="176" t="s">
        <v>181</v>
      </c>
      <c r="BK272" s="178">
        <f>BK273+BK296+BK344+BK371+BK385</f>
        <v>0</v>
      </c>
    </row>
    <row r="273" spans="1:65" s="12" customFormat="1" ht="22.9" customHeight="1">
      <c r="B273" s="165"/>
      <c r="C273" s="166"/>
      <c r="D273" s="167" t="s">
        <v>69</v>
      </c>
      <c r="E273" s="179" t="s">
        <v>338</v>
      </c>
      <c r="F273" s="179" t="s">
        <v>339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SUM(P274:P295)</f>
        <v>0</v>
      </c>
      <c r="Q273" s="173"/>
      <c r="R273" s="174">
        <f>SUM(R274:R295)</f>
        <v>8.3562500000000026E-3</v>
      </c>
      <c r="S273" s="173"/>
      <c r="T273" s="175">
        <f>SUM(T274:T295)</f>
        <v>1.3410099999999999E-2</v>
      </c>
      <c r="AR273" s="176" t="s">
        <v>83</v>
      </c>
      <c r="AT273" s="177" t="s">
        <v>69</v>
      </c>
      <c r="AU273" s="177" t="s">
        <v>77</v>
      </c>
      <c r="AY273" s="176" t="s">
        <v>181</v>
      </c>
      <c r="BK273" s="178">
        <f>SUM(BK274:BK295)</f>
        <v>0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341</v>
      </c>
      <c r="F274" s="183" t="s">
        <v>342</v>
      </c>
      <c r="G274" s="184" t="s">
        <v>230</v>
      </c>
      <c r="H274" s="185">
        <v>8.0299999999999994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1.67E-3</v>
      </c>
      <c r="T274" s="191">
        <f>S274*H274</f>
        <v>1.3410099999999999E-2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343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344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345</v>
      </c>
      <c r="G276" s="200"/>
      <c r="H276" s="204">
        <v>2.54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3" customFormat="1" ht="11.25">
      <c r="B277" s="199"/>
      <c r="C277" s="200"/>
      <c r="D277" s="201" t="s">
        <v>193</v>
      </c>
      <c r="E277" s="202" t="s">
        <v>19</v>
      </c>
      <c r="F277" s="203" t="s">
        <v>346</v>
      </c>
      <c r="G277" s="200"/>
      <c r="H277" s="204">
        <v>2.13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193</v>
      </c>
      <c r="AU277" s="210" t="s">
        <v>83</v>
      </c>
      <c r="AV277" s="13" t="s">
        <v>83</v>
      </c>
      <c r="AW277" s="13" t="s">
        <v>32</v>
      </c>
      <c r="AX277" s="13" t="s">
        <v>70</v>
      </c>
      <c r="AY277" s="210" t="s">
        <v>181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347</v>
      </c>
      <c r="G278" s="200"/>
      <c r="H278" s="204">
        <v>0.82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345</v>
      </c>
      <c r="G279" s="200"/>
      <c r="H279" s="204">
        <v>2.54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8.0300000000000011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181" t="s">
        <v>348</v>
      </c>
      <c r="D281" s="181" t="s">
        <v>184</v>
      </c>
      <c r="E281" s="182" t="s">
        <v>349</v>
      </c>
      <c r="F281" s="183" t="s">
        <v>350</v>
      </c>
      <c r="G281" s="184" t="s">
        <v>230</v>
      </c>
      <c r="H281" s="185">
        <v>8.0299999999999994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4.0000000000000003E-5</v>
      </c>
      <c r="R281" s="190">
        <f>Q281*H281</f>
        <v>3.212E-4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351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352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345</v>
      </c>
      <c r="G283" s="200"/>
      <c r="H283" s="204">
        <v>2.54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3" customFormat="1" ht="11.25">
      <c r="B284" s="199"/>
      <c r="C284" s="200"/>
      <c r="D284" s="201" t="s">
        <v>193</v>
      </c>
      <c r="E284" s="202" t="s">
        <v>19</v>
      </c>
      <c r="F284" s="203" t="s">
        <v>346</v>
      </c>
      <c r="G284" s="200"/>
      <c r="H284" s="204">
        <v>2.13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193</v>
      </c>
      <c r="AU284" s="210" t="s">
        <v>83</v>
      </c>
      <c r="AV284" s="13" t="s">
        <v>83</v>
      </c>
      <c r="AW284" s="13" t="s">
        <v>32</v>
      </c>
      <c r="AX284" s="13" t="s">
        <v>70</v>
      </c>
      <c r="AY284" s="210" t="s">
        <v>181</v>
      </c>
    </row>
    <row r="285" spans="1:65" s="13" customFormat="1" ht="11.25">
      <c r="B285" s="199"/>
      <c r="C285" s="200"/>
      <c r="D285" s="201" t="s">
        <v>193</v>
      </c>
      <c r="E285" s="202" t="s">
        <v>19</v>
      </c>
      <c r="F285" s="203" t="s">
        <v>347</v>
      </c>
      <c r="G285" s="200"/>
      <c r="H285" s="204">
        <v>0.82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193</v>
      </c>
      <c r="AU285" s="210" t="s">
        <v>83</v>
      </c>
      <c r="AV285" s="13" t="s">
        <v>83</v>
      </c>
      <c r="AW285" s="13" t="s">
        <v>32</v>
      </c>
      <c r="AX285" s="13" t="s">
        <v>70</v>
      </c>
      <c r="AY285" s="210" t="s">
        <v>181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345</v>
      </c>
      <c r="G286" s="200"/>
      <c r="H286" s="204">
        <v>2.54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8.0300000000000011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353</v>
      </c>
      <c r="D288" s="222" t="s">
        <v>237</v>
      </c>
      <c r="E288" s="223" t="s">
        <v>354</v>
      </c>
      <c r="F288" s="224" t="s">
        <v>355</v>
      </c>
      <c r="G288" s="225" t="s">
        <v>187</v>
      </c>
      <c r="H288" s="226">
        <v>2.0550000000000002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3.9100000000000003E-3</v>
      </c>
      <c r="R288" s="190">
        <f>Q288*H288</f>
        <v>8.0350500000000019E-3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357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358</v>
      </c>
      <c r="G289" s="200"/>
      <c r="H289" s="204">
        <v>0.76200000000000001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359</v>
      </c>
      <c r="G290" s="200"/>
      <c r="H290" s="204">
        <v>0.38300000000000001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3" customFormat="1" ht="11.25">
      <c r="B291" s="199"/>
      <c r="C291" s="200"/>
      <c r="D291" s="201" t="s">
        <v>193</v>
      </c>
      <c r="E291" s="202" t="s">
        <v>19</v>
      </c>
      <c r="F291" s="203" t="s">
        <v>360</v>
      </c>
      <c r="G291" s="200"/>
      <c r="H291" s="204">
        <v>0.14799999999999999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193</v>
      </c>
      <c r="AU291" s="210" t="s">
        <v>83</v>
      </c>
      <c r="AV291" s="13" t="s">
        <v>83</v>
      </c>
      <c r="AW291" s="13" t="s">
        <v>32</v>
      </c>
      <c r="AX291" s="13" t="s">
        <v>70</v>
      </c>
      <c r="AY291" s="210" t="s">
        <v>181</v>
      </c>
    </row>
    <row r="292" spans="1:65" s="13" customFormat="1" ht="11.25">
      <c r="B292" s="199"/>
      <c r="C292" s="200"/>
      <c r="D292" s="201" t="s">
        <v>193</v>
      </c>
      <c r="E292" s="202" t="s">
        <v>19</v>
      </c>
      <c r="F292" s="203" t="s">
        <v>358</v>
      </c>
      <c r="G292" s="200"/>
      <c r="H292" s="204">
        <v>0.76200000000000001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193</v>
      </c>
      <c r="AU292" s="210" t="s">
        <v>83</v>
      </c>
      <c r="AV292" s="13" t="s">
        <v>83</v>
      </c>
      <c r="AW292" s="13" t="s">
        <v>32</v>
      </c>
      <c r="AX292" s="13" t="s">
        <v>70</v>
      </c>
      <c r="AY292" s="210" t="s">
        <v>181</v>
      </c>
    </row>
    <row r="293" spans="1:65" s="14" customFormat="1" ht="11.25">
      <c r="B293" s="211"/>
      <c r="C293" s="212"/>
      <c r="D293" s="201" t="s">
        <v>193</v>
      </c>
      <c r="E293" s="213" t="s">
        <v>19</v>
      </c>
      <c r="F293" s="214" t="s">
        <v>197</v>
      </c>
      <c r="G293" s="212"/>
      <c r="H293" s="215">
        <v>2.0549999999999997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193</v>
      </c>
      <c r="AU293" s="221" t="s">
        <v>83</v>
      </c>
      <c r="AV293" s="14" t="s">
        <v>189</v>
      </c>
      <c r="AW293" s="14" t="s">
        <v>32</v>
      </c>
      <c r="AX293" s="14" t="s">
        <v>77</v>
      </c>
      <c r="AY293" s="221" t="s">
        <v>181</v>
      </c>
    </row>
    <row r="294" spans="1:65" s="2" customFormat="1" ht="24.2" customHeight="1">
      <c r="A294" s="37"/>
      <c r="B294" s="38"/>
      <c r="C294" s="181" t="s">
        <v>361</v>
      </c>
      <c r="D294" s="181" t="s">
        <v>184</v>
      </c>
      <c r="E294" s="182" t="s">
        <v>362</v>
      </c>
      <c r="F294" s="183" t="s">
        <v>363</v>
      </c>
      <c r="G294" s="184" t="s">
        <v>309</v>
      </c>
      <c r="H294" s="185">
        <v>8.0000000000000002E-3</v>
      </c>
      <c r="I294" s="186"/>
      <c r="J294" s="187">
        <f>ROUND(I294*H294,2)</f>
        <v>0</v>
      </c>
      <c r="K294" s="183" t="s">
        <v>188</v>
      </c>
      <c r="L294" s="42"/>
      <c r="M294" s="188" t="s">
        <v>19</v>
      </c>
      <c r="N294" s="189" t="s">
        <v>42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278</v>
      </c>
      <c r="AT294" s="192" t="s">
        <v>184</v>
      </c>
      <c r="AU294" s="192" t="s">
        <v>83</v>
      </c>
      <c r="AY294" s="20" t="s">
        <v>181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83</v>
      </c>
      <c r="BK294" s="193">
        <f>ROUND(I294*H294,2)</f>
        <v>0</v>
      </c>
      <c r="BL294" s="20" t="s">
        <v>278</v>
      </c>
      <c r="BM294" s="192" t="s">
        <v>364</v>
      </c>
    </row>
    <row r="295" spans="1:65" s="2" customFormat="1" ht="11.25">
      <c r="A295" s="37"/>
      <c r="B295" s="38"/>
      <c r="C295" s="39"/>
      <c r="D295" s="194" t="s">
        <v>191</v>
      </c>
      <c r="E295" s="39"/>
      <c r="F295" s="195" t="s">
        <v>365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191</v>
      </c>
      <c r="AU295" s="20" t="s">
        <v>83</v>
      </c>
    </row>
    <row r="296" spans="1:65" s="12" customFormat="1" ht="22.9" customHeight="1">
      <c r="B296" s="165"/>
      <c r="C296" s="166"/>
      <c r="D296" s="167" t="s">
        <v>69</v>
      </c>
      <c r="E296" s="179" t="s">
        <v>366</v>
      </c>
      <c r="F296" s="179" t="s">
        <v>367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SUM(P297:P343)</f>
        <v>0</v>
      </c>
      <c r="Q296" s="173"/>
      <c r="R296" s="174">
        <f>SUM(R297:R343)</f>
        <v>0.45228052000000002</v>
      </c>
      <c r="S296" s="173"/>
      <c r="T296" s="175">
        <f>SUM(T297:T343)</f>
        <v>1.6199999999999999E-2</v>
      </c>
      <c r="AR296" s="176" t="s">
        <v>83</v>
      </c>
      <c r="AT296" s="177" t="s">
        <v>69</v>
      </c>
      <c r="AU296" s="177" t="s">
        <v>77</v>
      </c>
      <c r="AY296" s="176" t="s">
        <v>181</v>
      </c>
      <c r="BK296" s="178">
        <f>SUM(BK297:BK343)</f>
        <v>0</v>
      </c>
    </row>
    <row r="297" spans="1:65" s="2" customFormat="1" ht="21.75" customHeight="1">
      <c r="A297" s="37"/>
      <c r="B297" s="38"/>
      <c r="C297" s="181" t="s">
        <v>368</v>
      </c>
      <c r="D297" s="181" t="s">
        <v>184</v>
      </c>
      <c r="E297" s="182" t="s">
        <v>369</v>
      </c>
      <c r="F297" s="183" t="s">
        <v>370</v>
      </c>
      <c r="G297" s="184" t="s">
        <v>187</v>
      </c>
      <c r="H297" s="185">
        <v>9.3420000000000005</v>
      </c>
      <c r="I297" s="186"/>
      <c r="J297" s="187">
        <f>ROUND(I297*H297,2)</f>
        <v>0</v>
      </c>
      <c r="K297" s="183" t="s">
        <v>188</v>
      </c>
      <c r="L297" s="42"/>
      <c r="M297" s="188" t="s">
        <v>19</v>
      </c>
      <c r="N297" s="189" t="s">
        <v>42</v>
      </c>
      <c r="O297" s="67"/>
      <c r="P297" s="190">
        <f>O297*H297</f>
        <v>0</v>
      </c>
      <c r="Q297" s="190">
        <v>2.7E-4</v>
      </c>
      <c r="R297" s="190">
        <f>Q297*H297</f>
        <v>2.5223400000000001E-3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278</v>
      </c>
      <c r="AT297" s="192" t="s">
        <v>184</v>
      </c>
      <c r="AU297" s="192" t="s">
        <v>83</v>
      </c>
      <c r="AY297" s="20" t="s">
        <v>181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83</v>
      </c>
      <c r="BK297" s="193">
        <f>ROUND(I297*H297,2)</f>
        <v>0</v>
      </c>
      <c r="BL297" s="20" t="s">
        <v>278</v>
      </c>
      <c r="BM297" s="192" t="s">
        <v>371</v>
      </c>
    </row>
    <row r="298" spans="1:65" s="2" customFormat="1" ht="11.25">
      <c r="A298" s="37"/>
      <c r="B298" s="38"/>
      <c r="C298" s="39"/>
      <c r="D298" s="194" t="s">
        <v>191</v>
      </c>
      <c r="E298" s="39"/>
      <c r="F298" s="195" t="s">
        <v>372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191</v>
      </c>
      <c r="AU298" s="20" t="s">
        <v>83</v>
      </c>
    </row>
    <row r="299" spans="1:65" s="13" customFormat="1" ht="11.25">
      <c r="B299" s="199"/>
      <c r="C299" s="200"/>
      <c r="D299" s="201" t="s">
        <v>193</v>
      </c>
      <c r="E299" s="202" t="s">
        <v>19</v>
      </c>
      <c r="F299" s="203" t="s">
        <v>212</v>
      </c>
      <c r="G299" s="200"/>
      <c r="H299" s="204">
        <v>3.1139999999999999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193</v>
      </c>
      <c r="AU299" s="210" t="s">
        <v>83</v>
      </c>
      <c r="AV299" s="13" t="s">
        <v>83</v>
      </c>
      <c r="AW299" s="13" t="s">
        <v>32</v>
      </c>
      <c r="AX299" s="13" t="s">
        <v>70</v>
      </c>
      <c r="AY299" s="210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212</v>
      </c>
      <c r="G300" s="200"/>
      <c r="H300" s="204">
        <v>3.1139999999999999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212</v>
      </c>
      <c r="G301" s="200"/>
      <c r="H301" s="204">
        <v>3.1139999999999999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4" customFormat="1" ht="11.25">
      <c r="B302" s="211"/>
      <c r="C302" s="212"/>
      <c r="D302" s="201" t="s">
        <v>193</v>
      </c>
      <c r="E302" s="213" t="s">
        <v>19</v>
      </c>
      <c r="F302" s="214" t="s">
        <v>197</v>
      </c>
      <c r="G302" s="212"/>
      <c r="H302" s="215">
        <v>9.3419999999999987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193</v>
      </c>
      <c r="AU302" s="221" t="s">
        <v>83</v>
      </c>
      <c r="AV302" s="14" t="s">
        <v>189</v>
      </c>
      <c r="AW302" s="14" t="s">
        <v>32</v>
      </c>
      <c r="AX302" s="14" t="s">
        <v>77</v>
      </c>
      <c r="AY302" s="221" t="s">
        <v>181</v>
      </c>
    </row>
    <row r="303" spans="1:65" s="2" customFormat="1" ht="16.5" customHeight="1">
      <c r="A303" s="37"/>
      <c r="B303" s="38"/>
      <c r="C303" s="222" t="s">
        <v>373</v>
      </c>
      <c r="D303" s="222" t="s">
        <v>237</v>
      </c>
      <c r="E303" s="223" t="s">
        <v>374</v>
      </c>
      <c r="F303" s="224" t="s">
        <v>375</v>
      </c>
      <c r="G303" s="225" t="s">
        <v>187</v>
      </c>
      <c r="H303" s="226">
        <v>9.3420000000000005</v>
      </c>
      <c r="I303" s="227"/>
      <c r="J303" s="228">
        <f>ROUND(I303*H303,2)</f>
        <v>0</v>
      </c>
      <c r="K303" s="224" t="s">
        <v>188</v>
      </c>
      <c r="L303" s="229"/>
      <c r="M303" s="230" t="s">
        <v>19</v>
      </c>
      <c r="N303" s="231" t="s">
        <v>42</v>
      </c>
      <c r="O303" s="67"/>
      <c r="P303" s="190">
        <f>O303*H303</f>
        <v>0</v>
      </c>
      <c r="Q303" s="190">
        <v>3.6810000000000002E-2</v>
      </c>
      <c r="R303" s="190">
        <f>Q303*H303</f>
        <v>0.34387902000000004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356</v>
      </c>
      <c r="AT303" s="192" t="s">
        <v>237</v>
      </c>
      <c r="AU303" s="192" t="s">
        <v>83</v>
      </c>
      <c r="AY303" s="20" t="s">
        <v>181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83</v>
      </c>
      <c r="BK303" s="193">
        <f>ROUND(I303*H303,2)</f>
        <v>0</v>
      </c>
      <c r="BL303" s="20" t="s">
        <v>278</v>
      </c>
      <c r="BM303" s="192" t="s">
        <v>376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212</v>
      </c>
      <c r="G304" s="200"/>
      <c r="H304" s="204">
        <v>3.1139999999999999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212</v>
      </c>
      <c r="G305" s="200"/>
      <c r="H305" s="204">
        <v>3.1139999999999999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3" customFormat="1" ht="11.25">
      <c r="B306" s="199"/>
      <c r="C306" s="200"/>
      <c r="D306" s="201" t="s">
        <v>193</v>
      </c>
      <c r="E306" s="202" t="s">
        <v>19</v>
      </c>
      <c r="F306" s="203" t="s">
        <v>212</v>
      </c>
      <c r="G306" s="200"/>
      <c r="H306" s="204">
        <v>3.1139999999999999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193</v>
      </c>
      <c r="AU306" s="210" t="s">
        <v>83</v>
      </c>
      <c r="AV306" s="13" t="s">
        <v>83</v>
      </c>
      <c r="AW306" s="13" t="s">
        <v>32</v>
      </c>
      <c r="AX306" s="13" t="s">
        <v>70</v>
      </c>
      <c r="AY306" s="210" t="s">
        <v>181</v>
      </c>
    </row>
    <row r="307" spans="1:65" s="14" customFormat="1" ht="11.25">
      <c r="B307" s="211"/>
      <c r="C307" s="212"/>
      <c r="D307" s="201" t="s">
        <v>193</v>
      </c>
      <c r="E307" s="213" t="s">
        <v>19</v>
      </c>
      <c r="F307" s="214" t="s">
        <v>197</v>
      </c>
      <c r="G307" s="212"/>
      <c r="H307" s="215">
        <v>9.3419999999999987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193</v>
      </c>
      <c r="AU307" s="221" t="s">
        <v>83</v>
      </c>
      <c r="AV307" s="14" t="s">
        <v>189</v>
      </c>
      <c r="AW307" s="14" t="s">
        <v>32</v>
      </c>
      <c r="AX307" s="14" t="s">
        <v>77</v>
      </c>
      <c r="AY307" s="221" t="s">
        <v>181</v>
      </c>
    </row>
    <row r="308" spans="1:65" s="2" customFormat="1" ht="16.5" customHeight="1">
      <c r="A308" s="37"/>
      <c r="B308" s="38"/>
      <c r="C308" s="181" t="s">
        <v>356</v>
      </c>
      <c r="D308" s="181" t="s">
        <v>184</v>
      </c>
      <c r="E308" s="182" t="s">
        <v>377</v>
      </c>
      <c r="F308" s="183" t="s">
        <v>378</v>
      </c>
      <c r="G308" s="184" t="s">
        <v>379</v>
      </c>
      <c r="H308" s="185">
        <v>1</v>
      </c>
      <c r="I308" s="186"/>
      <c r="J308" s="187">
        <f>ROUND(I308*H308,2)</f>
        <v>0</v>
      </c>
      <c r="K308" s="183" t="s">
        <v>188</v>
      </c>
      <c r="L308" s="42"/>
      <c r="M308" s="188" t="s">
        <v>19</v>
      </c>
      <c r="N308" s="189" t="s">
        <v>42</v>
      </c>
      <c r="O308" s="67"/>
      <c r="P308" s="190">
        <f>O308*H308</f>
        <v>0</v>
      </c>
      <c r="Q308" s="190">
        <v>2.7E-4</v>
      </c>
      <c r="R308" s="190">
        <f>Q308*H308</f>
        <v>2.7E-4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278</v>
      </c>
      <c r="AT308" s="192" t="s">
        <v>184</v>
      </c>
      <c r="AU308" s="192" t="s">
        <v>83</v>
      </c>
      <c r="AY308" s="20" t="s">
        <v>181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83</v>
      </c>
      <c r="BK308" s="193">
        <f>ROUND(I308*H308,2)</f>
        <v>0</v>
      </c>
      <c r="BL308" s="20" t="s">
        <v>278</v>
      </c>
      <c r="BM308" s="192" t="s">
        <v>380</v>
      </c>
    </row>
    <row r="309" spans="1:65" s="2" customFormat="1" ht="11.25">
      <c r="A309" s="37"/>
      <c r="B309" s="38"/>
      <c r="C309" s="39"/>
      <c r="D309" s="194" t="s">
        <v>191</v>
      </c>
      <c r="E309" s="39"/>
      <c r="F309" s="195" t="s">
        <v>381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191</v>
      </c>
      <c r="AU309" s="20" t="s">
        <v>83</v>
      </c>
    </row>
    <row r="310" spans="1:65" s="13" customFormat="1" ht="11.25">
      <c r="B310" s="199"/>
      <c r="C310" s="200"/>
      <c r="D310" s="201" t="s">
        <v>193</v>
      </c>
      <c r="E310" s="202" t="s">
        <v>19</v>
      </c>
      <c r="F310" s="203" t="s">
        <v>77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193</v>
      </c>
      <c r="AU310" s="210" t="s">
        <v>83</v>
      </c>
      <c r="AV310" s="13" t="s">
        <v>83</v>
      </c>
      <c r="AW310" s="13" t="s">
        <v>32</v>
      </c>
      <c r="AX310" s="13" t="s">
        <v>70</v>
      </c>
      <c r="AY310" s="210" t="s">
        <v>181</v>
      </c>
    </row>
    <row r="311" spans="1:65" s="14" customFormat="1" ht="11.25">
      <c r="B311" s="211"/>
      <c r="C311" s="212"/>
      <c r="D311" s="201" t="s">
        <v>193</v>
      </c>
      <c r="E311" s="213" t="s">
        <v>19</v>
      </c>
      <c r="F311" s="214" t="s">
        <v>197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193</v>
      </c>
      <c r="AU311" s="221" t="s">
        <v>83</v>
      </c>
      <c r="AV311" s="14" t="s">
        <v>189</v>
      </c>
      <c r="AW311" s="14" t="s">
        <v>32</v>
      </c>
      <c r="AX311" s="14" t="s">
        <v>77</v>
      </c>
      <c r="AY311" s="221" t="s">
        <v>181</v>
      </c>
    </row>
    <row r="312" spans="1:65" s="2" customFormat="1" ht="16.5" customHeight="1">
      <c r="A312" s="37"/>
      <c r="B312" s="38"/>
      <c r="C312" s="222" t="s">
        <v>382</v>
      </c>
      <c r="D312" s="222" t="s">
        <v>237</v>
      </c>
      <c r="E312" s="223" t="s">
        <v>383</v>
      </c>
      <c r="F312" s="224" t="s">
        <v>384</v>
      </c>
      <c r="G312" s="225" t="s">
        <v>187</v>
      </c>
      <c r="H312" s="226">
        <v>0.60099999999999998</v>
      </c>
      <c r="I312" s="227"/>
      <c r="J312" s="228">
        <f>ROUND(I312*H312,2)</f>
        <v>0</v>
      </c>
      <c r="K312" s="224" t="s">
        <v>188</v>
      </c>
      <c r="L312" s="229"/>
      <c r="M312" s="230" t="s">
        <v>19</v>
      </c>
      <c r="N312" s="231" t="s">
        <v>42</v>
      </c>
      <c r="O312" s="67"/>
      <c r="P312" s="190">
        <f>O312*H312</f>
        <v>0</v>
      </c>
      <c r="Q312" s="190">
        <v>4.0280000000000003E-2</v>
      </c>
      <c r="R312" s="190">
        <f>Q312*H312</f>
        <v>2.4208280000000002E-2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356</v>
      </c>
      <c r="AT312" s="192" t="s">
        <v>237</v>
      </c>
      <c r="AU312" s="192" t="s">
        <v>83</v>
      </c>
      <c r="AY312" s="20" t="s">
        <v>181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83</v>
      </c>
      <c r="BK312" s="193">
        <f>ROUND(I312*H312,2)</f>
        <v>0</v>
      </c>
      <c r="BL312" s="20" t="s">
        <v>278</v>
      </c>
      <c r="BM312" s="192" t="s">
        <v>385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214</v>
      </c>
      <c r="G313" s="200"/>
      <c r="H313" s="204">
        <v>0.60099999999999998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4" customFormat="1" ht="11.25">
      <c r="B314" s="211"/>
      <c r="C314" s="212"/>
      <c r="D314" s="201" t="s">
        <v>193</v>
      </c>
      <c r="E314" s="213" t="s">
        <v>19</v>
      </c>
      <c r="F314" s="214" t="s">
        <v>197</v>
      </c>
      <c r="G314" s="212"/>
      <c r="H314" s="215">
        <v>0.60099999999999998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193</v>
      </c>
      <c r="AU314" s="221" t="s">
        <v>83</v>
      </c>
      <c r="AV314" s="14" t="s">
        <v>189</v>
      </c>
      <c r="AW314" s="14" t="s">
        <v>32</v>
      </c>
      <c r="AX314" s="14" t="s">
        <v>77</v>
      </c>
      <c r="AY314" s="221" t="s">
        <v>181</v>
      </c>
    </row>
    <row r="315" spans="1:65" s="2" customFormat="1" ht="24.2" customHeight="1">
      <c r="A315" s="37"/>
      <c r="B315" s="38"/>
      <c r="C315" s="181" t="s">
        <v>386</v>
      </c>
      <c r="D315" s="181" t="s">
        <v>184</v>
      </c>
      <c r="E315" s="182" t="s">
        <v>387</v>
      </c>
      <c r="F315" s="183" t="s">
        <v>388</v>
      </c>
      <c r="G315" s="184" t="s">
        <v>379</v>
      </c>
      <c r="H315" s="185">
        <v>1</v>
      </c>
      <c r="I315" s="186"/>
      <c r="J315" s="187">
        <f>ROUND(I315*H315,2)</f>
        <v>0</v>
      </c>
      <c r="K315" s="183" t="s">
        <v>188</v>
      </c>
      <c r="L315" s="42"/>
      <c r="M315" s="188" t="s">
        <v>19</v>
      </c>
      <c r="N315" s="189" t="s">
        <v>42</v>
      </c>
      <c r="O315" s="67"/>
      <c r="P315" s="190">
        <f>O315*H315</f>
        <v>0</v>
      </c>
      <c r="Q315" s="190">
        <v>2.5999999999999998E-4</v>
      </c>
      <c r="R315" s="190">
        <f>Q315*H315</f>
        <v>2.5999999999999998E-4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278</v>
      </c>
      <c r="AT315" s="192" t="s">
        <v>184</v>
      </c>
      <c r="AU315" s="192" t="s">
        <v>83</v>
      </c>
      <c r="AY315" s="20" t="s">
        <v>181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83</v>
      </c>
      <c r="BK315" s="193">
        <f>ROUND(I315*H315,2)</f>
        <v>0</v>
      </c>
      <c r="BL315" s="20" t="s">
        <v>278</v>
      </c>
      <c r="BM315" s="192" t="s">
        <v>389</v>
      </c>
    </row>
    <row r="316" spans="1:65" s="2" customFormat="1" ht="11.25">
      <c r="A316" s="37"/>
      <c r="B316" s="38"/>
      <c r="C316" s="39"/>
      <c r="D316" s="194" t="s">
        <v>191</v>
      </c>
      <c r="E316" s="39"/>
      <c r="F316" s="195" t="s">
        <v>390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191</v>
      </c>
      <c r="AU316" s="20" t="s">
        <v>83</v>
      </c>
    </row>
    <row r="317" spans="1:65" s="13" customFormat="1" ht="11.25">
      <c r="B317" s="199"/>
      <c r="C317" s="200"/>
      <c r="D317" s="201" t="s">
        <v>193</v>
      </c>
      <c r="E317" s="202" t="s">
        <v>19</v>
      </c>
      <c r="F317" s="203" t="s">
        <v>77</v>
      </c>
      <c r="G317" s="200"/>
      <c r="H317" s="204">
        <v>1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193</v>
      </c>
      <c r="AU317" s="210" t="s">
        <v>83</v>
      </c>
      <c r="AV317" s="13" t="s">
        <v>83</v>
      </c>
      <c r="AW317" s="13" t="s">
        <v>32</v>
      </c>
      <c r="AX317" s="13" t="s">
        <v>70</v>
      </c>
      <c r="AY317" s="210" t="s">
        <v>181</v>
      </c>
    </row>
    <row r="318" spans="1:65" s="14" customFormat="1" ht="11.25">
      <c r="B318" s="211"/>
      <c r="C318" s="212"/>
      <c r="D318" s="201" t="s">
        <v>193</v>
      </c>
      <c r="E318" s="213" t="s">
        <v>19</v>
      </c>
      <c r="F318" s="214" t="s">
        <v>197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193</v>
      </c>
      <c r="AU318" s="221" t="s">
        <v>83</v>
      </c>
      <c r="AV318" s="14" t="s">
        <v>189</v>
      </c>
      <c r="AW318" s="14" t="s">
        <v>32</v>
      </c>
      <c r="AX318" s="14" t="s">
        <v>77</v>
      </c>
      <c r="AY318" s="221" t="s">
        <v>181</v>
      </c>
    </row>
    <row r="319" spans="1:65" s="2" customFormat="1" ht="16.5" customHeight="1">
      <c r="A319" s="37"/>
      <c r="B319" s="38"/>
      <c r="C319" s="222" t="s">
        <v>391</v>
      </c>
      <c r="D319" s="222" t="s">
        <v>237</v>
      </c>
      <c r="E319" s="223" t="s">
        <v>392</v>
      </c>
      <c r="F319" s="224" t="s">
        <v>393</v>
      </c>
      <c r="G319" s="225" t="s">
        <v>187</v>
      </c>
      <c r="H319" s="226">
        <v>1.7969999999999999</v>
      </c>
      <c r="I319" s="227"/>
      <c r="J319" s="228">
        <f>ROUND(I319*H319,2)</f>
        <v>0</v>
      </c>
      <c r="K319" s="224" t="s">
        <v>188</v>
      </c>
      <c r="L319" s="229"/>
      <c r="M319" s="230" t="s">
        <v>19</v>
      </c>
      <c r="N319" s="231" t="s">
        <v>42</v>
      </c>
      <c r="O319" s="67"/>
      <c r="P319" s="190">
        <f>O319*H319</f>
        <v>0</v>
      </c>
      <c r="Q319" s="190">
        <v>3.7039999999999997E-2</v>
      </c>
      <c r="R319" s="190">
        <f>Q319*H319</f>
        <v>6.6560879999999989E-2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356</v>
      </c>
      <c r="AT319" s="192" t="s">
        <v>237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394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213</v>
      </c>
      <c r="G320" s="200"/>
      <c r="H320" s="204">
        <v>1.7969999999999999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1.7969999999999999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16.5" customHeight="1">
      <c r="A322" s="37"/>
      <c r="B322" s="38"/>
      <c r="C322" s="181" t="s">
        <v>395</v>
      </c>
      <c r="D322" s="181" t="s">
        <v>184</v>
      </c>
      <c r="E322" s="182" t="s">
        <v>396</v>
      </c>
      <c r="F322" s="183" t="s">
        <v>397</v>
      </c>
      <c r="G322" s="184" t="s">
        <v>230</v>
      </c>
      <c r="H322" s="185">
        <v>8.1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2E-3</v>
      </c>
      <c r="T322" s="191">
        <f>S322*H322</f>
        <v>1.6199999999999999E-2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398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399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400</v>
      </c>
      <c r="G324" s="200"/>
      <c r="H324" s="204">
        <v>2.25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400</v>
      </c>
      <c r="G325" s="200"/>
      <c r="H325" s="204">
        <v>2.25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3" customFormat="1" ht="11.25">
      <c r="B326" s="199"/>
      <c r="C326" s="200"/>
      <c r="D326" s="201" t="s">
        <v>193</v>
      </c>
      <c r="E326" s="202" t="s">
        <v>19</v>
      </c>
      <c r="F326" s="203" t="s">
        <v>401</v>
      </c>
      <c r="G326" s="200"/>
      <c r="H326" s="204">
        <v>0.94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193</v>
      </c>
      <c r="AU326" s="210" t="s">
        <v>83</v>
      </c>
      <c r="AV326" s="13" t="s">
        <v>83</v>
      </c>
      <c r="AW326" s="13" t="s">
        <v>32</v>
      </c>
      <c r="AX326" s="13" t="s">
        <v>70</v>
      </c>
      <c r="AY326" s="210" t="s">
        <v>181</v>
      </c>
    </row>
    <row r="327" spans="1:65" s="13" customFormat="1" ht="11.25">
      <c r="B327" s="199"/>
      <c r="C327" s="200"/>
      <c r="D327" s="201" t="s">
        <v>193</v>
      </c>
      <c r="E327" s="202" t="s">
        <v>19</v>
      </c>
      <c r="F327" s="203" t="s">
        <v>402</v>
      </c>
      <c r="G327" s="200"/>
      <c r="H327" s="204">
        <v>2.66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193</v>
      </c>
      <c r="AU327" s="210" t="s">
        <v>83</v>
      </c>
      <c r="AV327" s="13" t="s">
        <v>83</v>
      </c>
      <c r="AW327" s="13" t="s">
        <v>32</v>
      </c>
      <c r="AX327" s="13" t="s">
        <v>70</v>
      </c>
      <c r="AY327" s="210" t="s">
        <v>181</v>
      </c>
    </row>
    <row r="328" spans="1:65" s="14" customFormat="1" ht="11.25">
      <c r="B328" s="211"/>
      <c r="C328" s="212"/>
      <c r="D328" s="201" t="s">
        <v>193</v>
      </c>
      <c r="E328" s="213" t="s">
        <v>19</v>
      </c>
      <c r="F328" s="214" t="s">
        <v>197</v>
      </c>
      <c r="G328" s="212"/>
      <c r="H328" s="215">
        <v>8.1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193</v>
      </c>
      <c r="AU328" s="221" t="s">
        <v>83</v>
      </c>
      <c r="AV328" s="14" t="s">
        <v>189</v>
      </c>
      <c r="AW328" s="14" t="s">
        <v>32</v>
      </c>
      <c r="AX328" s="14" t="s">
        <v>77</v>
      </c>
      <c r="AY328" s="221" t="s">
        <v>181</v>
      </c>
    </row>
    <row r="329" spans="1:65" s="2" customFormat="1" ht="21.75" customHeight="1">
      <c r="A329" s="37"/>
      <c r="B329" s="38"/>
      <c r="C329" s="181" t="s">
        <v>403</v>
      </c>
      <c r="D329" s="181" t="s">
        <v>184</v>
      </c>
      <c r="E329" s="182" t="s">
        <v>404</v>
      </c>
      <c r="F329" s="183" t="s">
        <v>405</v>
      </c>
      <c r="G329" s="184" t="s">
        <v>230</v>
      </c>
      <c r="H329" s="185">
        <v>8.1</v>
      </c>
      <c r="I329" s="186"/>
      <c r="J329" s="187">
        <f>ROUND(I329*H329,2)</f>
        <v>0</v>
      </c>
      <c r="K329" s="183" t="s">
        <v>188</v>
      </c>
      <c r="L329" s="42"/>
      <c r="M329" s="188" t="s">
        <v>19</v>
      </c>
      <c r="N329" s="189" t="s">
        <v>42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278</v>
      </c>
      <c r="AT329" s="192" t="s">
        <v>184</v>
      </c>
      <c r="AU329" s="192" t="s">
        <v>83</v>
      </c>
      <c r="AY329" s="20" t="s">
        <v>181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83</v>
      </c>
      <c r="BK329" s="193">
        <f>ROUND(I329*H329,2)</f>
        <v>0</v>
      </c>
      <c r="BL329" s="20" t="s">
        <v>278</v>
      </c>
      <c r="BM329" s="192" t="s">
        <v>406</v>
      </c>
    </row>
    <row r="330" spans="1:65" s="2" customFormat="1" ht="11.25">
      <c r="A330" s="37"/>
      <c r="B330" s="38"/>
      <c r="C330" s="39"/>
      <c r="D330" s="194" t="s">
        <v>191</v>
      </c>
      <c r="E330" s="39"/>
      <c r="F330" s="195" t="s">
        <v>407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191</v>
      </c>
      <c r="AU330" s="20" t="s">
        <v>83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400</v>
      </c>
      <c r="G331" s="200"/>
      <c r="H331" s="204">
        <v>2.25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3" customFormat="1" ht="11.25">
      <c r="B332" s="199"/>
      <c r="C332" s="200"/>
      <c r="D332" s="201" t="s">
        <v>193</v>
      </c>
      <c r="E332" s="202" t="s">
        <v>19</v>
      </c>
      <c r="F332" s="203" t="s">
        <v>400</v>
      </c>
      <c r="G332" s="200"/>
      <c r="H332" s="204">
        <v>2.25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193</v>
      </c>
      <c r="AU332" s="210" t="s">
        <v>83</v>
      </c>
      <c r="AV332" s="13" t="s">
        <v>83</v>
      </c>
      <c r="AW332" s="13" t="s">
        <v>32</v>
      </c>
      <c r="AX332" s="13" t="s">
        <v>70</v>
      </c>
      <c r="AY332" s="210" t="s">
        <v>181</v>
      </c>
    </row>
    <row r="333" spans="1:65" s="13" customFormat="1" ht="11.25">
      <c r="B333" s="199"/>
      <c r="C333" s="200"/>
      <c r="D333" s="201" t="s">
        <v>193</v>
      </c>
      <c r="E333" s="202" t="s">
        <v>19</v>
      </c>
      <c r="F333" s="203" t="s">
        <v>401</v>
      </c>
      <c r="G333" s="200"/>
      <c r="H333" s="204">
        <v>0.94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193</v>
      </c>
      <c r="AU333" s="210" t="s">
        <v>83</v>
      </c>
      <c r="AV333" s="13" t="s">
        <v>83</v>
      </c>
      <c r="AW333" s="13" t="s">
        <v>32</v>
      </c>
      <c r="AX333" s="13" t="s">
        <v>70</v>
      </c>
      <c r="AY333" s="210" t="s">
        <v>181</v>
      </c>
    </row>
    <row r="334" spans="1:65" s="13" customFormat="1" ht="11.25">
      <c r="B334" s="199"/>
      <c r="C334" s="200"/>
      <c r="D334" s="201" t="s">
        <v>193</v>
      </c>
      <c r="E334" s="202" t="s">
        <v>19</v>
      </c>
      <c r="F334" s="203" t="s">
        <v>402</v>
      </c>
      <c r="G334" s="200"/>
      <c r="H334" s="204">
        <v>2.66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193</v>
      </c>
      <c r="AU334" s="210" t="s">
        <v>83</v>
      </c>
      <c r="AV334" s="13" t="s">
        <v>83</v>
      </c>
      <c r="AW334" s="13" t="s">
        <v>32</v>
      </c>
      <c r="AX334" s="13" t="s">
        <v>70</v>
      </c>
      <c r="AY334" s="210" t="s">
        <v>181</v>
      </c>
    </row>
    <row r="335" spans="1:65" s="14" customFormat="1" ht="11.25">
      <c r="B335" s="211"/>
      <c r="C335" s="212"/>
      <c r="D335" s="201" t="s">
        <v>193</v>
      </c>
      <c r="E335" s="213" t="s">
        <v>19</v>
      </c>
      <c r="F335" s="214" t="s">
        <v>197</v>
      </c>
      <c r="G335" s="212"/>
      <c r="H335" s="215">
        <v>8.1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193</v>
      </c>
      <c r="AU335" s="221" t="s">
        <v>83</v>
      </c>
      <c r="AV335" s="14" t="s">
        <v>189</v>
      </c>
      <c r="AW335" s="14" t="s">
        <v>32</v>
      </c>
      <c r="AX335" s="14" t="s">
        <v>77</v>
      </c>
      <c r="AY335" s="221" t="s">
        <v>181</v>
      </c>
    </row>
    <row r="336" spans="1:65" s="2" customFormat="1" ht="16.5" customHeight="1">
      <c r="A336" s="37"/>
      <c r="B336" s="38"/>
      <c r="C336" s="222" t="s">
        <v>408</v>
      </c>
      <c r="D336" s="222" t="s">
        <v>237</v>
      </c>
      <c r="E336" s="223" t="s">
        <v>409</v>
      </c>
      <c r="F336" s="224" t="s">
        <v>410</v>
      </c>
      <c r="G336" s="225" t="s">
        <v>230</v>
      </c>
      <c r="H336" s="226">
        <v>8.1</v>
      </c>
      <c r="I336" s="227"/>
      <c r="J336" s="228">
        <f>ROUND(I336*H336,2)</f>
        <v>0</v>
      </c>
      <c r="K336" s="224" t="s">
        <v>188</v>
      </c>
      <c r="L336" s="229"/>
      <c r="M336" s="230" t="s">
        <v>19</v>
      </c>
      <c r="N336" s="231" t="s">
        <v>42</v>
      </c>
      <c r="O336" s="67"/>
      <c r="P336" s="190">
        <f>O336*H336</f>
        <v>0</v>
      </c>
      <c r="Q336" s="190">
        <v>1.8E-3</v>
      </c>
      <c r="R336" s="190">
        <f>Q336*H336</f>
        <v>1.4579999999999999E-2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356</v>
      </c>
      <c r="AT336" s="192" t="s">
        <v>237</v>
      </c>
      <c r="AU336" s="192" t="s">
        <v>83</v>
      </c>
      <c r="AY336" s="20" t="s">
        <v>181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83</v>
      </c>
      <c r="BK336" s="193">
        <f>ROUND(I336*H336,2)</f>
        <v>0</v>
      </c>
      <c r="BL336" s="20" t="s">
        <v>278</v>
      </c>
      <c r="BM336" s="192" t="s">
        <v>411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400</v>
      </c>
      <c r="G337" s="200"/>
      <c r="H337" s="204">
        <v>2.25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400</v>
      </c>
      <c r="G338" s="200"/>
      <c r="H338" s="204">
        <v>2.25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401</v>
      </c>
      <c r="G339" s="200"/>
      <c r="H339" s="204">
        <v>0.94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402</v>
      </c>
      <c r="G340" s="200"/>
      <c r="H340" s="204">
        <v>2.66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8.1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412</v>
      </c>
      <c r="D342" s="181" t="s">
        <v>184</v>
      </c>
      <c r="E342" s="182" t="s">
        <v>413</v>
      </c>
      <c r="F342" s="183" t="s">
        <v>414</v>
      </c>
      <c r="G342" s="184" t="s">
        <v>309</v>
      </c>
      <c r="H342" s="185">
        <v>0.45200000000000001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415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416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2" customFormat="1" ht="22.9" customHeight="1">
      <c r="B344" s="165"/>
      <c r="C344" s="166"/>
      <c r="D344" s="167" t="s">
        <v>69</v>
      </c>
      <c r="E344" s="179" t="s">
        <v>417</v>
      </c>
      <c r="F344" s="179" t="s">
        <v>418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SUM(P345:P370)</f>
        <v>0</v>
      </c>
      <c r="Q344" s="173"/>
      <c r="R344" s="174">
        <f>SUM(R345:R370)</f>
        <v>1.2789E-2</v>
      </c>
      <c r="S344" s="173"/>
      <c r="T344" s="175">
        <f>SUM(T345:T370)</f>
        <v>0</v>
      </c>
      <c r="AR344" s="176" t="s">
        <v>83</v>
      </c>
      <c r="AT344" s="177" t="s">
        <v>69</v>
      </c>
      <c r="AU344" s="177" t="s">
        <v>77</v>
      </c>
      <c r="AY344" s="176" t="s">
        <v>181</v>
      </c>
      <c r="BK344" s="178">
        <f>SUM(BK345:BK370)</f>
        <v>0</v>
      </c>
    </row>
    <row r="345" spans="1:65" s="2" customFormat="1" ht="24.2" customHeight="1">
      <c r="A345" s="37"/>
      <c r="B345" s="38"/>
      <c r="C345" s="181" t="s">
        <v>419</v>
      </c>
      <c r="D345" s="181" t="s">
        <v>184</v>
      </c>
      <c r="E345" s="182" t="s">
        <v>420</v>
      </c>
      <c r="F345" s="183" t="s">
        <v>421</v>
      </c>
      <c r="G345" s="184" t="s">
        <v>230</v>
      </c>
      <c r="H345" s="185">
        <v>30.45</v>
      </c>
      <c r="I345" s="186"/>
      <c r="J345" s="187">
        <f>ROUND(I345*H345,2)</f>
        <v>0</v>
      </c>
      <c r="K345" s="183" t="s">
        <v>188</v>
      </c>
      <c r="L345" s="42"/>
      <c r="M345" s="188" t="s">
        <v>19</v>
      </c>
      <c r="N345" s="189" t="s">
        <v>42</v>
      </c>
      <c r="O345" s="67"/>
      <c r="P345" s="190">
        <f>O345*H345</f>
        <v>0</v>
      </c>
      <c r="Q345" s="190">
        <v>6.0000000000000002E-5</v>
      </c>
      <c r="R345" s="190">
        <f>Q345*H345</f>
        <v>1.8270000000000001E-3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278</v>
      </c>
      <c r="AT345" s="192" t="s">
        <v>184</v>
      </c>
      <c r="AU345" s="192" t="s">
        <v>83</v>
      </c>
      <c r="AY345" s="20" t="s">
        <v>181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83</v>
      </c>
      <c r="BK345" s="193">
        <f>ROUND(I345*H345,2)</f>
        <v>0</v>
      </c>
      <c r="BL345" s="20" t="s">
        <v>278</v>
      </c>
      <c r="BM345" s="192" t="s">
        <v>422</v>
      </c>
    </row>
    <row r="346" spans="1:65" s="2" customFormat="1" ht="11.25">
      <c r="A346" s="37"/>
      <c r="B346" s="38"/>
      <c r="C346" s="39"/>
      <c r="D346" s="194" t="s">
        <v>191</v>
      </c>
      <c r="E346" s="39"/>
      <c r="F346" s="195" t="s">
        <v>423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191</v>
      </c>
      <c r="AU346" s="20" t="s">
        <v>83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424</v>
      </c>
      <c r="G347" s="200"/>
      <c r="H347" s="204">
        <v>7.16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424</v>
      </c>
      <c r="G348" s="200"/>
      <c r="H348" s="204">
        <v>7.16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425</v>
      </c>
      <c r="G349" s="200"/>
      <c r="H349" s="204">
        <v>5.87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426</v>
      </c>
      <c r="G350" s="200"/>
      <c r="H350" s="204">
        <v>3.1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424</v>
      </c>
      <c r="G351" s="200"/>
      <c r="H351" s="204">
        <v>7.16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4" customFormat="1" ht="11.25">
      <c r="B352" s="211"/>
      <c r="C352" s="212"/>
      <c r="D352" s="201" t="s">
        <v>193</v>
      </c>
      <c r="E352" s="213" t="s">
        <v>19</v>
      </c>
      <c r="F352" s="214" t="s">
        <v>197</v>
      </c>
      <c r="G352" s="212"/>
      <c r="H352" s="215">
        <v>30.450000000000003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193</v>
      </c>
      <c r="AU352" s="221" t="s">
        <v>83</v>
      </c>
      <c r="AV352" s="14" t="s">
        <v>189</v>
      </c>
      <c r="AW352" s="14" t="s">
        <v>32</v>
      </c>
      <c r="AX352" s="14" t="s">
        <v>77</v>
      </c>
      <c r="AY352" s="221" t="s">
        <v>181</v>
      </c>
    </row>
    <row r="353" spans="1:65" s="2" customFormat="1" ht="24.2" customHeight="1">
      <c r="A353" s="37"/>
      <c r="B353" s="38"/>
      <c r="C353" s="181" t="s">
        <v>427</v>
      </c>
      <c r="D353" s="181" t="s">
        <v>184</v>
      </c>
      <c r="E353" s="182" t="s">
        <v>428</v>
      </c>
      <c r="F353" s="183" t="s">
        <v>429</v>
      </c>
      <c r="G353" s="184" t="s">
        <v>230</v>
      </c>
      <c r="H353" s="185">
        <v>30.45</v>
      </c>
      <c r="I353" s="186"/>
      <c r="J353" s="187">
        <f>ROUND(I353*H353,2)</f>
        <v>0</v>
      </c>
      <c r="K353" s="183" t="s">
        <v>188</v>
      </c>
      <c r="L353" s="42"/>
      <c r="M353" s="188" t="s">
        <v>19</v>
      </c>
      <c r="N353" s="189" t="s">
        <v>42</v>
      </c>
      <c r="O353" s="67"/>
      <c r="P353" s="190">
        <f>O353*H353</f>
        <v>0</v>
      </c>
      <c r="Q353" s="190">
        <v>6.9999999999999994E-5</v>
      </c>
      <c r="R353" s="190">
        <f>Q353*H353</f>
        <v>2.1314999999999997E-3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278</v>
      </c>
      <c r="AT353" s="192" t="s">
        <v>184</v>
      </c>
      <c r="AU353" s="192" t="s">
        <v>83</v>
      </c>
      <c r="AY353" s="20" t="s">
        <v>181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83</v>
      </c>
      <c r="BK353" s="193">
        <f>ROUND(I353*H353,2)</f>
        <v>0</v>
      </c>
      <c r="BL353" s="20" t="s">
        <v>278</v>
      </c>
      <c r="BM353" s="192" t="s">
        <v>430</v>
      </c>
    </row>
    <row r="354" spans="1:65" s="2" customFormat="1" ht="11.25">
      <c r="A354" s="37"/>
      <c r="B354" s="38"/>
      <c r="C354" s="39"/>
      <c r="D354" s="194" t="s">
        <v>191</v>
      </c>
      <c r="E354" s="39"/>
      <c r="F354" s="195" t="s">
        <v>431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191</v>
      </c>
      <c r="AU354" s="20" t="s">
        <v>83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424</v>
      </c>
      <c r="G355" s="200"/>
      <c r="H355" s="204">
        <v>7.16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424</v>
      </c>
      <c r="G356" s="200"/>
      <c r="H356" s="204">
        <v>7.16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425</v>
      </c>
      <c r="G357" s="200"/>
      <c r="H357" s="204">
        <v>5.87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426</v>
      </c>
      <c r="G358" s="200"/>
      <c r="H358" s="204">
        <v>3.1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424</v>
      </c>
      <c r="G359" s="200"/>
      <c r="H359" s="204">
        <v>7.16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30.450000000000003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24.2" customHeight="1">
      <c r="A361" s="37"/>
      <c r="B361" s="38"/>
      <c r="C361" s="181" t="s">
        <v>432</v>
      </c>
      <c r="D361" s="181" t="s">
        <v>184</v>
      </c>
      <c r="E361" s="182" t="s">
        <v>433</v>
      </c>
      <c r="F361" s="183" t="s">
        <v>434</v>
      </c>
      <c r="G361" s="184" t="s">
        <v>230</v>
      </c>
      <c r="H361" s="185">
        <v>30.45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2.9E-4</v>
      </c>
      <c r="R361" s="190">
        <f>Q361*H361</f>
        <v>8.8304999999999998E-3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435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436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424</v>
      </c>
      <c r="G363" s="200"/>
      <c r="H363" s="204">
        <v>7.16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424</v>
      </c>
      <c r="G364" s="200"/>
      <c r="H364" s="204">
        <v>7.16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425</v>
      </c>
      <c r="G365" s="200"/>
      <c r="H365" s="204">
        <v>5.87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426</v>
      </c>
      <c r="G366" s="200"/>
      <c r="H366" s="204">
        <v>3.1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424</v>
      </c>
      <c r="G367" s="200"/>
      <c r="H367" s="204">
        <v>7.16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4" customFormat="1" ht="11.25">
      <c r="B368" s="211"/>
      <c r="C368" s="212"/>
      <c r="D368" s="201" t="s">
        <v>193</v>
      </c>
      <c r="E368" s="213" t="s">
        <v>19</v>
      </c>
      <c r="F368" s="214" t="s">
        <v>197</v>
      </c>
      <c r="G368" s="212"/>
      <c r="H368" s="215">
        <v>30.450000000000003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193</v>
      </c>
      <c r="AU368" s="221" t="s">
        <v>83</v>
      </c>
      <c r="AV368" s="14" t="s">
        <v>189</v>
      </c>
      <c r="AW368" s="14" t="s">
        <v>32</v>
      </c>
      <c r="AX368" s="14" t="s">
        <v>77</v>
      </c>
      <c r="AY368" s="221" t="s">
        <v>181</v>
      </c>
    </row>
    <row r="369" spans="1:65" s="2" customFormat="1" ht="33" customHeight="1">
      <c r="A369" s="37"/>
      <c r="B369" s="38"/>
      <c r="C369" s="181" t="s">
        <v>437</v>
      </c>
      <c r="D369" s="181" t="s">
        <v>184</v>
      </c>
      <c r="E369" s="182" t="s">
        <v>438</v>
      </c>
      <c r="F369" s="183" t="s">
        <v>439</v>
      </c>
      <c r="G369" s="184" t="s">
        <v>309</v>
      </c>
      <c r="H369" s="185">
        <v>1.2999999999999999E-2</v>
      </c>
      <c r="I369" s="186"/>
      <c r="J369" s="187">
        <f>ROUND(I369*H369,2)</f>
        <v>0</v>
      </c>
      <c r="K369" s="183" t="s">
        <v>188</v>
      </c>
      <c r="L369" s="42"/>
      <c r="M369" s="188" t="s">
        <v>19</v>
      </c>
      <c r="N369" s="189" t="s">
        <v>42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278</v>
      </c>
      <c r="AT369" s="192" t="s">
        <v>184</v>
      </c>
      <c r="AU369" s="192" t="s">
        <v>83</v>
      </c>
      <c r="AY369" s="20" t="s">
        <v>181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83</v>
      </c>
      <c r="BK369" s="193">
        <f>ROUND(I369*H369,2)</f>
        <v>0</v>
      </c>
      <c r="BL369" s="20" t="s">
        <v>278</v>
      </c>
      <c r="BM369" s="192" t="s">
        <v>440</v>
      </c>
    </row>
    <row r="370" spans="1:65" s="2" customFormat="1" ht="11.25">
      <c r="A370" s="37"/>
      <c r="B370" s="38"/>
      <c r="C370" s="39"/>
      <c r="D370" s="194" t="s">
        <v>191</v>
      </c>
      <c r="E370" s="39"/>
      <c r="F370" s="195" t="s">
        <v>441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191</v>
      </c>
      <c r="AU370" s="20" t="s">
        <v>83</v>
      </c>
    </row>
    <row r="371" spans="1:65" s="12" customFormat="1" ht="22.9" customHeight="1">
      <c r="B371" s="165"/>
      <c r="C371" s="166"/>
      <c r="D371" s="167" t="s">
        <v>69</v>
      </c>
      <c r="E371" s="179" t="s">
        <v>442</v>
      </c>
      <c r="F371" s="179" t="s">
        <v>443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SUM(P372:P384)</f>
        <v>0</v>
      </c>
      <c r="Q371" s="173"/>
      <c r="R371" s="174">
        <f>SUM(R372:R384)</f>
        <v>1.7357339999999999E-2</v>
      </c>
      <c r="S371" s="173"/>
      <c r="T371" s="175">
        <f>SUM(T372:T384)</f>
        <v>0</v>
      </c>
      <c r="AR371" s="176" t="s">
        <v>83</v>
      </c>
      <c r="AT371" s="177" t="s">
        <v>69</v>
      </c>
      <c r="AU371" s="177" t="s">
        <v>77</v>
      </c>
      <c r="AY371" s="176" t="s">
        <v>181</v>
      </c>
      <c r="BK371" s="178">
        <f>SUM(BK372:BK384)</f>
        <v>0</v>
      </c>
    </row>
    <row r="372" spans="1:65" s="2" customFormat="1" ht="24.2" customHeight="1">
      <c r="A372" s="37"/>
      <c r="B372" s="38"/>
      <c r="C372" s="181" t="s">
        <v>444</v>
      </c>
      <c r="D372" s="181" t="s">
        <v>184</v>
      </c>
      <c r="E372" s="182" t="s">
        <v>445</v>
      </c>
      <c r="F372" s="183" t="s">
        <v>446</v>
      </c>
      <c r="G372" s="184" t="s">
        <v>187</v>
      </c>
      <c r="H372" s="185">
        <v>66.759</v>
      </c>
      <c r="I372" s="186"/>
      <c r="J372" s="187">
        <f>ROUND(I372*H372,2)</f>
        <v>0</v>
      </c>
      <c r="K372" s="183" t="s">
        <v>188</v>
      </c>
      <c r="L372" s="42"/>
      <c r="M372" s="188" t="s">
        <v>19</v>
      </c>
      <c r="N372" s="189" t="s">
        <v>42</v>
      </c>
      <c r="O372" s="67"/>
      <c r="P372" s="190">
        <f>O372*H372</f>
        <v>0</v>
      </c>
      <c r="Q372" s="190">
        <v>2.5999999999999998E-4</v>
      </c>
      <c r="R372" s="190">
        <f>Q372*H372</f>
        <v>1.7357339999999999E-2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278</v>
      </c>
      <c r="AT372" s="192" t="s">
        <v>184</v>
      </c>
      <c r="AU372" s="192" t="s">
        <v>83</v>
      </c>
      <c r="AY372" s="20" t="s">
        <v>181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83</v>
      </c>
      <c r="BK372" s="193">
        <f>ROUND(I372*H372,2)</f>
        <v>0</v>
      </c>
      <c r="BL372" s="20" t="s">
        <v>278</v>
      </c>
      <c r="BM372" s="192" t="s">
        <v>447</v>
      </c>
    </row>
    <row r="373" spans="1:65" s="2" customFormat="1" ht="11.25">
      <c r="A373" s="37"/>
      <c r="B373" s="38"/>
      <c r="C373" s="39"/>
      <c r="D373" s="194" t="s">
        <v>191</v>
      </c>
      <c r="E373" s="39"/>
      <c r="F373" s="195" t="s">
        <v>448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191</v>
      </c>
      <c r="AU373" s="20" t="s">
        <v>83</v>
      </c>
    </row>
    <row r="374" spans="1:65" s="13" customFormat="1" ht="11.25">
      <c r="B374" s="199"/>
      <c r="C374" s="200"/>
      <c r="D374" s="201" t="s">
        <v>193</v>
      </c>
      <c r="E374" s="202" t="s">
        <v>19</v>
      </c>
      <c r="F374" s="203" t="s">
        <v>8</v>
      </c>
      <c r="G374" s="200"/>
      <c r="H374" s="204">
        <v>12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193</v>
      </c>
      <c r="AU374" s="210" t="s">
        <v>83</v>
      </c>
      <c r="AV374" s="13" t="s">
        <v>83</v>
      </c>
      <c r="AW374" s="13" t="s">
        <v>32</v>
      </c>
      <c r="AX374" s="13" t="s">
        <v>70</v>
      </c>
      <c r="AY374" s="210" t="s">
        <v>181</v>
      </c>
    </row>
    <row r="375" spans="1:65" s="13" customFormat="1" ht="11.25">
      <c r="B375" s="199"/>
      <c r="C375" s="200"/>
      <c r="D375" s="201" t="s">
        <v>193</v>
      </c>
      <c r="E375" s="202" t="s">
        <v>19</v>
      </c>
      <c r="F375" s="203" t="s">
        <v>449</v>
      </c>
      <c r="G375" s="200"/>
      <c r="H375" s="204">
        <v>1.5209999999999999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193</v>
      </c>
      <c r="AU375" s="210" t="s">
        <v>83</v>
      </c>
      <c r="AV375" s="13" t="s">
        <v>83</v>
      </c>
      <c r="AW375" s="13" t="s">
        <v>32</v>
      </c>
      <c r="AX375" s="13" t="s">
        <v>70</v>
      </c>
      <c r="AY375" s="210" t="s">
        <v>181</v>
      </c>
    </row>
    <row r="376" spans="1:65" s="13" customFormat="1" ht="11.25">
      <c r="B376" s="199"/>
      <c r="C376" s="200"/>
      <c r="D376" s="201" t="s">
        <v>193</v>
      </c>
      <c r="E376" s="202" t="s">
        <v>19</v>
      </c>
      <c r="F376" s="203" t="s">
        <v>8</v>
      </c>
      <c r="G376" s="200"/>
      <c r="H376" s="204">
        <v>12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193</v>
      </c>
      <c r="AU376" s="210" t="s">
        <v>83</v>
      </c>
      <c r="AV376" s="13" t="s">
        <v>83</v>
      </c>
      <c r="AW376" s="13" t="s">
        <v>32</v>
      </c>
      <c r="AX376" s="13" t="s">
        <v>70</v>
      </c>
      <c r="AY376" s="210" t="s">
        <v>181</v>
      </c>
    </row>
    <row r="377" spans="1:65" s="13" customFormat="1" ht="11.25">
      <c r="B377" s="199"/>
      <c r="C377" s="200"/>
      <c r="D377" s="201" t="s">
        <v>193</v>
      </c>
      <c r="E377" s="202" t="s">
        <v>19</v>
      </c>
      <c r="F377" s="203" t="s">
        <v>449</v>
      </c>
      <c r="G377" s="200"/>
      <c r="H377" s="204">
        <v>1.5209999999999999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193</v>
      </c>
      <c r="AU377" s="210" t="s">
        <v>83</v>
      </c>
      <c r="AV377" s="13" t="s">
        <v>83</v>
      </c>
      <c r="AW377" s="13" t="s">
        <v>32</v>
      </c>
      <c r="AX377" s="13" t="s">
        <v>70</v>
      </c>
      <c r="AY377" s="210" t="s">
        <v>181</v>
      </c>
    </row>
    <row r="378" spans="1:65" s="13" customFormat="1" ht="11.25">
      <c r="B378" s="199"/>
      <c r="C378" s="200"/>
      <c r="D378" s="201" t="s">
        <v>193</v>
      </c>
      <c r="E378" s="202" t="s">
        <v>19</v>
      </c>
      <c r="F378" s="203" t="s">
        <v>8</v>
      </c>
      <c r="G378" s="200"/>
      <c r="H378" s="204">
        <v>12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193</v>
      </c>
      <c r="AU378" s="210" t="s">
        <v>83</v>
      </c>
      <c r="AV378" s="13" t="s">
        <v>83</v>
      </c>
      <c r="AW378" s="13" t="s">
        <v>32</v>
      </c>
      <c r="AX378" s="13" t="s">
        <v>70</v>
      </c>
      <c r="AY378" s="210" t="s">
        <v>181</v>
      </c>
    </row>
    <row r="379" spans="1:65" s="13" customFormat="1" ht="11.25">
      <c r="B379" s="199"/>
      <c r="C379" s="200"/>
      <c r="D379" s="201" t="s">
        <v>193</v>
      </c>
      <c r="E379" s="202" t="s">
        <v>19</v>
      </c>
      <c r="F379" s="203" t="s">
        <v>450</v>
      </c>
      <c r="G379" s="200"/>
      <c r="H379" s="204">
        <v>1.5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193</v>
      </c>
      <c r="AU379" s="210" t="s">
        <v>83</v>
      </c>
      <c r="AV379" s="13" t="s">
        <v>83</v>
      </c>
      <c r="AW379" s="13" t="s">
        <v>32</v>
      </c>
      <c r="AX379" s="13" t="s">
        <v>70</v>
      </c>
      <c r="AY379" s="210" t="s">
        <v>181</v>
      </c>
    </row>
    <row r="380" spans="1:65" s="13" customFormat="1" ht="11.25">
      <c r="B380" s="199"/>
      <c r="C380" s="200"/>
      <c r="D380" s="201" t="s">
        <v>193</v>
      </c>
      <c r="E380" s="202" t="s">
        <v>19</v>
      </c>
      <c r="F380" s="203" t="s">
        <v>8</v>
      </c>
      <c r="G380" s="200"/>
      <c r="H380" s="204">
        <v>12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193</v>
      </c>
      <c r="AU380" s="210" t="s">
        <v>83</v>
      </c>
      <c r="AV380" s="13" t="s">
        <v>83</v>
      </c>
      <c r="AW380" s="13" t="s">
        <v>32</v>
      </c>
      <c r="AX380" s="13" t="s">
        <v>70</v>
      </c>
      <c r="AY380" s="210" t="s">
        <v>181</v>
      </c>
    </row>
    <row r="381" spans="1:65" s="13" customFormat="1" ht="11.25">
      <c r="B381" s="199"/>
      <c r="C381" s="200"/>
      <c r="D381" s="201" t="s">
        <v>193</v>
      </c>
      <c r="E381" s="202" t="s">
        <v>19</v>
      </c>
      <c r="F381" s="203" t="s">
        <v>451</v>
      </c>
      <c r="G381" s="200"/>
      <c r="H381" s="204">
        <v>0.69599999999999995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193</v>
      </c>
      <c r="AU381" s="210" t="s">
        <v>83</v>
      </c>
      <c r="AV381" s="13" t="s">
        <v>83</v>
      </c>
      <c r="AW381" s="13" t="s">
        <v>32</v>
      </c>
      <c r="AX381" s="13" t="s">
        <v>70</v>
      </c>
      <c r="AY381" s="210" t="s">
        <v>181</v>
      </c>
    </row>
    <row r="382" spans="1:65" s="13" customFormat="1" ht="11.25">
      <c r="B382" s="199"/>
      <c r="C382" s="200"/>
      <c r="D382" s="201" t="s">
        <v>193</v>
      </c>
      <c r="E382" s="202" t="s">
        <v>19</v>
      </c>
      <c r="F382" s="203" t="s">
        <v>8</v>
      </c>
      <c r="G382" s="200"/>
      <c r="H382" s="204">
        <v>12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193</v>
      </c>
      <c r="AU382" s="210" t="s">
        <v>83</v>
      </c>
      <c r="AV382" s="13" t="s">
        <v>83</v>
      </c>
      <c r="AW382" s="13" t="s">
        <v>32</v>
      </c>
      <c r="AX382" s="13" t="s">
        <v>70</v>
      </c>
      <c r="AY382" s="210" t="s">
        <v>181</v>
      </c>
    </row>
    <row r="383" spans="1:65" s="13" customFormat="1" ht="11.25">
      <c r="B383" s="199"/>
      <c r="C383" s="200"/>
      <c r="D383" s="201" t="s">
        <v>193</v>
      </c>
      <c r="E383" s="202" t="s">
        <v>19</v>
      </c>
      <c r="F383" s="203" t="s">
        <v>449</v>
      </c>
      <c r="G383" s="200"/>
      <c r="H383" s="204">
        <v>1.5209999999999999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193</v>
      </c>
      <c r="AU383" s="210" t="s">
        <v>83</v>
      </c>
      <c r="AV383" s="13" t="s">
        <v>83</v>
      </c>
      <c r="AW383" s="13" t="s">
        <v>32</v>
      </c>
      <c r="AX383" s="13" t="s">
        <v>70</v>
      </c>
      <c r="AY383" s="210" t="s">
        <v>181</v>
      </c>
    </row>
    <row r="384" spans="1:65" s="14" customFormat="1" ht="11.25">
      <c r="B384" s="211"/>
      <c r="C384" s="212"/>
      <c r="D384" s="201" t="s">
        <v>193</v>
      </c>
      <c r="E384" s="213" t="s">
        <v>19</v>
      </c>
      <c r="F384" s="214" t="s">
        <v>197</v>
      </c>
      <c r="G384" s="212"/>
      <c r="H384" s="215">
        <v>66.759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193</v>
      </c>
      <c r="AU384" s="221" t="s">
        <v>83</v>
      </c>
      <c r="AV384" s="14" t="s">
        <v>189</v>
      </c>
      <c r="AW384" s="14" t="s">
        <v>32</v>
      </c>
      <c r="AX384" s="14" t="s">
        <v>77</v>
      </c>
      <c r="AY384" s="221" t="s">
        <v>181</v>
      </c>
    </row>
    <row r="385" spans="1:65" s="12" customFormat="1" ht="22.9" customHeight="1">
      <c r="B385" s="165"/>
      <c r="C385" s="166"/>
      <c r="D385" s="167" t="s">
        <v>69</v>
      </c>
      <c r="E385" s="179" t="s">
        <v>452</v>
      </c>
      <c r="F385" s="179" t="s">
        <v>453</v>
      </c>
      <c r="G385" s="166"/>
      <c r="H385" s="166"/>
      <c r="I385" s="169"/>
      <c r="J385" s="180">
        <f>BK385</f>
        <v>0</v>
      </c>
      <c r="K385" s="166"/>
      <c r="L385" s="171"/>
      <c r="M385" s="172"/>
      <c r="N385" s="173"/>
      <c r="O385" s="173"/>
      <c r="P385" s="174">
        <f>SUM(P386:P401)</f>
        <v>0</v>
      </c>
      <c r="Q385" s="173"/>
      <c r="R385" s="174">
        <f>SUM(R386:R401)</f>
        <v>1.5262E-2</v>
      </c>
      <c r="S385" s="173"/>
      <c r="T385" s="175">
        <f>SUM(T386:T401)</f>
        <v>0</v>
      </c>
      <c r="AR385" s="176" t="s">
        <v>83</v>
      </c>
      <c r="AT385" s="177" t="s">
        <v>69</v>
      </c>
      <c r="AU385" s="177" t="s">
        <v>77</v>
      </c>
      <c r="AY385" s="176" t="s">
        <v>181</v>
      </c>
      <c r="BK385" s="178">
        <f>SUM(BK386:BK401)</f>
        <v>0</v>
      </c>
    </row>
    <row r="386" spans="1:65" s="2" customFormat="1" ht="16.5" customHeight="1">
      <c r="A386" s="37"/>
      <c r="B386" s="38"/>
      <c r="C386" s="181" t="s">
        <v>454</v>
      </c>
      <c r="D386" s="181" t="s">
        <v>184</v>
      </c>
      <c r="E386" s="182" t="s">
        <v>455</v>
      </c>
      <c r="F386" s="183" t="s">
        <v>456</v>
      </c>
      <c r="G386" s="184" t="s">
        <v>187</v>
      </c>
      <c r="H386" s="185">
        <v>11.74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42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278</v>
      </c>
      <c r="AT386" s="192" t="s">
        <v>184</v>
      </c>
      <c r="AU386" s="192" t="s">
        <v>83</v>
      </c>
      <c r="AY386" s="20" t="s">
        <v>181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83</v>
      </c>
      <c r="BK386" s="193">
        <f>ROUND(I386*H386,2)</f>
        <v>0</v>
      </c>
      <c r="BL386" s="20" t="s">
        <v>278</v>
      </c>
      <c r="BM386" s="192" t="s">
        <v>457</v>
      </c>
    </row>
    <row r="387" spans="1:65" s="13" customFormat="1" ht="11.25">
      <c r="B387" s="199"/>
      <c r="C387" s="200"/>
      <c r="D387" s="201" t="s">
        <v>193</v>
      </c>
      <c r="E387" s="202" t="s">
        <v>19</v>
      </c>
      <c r="F387" s="203" t="s">
        <v>458</v>
      </c>
      <c r="G387" s="200"/>
      <c r="H387" s="204">
        <v>3.1139999999999999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193</v>
      </c>
      <c r="AU387" s="210" t="s">
        <v>83</v>
      </c>
      <c r="AV387" s="13" t="s">
        <v>83</v>
      </c>
      <c r="AW387" s="13" t="s">
        <v>32</v>
      </c>
      <c r="AX387" s="13" t="s">
        <v>70</v>
      </c>
      <c r="AY387" s="210" t="s">
        <v>181</v>
      </c>
    </row>
    <row r="388" spans="1:65" s="13" customFormat="1" ht="11.25">
      <c r="B388" s="199"/>
      <c r="C388" s="200"/>
      <c r="D388" s="201" t="s">
        <v>193</v>
      </c>
      <c r="E388" s="202" t="s">
        <v>19</v>
      </c>
      <c r="F388" s="203" t="s">
        <v>458</v>
      </c>
      <c r="G388" s="200"/>
      <c r="H388" s="204">
        <v>3.1139999999999999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193</v>
      </c>
      <c r="AU388" s="210" t="s">
        <v>83</v>
      </c>
      <c r="AV388" s="13" t="s">
        <v>83</v>
      </c>
      <c r="AW388" s="13" t="s">
        <v>32</v>
      </c>
      <c r="AX388" s="13" t="s">
        <v>70</v>
      </c>
      <c r="AY388" s="210" t="s">
        <v>181</v>
      </c>
    </row>
    <row r="389" spans="1:65" s="13" customFormat="1" ht="11.25">
      <c r="B389" s="199"/>
      <c r="C389" s="200"/>
      <c r="D389" s="201" t="s">
        <v>193</v>
      </c>
      <c r="E389" s="202" t="s">
        <v>19</v>
      </c>
      <c r="F389" s="203" t="s">
        <v>213</v>
      </c>
      <c r="G389" s="200"/>
      <c r="H389" s="204">
        <v>1.7969999999999999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193</v>
      </c>
      <c r="AU389" s="210" t="s">
        <v>83</v>
      </c>
      <c r="AV389" s="13" t="s">
        <v>83</v>
      </c>
      <c r="AW389" s="13" t="s">
        <v>32</v>
      </c>
      <c r="AX389" s="13" t="s">
        <v>70</v>
      </c>
      <c r="AY389" s="210" t="s">
        <v>181</v>
      </c>
    </row>
    <row r="390" spans="1:65" s="13" customFormat="1" ht="11.25">
      <c r="B390" s="199"/>
      <c r="C390" s="200"/>
      <c r="D390" s="201" t="s">
        <v>193</v>
      </c>
      <c r="E390" s="202" t="s">
        <v>19</v>
      </c>
      <c r="F390" s="203" t="s">
        <v>214</v>
      </c>
      <c r="G390" s="200"/>
      <c r="H390" s="204">
        <v>0.60099999999999998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193</v>
      </c>
      <c r="AU390" s="210" t="s">
        <v>83</v>
      </c>
      <c r="AV390" s="13" t="s">
        <v>83</v>
      </c>
      <c r="AW390" s="13" t="s">
        <v>32</v>
      </c>
      <c r="AX390" s="13" t="s">
        <v>70</v>
      </c>
      <c r="AY390" s="210" t="s">
        <v>181</v>
      </c>
    </row>
    <row r="391" spans="1:65" s="13" customFormat="1" ht="11.25">
      <c r="B391" s="199"/>
      <c r="C391" s="200"/>
      <c r="D391" s="201" t="s">
        <v>193</v>
      </c>
      <c r="E391" s="202" t="s">
        <v>19</v>
      </c>
      <c r="F391" s="203" t="s">
        <v>458</v>
      </c>
      <c r="G391" s="200"/>
      <c r="H391" s="204">
        <v>3.1139999999999999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193</v>
      </c>
      <c r="AU391" s="210" t="s">
        <v>83</v>
      </c>
      <c r="AV391" s="13" t="s">
        <v>83</v>
      </c>
      <c r="AW391" s="13" t="s">
        <v>32</v>
      </c>
      <c r="AX391" s="13" t="s">
        <v>70</v>
      </c>
      <c r="AY391" s="210" t="s">
        <v>181</v>
      </c>
    </row>
    <row r="392" spans="1:65" s="14" customFormat="1" ht="11.25">
      <c r="B392" s="211"/>
      <c r="C392" s="212"/>
      <c r="D392" s="201" t="s">
        <v>193</v>
      </c>
      <c r="E392" s="213" t="s">
        <v>19</v>
      </c>
      <c r="F392" s="214" t="s">
        <v>197</v>
      </c>
      <c r="G392" s="212"/>
      <c r="H392" s="215">
        <v>11.740000000000002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193</v>
      </c>
      <c r="AU392" s="221" t="s">
        <v>83</v>
      </c>
      <c r="AV392" s="14" t="s">
        <v>189</v>
      </c>
      <c r="AW392" s="14" t="s">
        <v>32</v>
      </c>
      <c r="AX392" s="14" t="s">
        <v>77</v>
      </c>
      <c r="AY392" s="221" t="s">
        <v>181</v>
      </c>
    </row>
    <row r="393" spans="1:65" s="2" customFormat="1" ht="16.5" customHeight="1">
      <c r="A393" s="37"/>
      <c r="B393" s="38"/>
      <c r="C393" s="222" t="s">
        <v>459</v>
      </c>
      <c r="D393" s="222" t="s">
        <v>237</v>
      </c>
      <c r="E393" s="223" t="s">
        <v>460</v>
      </c>
      <c r="F393" s="224" t="s">
        <v>461</v>
      </c>
      <c r="G393" s="225" t="s">
        <v>187</v>
      </c>
      <c r="H393" s="226">
        <v>11.74</v>
      </c>
      <c r="I393" s="227"/>
      <c r="J393" s="228">
        <f>ROUND(I393*H393,2)</f>
        <v>0</v>
      </c>
      <c r="K393" s="224" t="s">
        <v>188</v>
      </c>
      <c r="L393" s="229"/>
      <c r="M393" s="230" t="s">
        <v>19</v>
      </c>
      <c r="N393" s="231" t="s">
        <v>42</v>
      </c>
      <c r="O393" s="67"/>
      <c r="P393" s="190">
        <f>O393*H393</f>
        <v>0</v>
      </c>
      <c r="Q393" s="190">
        <v>1.2999999999999999E-3</v>
      </c>
      <c r="R393" s="190">
        <f>Q393*H393</f>
        <v>1.5262E-2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356</v>
      </c>
      <c r="AT393" s="192" t="s">
        <v>237</v>
      </c>
      <c r="AU393" s="192" t="s">
        <v>83</v>
      </c>
      <c r="AY393" s="20" t="s">
        <v>181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83</v>
      </c>
      <c r="BK393" s="193">
        <f>ROUND(I393*H393,2)</f>
        <v>0</v>
      </c>
      <c r="BL393" s="20" t="s">
        <v>278</v>
      </c>
      <c r="BM393" s="192" t="s">
        <v>462</v>
      </c>
    </row>
    <row r="394" spans="1:65" s="13" customFormat="1" ht="11.25">
      <c r="B394" s="199"/>
      <c r="C394" s="200"/>
      <c r="D394" s="201" t="s">
        <v>193</v>
      </c>
      <c r="E394" s="202" t="s">
        <v>19</v>
      </c>
      <c r="F394" s="203" t="s">
        <v>458</v>
      </c>
      <c r="G394" s="200"/>
      <c r="H394" s="204">
        <v>3.1139999999999999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193</v>
      </c>
      <c r="AU394" s="210" t="s">
        <v>83</v>
      </c>
      <c r="AV394" s="13" t="s">
        <v>83</v>
      </c>
      <c r="AW394" s="13" t="s">
        <v>32</v>
      </c>
      <c r="AX394" s="13" t="s">
        <v>70</v>
      </c>
      <c r="AY394" s="210" t="s">
        <v>181</v>
      </c>
    </row>
    <row r="395" spans="1:65" s="13" customFormat="1" ht="11.25">
      <c r="B395" s="199"/>
      <c r="C395" s="200"/>
      <c r="D395" s="201" t="s">
        <v>193</v>
      </c>
      <c r="E395" s="202" t="s">
        <v>19</v>
      </c>
      <c r="F395" s="203" t="s">
        <v>458</v>
      </c>
      <c r="G395" s="200"/>
      <c r="H395" s="204">
        <v>3.1139999999999999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193</v>
      </c>
      <c r="AU395" s="210" t="s">
        <v>83</v>
      </c>
      <c r="AV395" s="13" t="s">
        <v>83</v>
      </c>
      <c r="AW395" s="13" t="s">
        <v>32</v>
      </c>
      <c r="AX395" s="13" t="s">
        <v>70</v>
      </c>
      <c r="AY395" s="210" t="s">
        <v>181</v>
      </c>
    </row>
    <row r="396" spans="1:65" s="13" customFormat="1" ht="11.25">
      <c r="B396" s="199"/>
      <c r="C396" s="200"/>
      <c r="D396" s="201" t="s">
        <v>193</v>
      </c>
      <c r="E396" s="202" t="s">
        <v>19</v>
      </c>
      <c r="F396" s="203" t="s">
        <v>213</v>
      </c>
      <c r="G396" s="200"/>
      <c r="H396" s="204">
        <v>1.7969999999999999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193</v>
      </c>
      <c r="AU396" s="210" t="s">
        <v>83</v>
      </c>
      <c r="AV396" s="13" t="s">
        <v>83</v>
      </c>
      <c r="AW396" s="13" t="s">
        <v>32</v>
      </c>
      <c r="AX396" s="13" t="s">
        <v>70</v>
      </c>
      <c r="AY396" s="210" t="s">
        <v>181</v>
      </c>
    </row>
    <row r="397" spans="1:65" s="13" customFormat="1" ht="11.25">
      <c r="B397" s="199"/>
      <c r="C397" s="200"/>
      <c r="D397" s="201" t="s">
        <v>193</v>
      </c>
      <c r="E397" s="202" t="s">
        <v>19</v>
      </c>
      <c r="F397" s="203" t="s">
        <v>214</v>
      </c>
      <c r="G397" s="200"/>
      <c r="H397" s="204">
        <v>0.60099999999999998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193</v>
      </c>
      <c r="AU397" s="210" t="s">
        <v>83</v>
      </c>
      <c r="AV397" s="13" t="s">
        <v>83</v>
      </c>
      <c r="AW397" s="13" t="s">
        <v>32</v>
      </c>
      <c r="AX397" s="13" t="s">
        <v>70</v>
      </c>
      <c r="AY397" s="210" t="s">
        <v>181</v>
      </c>
    </row>
    <row r="398" spans="1:65" s="13" customFormat="1" ht="11.25">
      <c r="B398" s="199"/>
      <c r="C398" s="200"/>
      <c r="D398" s="201" t="s">
        <v>193</v>
      </c>
      <c r="E398" s="202" t="s">
        <v>19</v>
      </c>
      <c r="F398" s="203" t="s">
        <v>458</v>
      </c>
      <c r="G398" s="200"/>
      <c r="H398" s="204">
        <v>3.1139999999999999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193</v>
      </c>
      <c r="AU398" s="210" t="s">
        <v>83</v>
      </c>
      <c r="AV398" s="13" t="s">
        <v>83</v>
      </c>
      <c r="AW398" s="13" t="s">
        <v>32</v>
      </c>
      <c r="AX398" s="13" t="s">
        <v>70</v>
      </c>
      <c r="AY398" s="210" t="s">
        <v>181</v>
      </c>
    </row>
    <row r="399" spans="1:65" s="14" customFormat="1" ht="11.25">
      <c r="B399" s="211"/>
      <c r="C399" s="212"/>
      <c r="D399" s="201" t="s">
        <v>193</v>
      </c>
      <c r="E399" s="213" t="s">
        <v>19</v>
      </c>
      <c r="F399" s="214" t="s">
        <v>197</v>
      </c>
      <c r="G399" s="212"/>
      <c r="H399" s="215">
        <v>11.740000000000002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193</v>
      </c>
      <c r="AU399" s="221" t="s">
        <v>83</v>
      </c>
      <c r="AV399" s="14" t="s">
        <v>189</v>
      </c>
      <c r="AW399" s="14" t="s">
        <v>32</v>
      </c>
      <c r="AX399" s="14" t="s">
        <v>77</v>
      </c>
      <c r="AY399" s="221" t="s">
        <v>181</v>
      </c>
    </row>
    <row r="400" spans="1:65" s="2" customFormat="1" ht="33" customHeight="1">
      <c r="A400" s="37"/>
      <c r="B400" s="38"/>
      <c r="C400" s="181" t="s">
        <v>463</v>
      </c>
      <c r="D400" s="181" t="s">
        <v>184</v>
      </c>
      <c r="E400" s="182" t="s">
        <v>464</v>
      </c>
      <c r="F400" s="183" t="s">
        <v>465</v>
      </c>
      <c r="G400" s="184" t="s">
        <v>309</v>
      </c>
      <c r="H400" s="185">
        <v>1.4999999999999999E-2</v>
      </c>
      <c r="I400" s="186"/>
      <c r="J400" s="187">
        <f>ROUND(I400*H400,2)</f>
        <v>0</v>
      </c>
      <c r="K400" s="183" t="s">
        <v>188</v>
      </c>
      <c r="L400" s="42"/>
      <c r="M400" s="188" t="s">
        <v>19</v>
      </c>
      <c r="N400" s="189" t="s">
        <v>42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278</v>
      </c>
      <c r="AT400" s="192" t="s">
        <v>184</v>
      </c>
      <c r="AU400" s="192" t="s">
        <v>83</v>
      </c>
      <c r="AY400" s="20" t="s">
        <v>181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83</v>
      </c>
      <c r="BK400" s="193">
        <f>ROUND(I400*H400,2)</f>
        <v>0</v>
      </c>
      <c r="BL400" s="20" t="s">
        <v>278</v>
      </c>
      <c r="BM400" s="192" t="s">
        <v>466</v>
      </c>
    </row>
    <row r="401" spans="1:65" s="2" customFormat="1" ht="11.25">
      <c r="A401" s="37"/>
      <c r="B401" s="38"/>
      <c r="C401" s="39"/>
      <c r="D401" s="194" t="s">
        <v>191</v>
      </c>
      <c r="E401" s="39"/>
      <c r="F401" s="195" t="s">
        <v>467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191</v>
      </c>
      <c r="AU401" s="20" t="s">
        <v>83</v>
      </c>
    </row>
    <row r="402" spans="1:65" s="12" customFormat="1" ht="25.9" customHeight="1">
      <c r="B402" s="165"/>
      <c r="C402" s="166"/>
      <c r="D402" s="167" t="s">
        <v>69</v>
      </c>
      <c r="E402" s="168" t="s">
        <v>468</v>
      </c>
      <c r="F402" s="168" t="s">
        <v>469</v>
      </c>
      <c r="G402" s="166"/>
      <c r="H402" s="166"/>
      <c r="I402" s="169"/>
      <c r="J402" s="170">
        <f>BK402</f>
        <v>0</v>
      </c>
      <c r="K402" s="166"/>
      <c r="L402" s="171"/>
      <c r="M402" s="172"/>
      <c r="N402" s="173"/>
      <c r="O402" s="173"/>
      <c r="P402" s="174">
        <f>SUM(P403:P410)</f>
        <v>0</v>
      </c>
      <c r="Q402" s="173"/>
      <c r="R402" s="174">
        <f>SUM(R403:R410)</f>
        <v>0</v>
      </c>
      <c r="S402" s="173"/>
      <c r="T402" s="175">
        <f>SUM(T403:T410)</f>
        <v>0</v>
      </c>
      <c r="AR402" s="176" t="s">
        <v>215</v>
      </c>
      <c r="AT402" s="177" t="s">
        <v>69</v>
      </c>
      <c r="AU402" s="177" t="s">
        <v>70</v>
      </c>
      <c r="AY402" s="176" t="s">
        <v>181</v>
      </c>
      <c r="BK402" s="178">
        <f>SUM(BK403:BK410)</f>
        <v>0</v>
      </c>
    </row>
    <row r="403" spans="1:65" s="2" customFormat="1" ht="16.5" customHeight="1">
      <c r="A403" s="37"/>
      <c r="B403" s="38"/>
      <c r="C403" s="181" t="s">
        <v>470</v>
      </c>
      <c r="D403" s="181" t="s">
        <v>184</v>
      </c>
      <c r="E403" s="182" t="s">
        <v>471</v>
      </c>
      <c r="F403" s="183" t="s">
        <v>472</v>
      </c>
      <c r="G403" s="184" t="s">
        <v>473</v>
      </c>
      <c r="H403" s="185">
        <v>1</v>
      </c>
      <c r="I403" s="186"/>
      <c r="J403" s="187">
        <f t="shared" ref="J403:J410" si="0">ROUND(I403*H403,2)</f>
        <v>0</v>
      </c>
      <c r="K403" s="183" t="s">
        <v>19</v>
      </c>
      <c r="L403" s="42"/>
      <c r="M403" s="188" t="s">
        <v>19</v>
      </c>
      <c r="N403" s="189" t="s">
        <v>42</v>
      </c>
      <c r="O403" s="67"/>
      <c r="P403" s="190">
        <f t="shared" ref="P403:P410" si="1">O403*H403</f>
        <v>0</v>
      </c>
      <c r="Q403" s="190">
        <v>0</v>
      </c>
      <c r="R403" s="190">
        <f t="shared" ref="R403:R410" si="2">Q403*H403</f>
        <v>0</v>
      </c>
      <c r="S403" s="190">
        <v>0</v>
      </c>
      <c r="T403" s="191">
        <f t="shared" ref="T403:T410" si="3"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189</v>
      </c>
      <c r="AT403" s="192" t="s">
        <v>184</v>
      </c>
      <c r="AU403" s="192" t="s">
        <v>77</v>
      </c>
      <c r="AY403" s="20" t="s">
        <v>181</v>
      </c>
      <c r="BE403" s="193">
        <f t="shared" ref="BE403:BE410" si="4">IF(N403="základní",J403,0)</f>
        <v>0</v>
      </c>
      <c r="BF403" s="193">
        <f t="shared" ref="BF403:BF410" si="5">IF(N403="snížená",J403,0)</f>
        <v>0</v>
      </c>
      <c r="BG403" s="193">
        <f t="shared" ref="BG403:BG410" si="6">IF(N403="zákl. přenesená",J403,0)</f>
        <v>0</v>
      </c>
      <c r="BH403" s="193">
        <f t="shared" ref="BH403:BH410" si="7">IF(N403="sníž. přenesená",J403,0)</f>
        <v>0</v>
      </c>
      <c r="BI403" s="193">
        <f t="shared" ref="BI403:BI410" si="8">IF(N403="nulová",J403,0)</f>
        <v>0</v>
      </c>
      <c r="BJ403" s="20" t="s">
        <v>83</v>
      </c>
      <c r="BK403" s="193">
        <f t="shared" ref="BK403:BK410" si="9">ROUND(I403*H403,2)</f>
        <v>0</v>
      </c>
      <c r="BL403" s="20" t="s">
        <v>189</v>
      </c>
      <c r="BM403" s="192" t="s">
        <v>474</v>
      </c>
    </row>
    <row r="404" spans="1:65" s="2" customFormat="1" ht="16.5" customHeight="1">
      <c r="A404" s="37"/>
      <c r="B404" s="38"/>
      <c r="C404" s="181" t="s">
        <v>475</v>
      </c>
      <c r="D404" s="181" t="s">
        <v>184</v>
      </c>
      <c r="E404" s="182" t="s">
        <v>476</v>
      </c>
      <c r="F404" s="183" t="s">
        <v>477</v>
      </c>
      <c r="G404" s="184" t="s">
        <v>473</v>
      </c>
      <c r="H404" s="185">
        <v>1</v>
      </c>
      <c r="I404" s="186"/>
      <c r="J404" s="187">
        <f t="shared" si="0"/>
        <v>0</v>
      </c>
      <c r="K404" s="183" t="s">
        <v>19</v>
      </c>
      <c r="L404" s="42"/>
      <c r="M404" s="188" t="s">
        <v>19</v>
      </c>
      <c r="N404" s="189" t="s">
        <v>42</v>
      </c>
      <c r="O404" s="67"/>
      <c r="P404" s="190">
        <f t="shared" si="1"/>
        <v>0</v>
      </c>
      <c r="Q404" s="190">
        <v>0</v>
      </c>
      <c r="R404" s="190">
        <f t="shared" si="2"/>
        <v>0</v>
      </c>
      <c r="S404" s="190">
        <v>0</v>
      </c>
      <c r="T404" s="191">
        <f t="shared" si="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189</v>
      </c>
      <c r="AT404" s="192" t="s">
        <v>184</v>
      </c>
      <c r="AU404" s="192" t="s">
        <v>77</v>
      </c>
      <c r="AY404" s="20" t="s">
        <v>181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20" t="s">
        <v>83</v>
      </c>
      <c r="BK404" s="193">
        <f t="shared" si="9"/>
        <v>0</v>
      </c>
      <c r="BL404" s="20" t="s">
        <v>189</v>
      </c>
      <c r="BM404" s="192" t="s">
        <v>478</v>
      </c>
    </row>
    <row r="405" spans="1:65" s="2" customFormat="1" ht="24.2" customHeight="1">
      <c r="A405" s="37"/>
      <c r="B405" s="38"/>
      <c r="C405" s="181" t="s">
        <v>479</v>
      </c>
      <c r="D405" s="181" t="s">
        <v>184</v>
      </c>
      <c r="E405" s="182" t="s">
        <v>480</v>
      </c>
      <c r="F405" s="183" t="s">
        <v>481</v>
      </c>
      <c r="G405" s="184" t="s">
        <v>473</v>
      </c>
      <c r="H405" s="185">
        <v>1</v>
      </c>
      <c r="I405" s="186"/>
      <c r="J405" s="187">
        <f t="shared" si="0"/>
        <v>0</v>
      </c>
      <c r="K405" s="183" t="s">
        <v>19</v>
      </c>
      <c r="L405" s="42"/>
      <c r="M405" s="188" t="s">
        <v>19</v>
      </c>
      <c r="N405" s="189" t="s">
        <v>42</v>
      </c>
      <c r="O405" s="67"/>
      <c r="P405" s="190">
        <f t="shared" si="1"/>
        <v>0</v>
      </c>
      <c r="Q405" s="190">
        <v>0</v>
      </c>
      <c r="R405" s="190">
        <f t="shared" si="2"/>
        <v>0</v>
      </c>
      <c r="S405" s="190">
        <v>0</v>
      </c>
      <c r="T405" s="191">
        <f t="shared" si="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189</v>
      </c>
      <c r="AT405" s="192" t="s">
        <v>184</v>
      </c>
      <c r="AU405" s="192" t="s">
        <v>77</v>
      </c>
      <c r="AY405" s="20" t="s">
        <v>181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20" t="s">
        <v>83</v>
      </c>
      <c r="BK405" s="193">
        <f t="shared" si="9"/>
        <v>0</v>
      </c>
      <c r="BL405" s="20" t="s">
        <v>189</v>
      </c>
      <c r="BM405" s="192" t="s">
        <v>482</v>
      </c>
    </row>
    <row r="406" spans="1:65" s="2" customFormat="1" ht="16.5" customHeight="1">
      <c r="A406" s="37"/>
      <c r="B406" s="38"/>
      <c r="C406" s="181" t="s">
        <v>483</v>
      </c>
      <c r="D406" s="181" t="s">
        <v>184</v>
      </c>
      <c r="E406" s="182" t="s">
        <v>484</v>
      </c>
      <c r="F406" s="183" t="s">
        <v>485</v>
      </c>
      <c r="G406" s="184" t="s">
        <v>473</v>
      </c>
      <c r="H406" s="185">
        <v>1</v>
      </c>
      <c r="I406" s="186"/>
      <c r="J406" s="187">
        <f t="shared" si="0"/>
        <v>0</v>
      </c>
      <c r="K406" s="183" t="s">
        <v>19</v>
      </c>
      <c r="L406" s="42"/>
      <c r="M406" s="188" t="s">
        <v>19</v>
      </c>
      <c r="N406" s="189" t="s">
        <v>42</v>
      </c>
      <c r="O406" s="67"/>
      <c r="P406" s="190">
        <f t="shared" si="1"/>
        <v>0</v>
      </c>
      <c r="Q406" s="190">
        <v>0</v>
      </c>
      <c r="R406" s="190">
        <f t="shared" si="2"/>
        <v>0</v>
      </c>
      <c r="S406" s="190">
        <v>0</v>
      </c>
      <c r="T406" s="191">
        <f t="shared" si="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189</v>
      </c>
      <c r="AT406" s="192" t="s">
        <v>184</v>
      </c>
      <c r="AU406" s="192" t="s">
        <v>77</v>
      </c>
      <c r="AY406" s="20" t="s">
        <v>181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20" t="s">
        <v>83</v>
      </c>
      <c r="BK406" s="193">
        <f t="shared" si="9"/>
        <v>0</v>
      </c>
      <c r="BL406" s="20" t="s">
        <v>189</v>
      </c>
      <c r="BM406" s="192" t="s">
        <v>486</v>
      </c>
    </row>
    <row r="407" spans="1:65" s="2" customFormat="1" ht="16.5" customHeight="1">
      <c r="A407" s="37"/>
      <c r="B407" s="38"/>
      <c r="C407" s="181" t="s">
        <v>487</v>
      </c>
      <c r="D407" s="181" t="s">
        <v>184</v>
      </c>
      <c r="E407" s="182" t="s">
        <v>488</v>
      </c>
      <c r="F407" s="183" t="s">
        <v>489</v>
      </c>
      <c r="G407" s="184" t="s">
        <v>473</v>
      </c>
      <c r="H407" s="185">
        <v>1</v>
      </c>
      <c r="I407" s="186"/>
      <c r="J407" s="187">
        <f t="shared" si="0"/>
        <v>0</v>
      </c>
      <c r="K407" s="183" t="s">
        <v>19</v>
      </c>
      <c r="L407" s="42"/>
      <c r="M407" s="188" t="s">
        <v>19</v>
      </c>
      <c r="N407" s="189" t="s">
        <v>42</v>
      </c>
      <c r="O407" s="67"/>
      <c r="P407" s="190">
        <f t="shared" si="1"/>
        <v>0</v>
      </c>
      <c r="Q407" s="190">
        <v>0</v>
      </c>
      <c r="R407" s="190">
        <f t="shared" si="2"/>
        <v>0</v>
      </c>
      <c r="S407" s="190">
        <v>0</v>
      </c>
      <c r="T407" s="191">
        <f t="shared" si="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189</v>
      </c>
      <c r="AT407" s="192" t="s">
        <v>184</v>
      </c>
      <c r="AU407" s="192" t="s">
        <v>77</v>
      </c>
      <c r="AY407" s="20" t="s">
        <v>181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20" t="s">
        <v>83</v>
      </c>
      <c r="BK407" s="193">
        <f t="shared" si="9"/>
        <v>0</v>
      </c>
      <c r="BL407" s="20" t="s">
        <v>189</v>
      </c>
      <c r="BM407" s="192" t="s">
        <v>490</v>
      </c>
    </row>
    <row r="408" spans="1:65" s="2" customFormat="1" ht="24.2" customHeight="1">
      <c r="A408" s="37"/>
      <c r="B408" s="38"/>
      <c r="C408" s="181" t="s">
        <v>491</v>
      </c>
      <c r="D408" s="181" t="s">
        <v>184</v>
      </c>
      <c r="E408" s="182" t="s">
        <v>492</v>
      </c>
      <c r="F408" s="183" t="s">
        <v>493</v>
      </c>
      <c r="G408" s="184" t="s">
        <v>473</v>
      </c>
      <c r="H408" s="185">
        <v>1</v>
      </c>
      <c r="I408" s="186"/>
      <c r="J408" s="187">
        <f t="shared" si="0"/>
        <v>0</v>
      </c>
      <c r="K408" s="183" t="s">
        <v>19</v>
      </c>
      <c r="L408" s="42"/>
      <c r="M408" s="188" t="s">
        <v>19</v>
      </c>
      <c r="N408" s="189" t="s">
        <v>42</v>
      </c>
      <c r="O408" s="67"/>
      <c r="P408" s="190">
        <f t="shared" si="1"/>
        <v>0</v>
      </c>
      <c r="Q408" s="190">
        <v>0</v>
      </c>
      <c r="R408" s="190">
        <f t="shared" si="2"/>
        <v>0</v>
      </c>
      <c r="S408" s="190">
        <v>0</v>
      </c>
      <c r="T408" s="191">
        <f t="shared" si="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189</v>
      </c>
      <c r="AT408" s="192" t="s">
        <v>184</v>
      </c>
      <c r="AU408" s="192" t="s">
        <v>77</v>
      </c>
      <c r="AY408" s="20" t="s">
        <v>181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20" t="s">
        <v>83</v>
      </c>
      <c r="BK408" s="193">
        <f t="shared" si="9"/>
        <v>0</v>
      </c>
      <c r="BL408" s="20" t="s">
        <v>189</v>
      </c>
      <c r="BM408" s="192" t="s">
        <v>494</v>
      </c>
    </row>
    <row r="409" spans="1:65" s="2" customFormat="1" ht="33" customHeight="1">
      <c r="A409" s="37"/>
      <c r="B409" s="38"/>
      <c r="C409" s="181" t="s">
        <v>495</v>
      </c>
      <c r="D409" s="181" t="s">
        <v>184</v>
      </c>
      <c r="E409" s="182" t="s">
        <v>496</v>
      </c>
      <c r="F409" s="183" t="s">
        <v>497</v>
      </c>
      <c r="G409" s="184" t="s">
        <v>473</v>
      </c>
      <c r="H409" s="185">
        <v>1</v>
      </c>
      <c r="I409" s="186"/>
      <c r="J409" s="187">
        <f t="shared" si="0"/>
        <v>0</v>
      </c>
      <c r="K409" s="183" t="s">
        <v>19</v>
      </c>
      <c r="L409" s="42"/>
      <c r="M409" s="188" t="s">
        <v>19</v>
      </c>
      <c r="N409" s="189" t="s">
        <v>42</v>
      </c>
      <c r="O409" s="67"/>
      <c r="P409" s="190">
        <f t="shared" si="1"/>
        <v>0</v>
      </c>
      <c r="Q409" s="190">
        <v>0</v>
      </c>
      <c r="R409" s="190">
        <f t="shared" si="2"/>
        <v>0</v>
      </c>
      <c r="S409" s="190">
        <v>0</v>
      </c>
      <c r="T409" s="191">
        <f t="shared" si="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189</v>
      </c>
      <c r="AT409" s="192" t="s">
        <v>184</v>
      </c>
      <c r="AU409" s="192" t="s">
        <v>77</v>
      </c>
      <c r="AY409" s="20" t="s">
        <v>181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20" t="s">
        <v>83</v>
      </c>
      <c r="BK409" s="193">
        <f t="shared" si="9"/>
        <v>0</v>
      </c>
      <c r="BL409" s="20" t="s">
        <v>189</v>
      </c>
      <c r="BM409" s="192" t="s">
        <v>498</v>
      </c>
    </row>
    <row r="410" spans="1:65" s="2" customFormat="1" ht="16.5" customHeight="1">
      <c r="A410" s="37"/>
      <c r="B410" s="38"/>
      <c r="C410" s="181" t="s">
        <v>499</v>
      </c>
      <c r="D410" s="181" t="s">
        <v>184</v>
      </c>
      <c r="E410" s="182" t="s">
        <v>500</v>
      </c>
      <c r="F410" s="183" t="s">
        <v>501</v>
      </c>
      <c r="G410" s="184" t="s">
        <v>473</v>
      </c>
      <c r="H410" s="185">
        <v>1</v>
      </c>
      <c r="I410" s="186"/>
      <c r="J410" s="187">
        <f t="shared" si="0"/>
        <v>0</v>
      </c>
      <c r="K410" s="183" t="s">
        <v>19</v>
      </c>
      <c r="L410" s="42"/>
      <c r="M410" s="253" t="s">
        <v>19</v>
      </c>
      <c r="N410" s="254" t="s">
        <v>42</v>
      </c>
      <c r="O410" s="255"/>
      <c r="P410" s="256">
        <f t="shared" si="1"/>
        <v>0</v>
      </c>
      <c r="Q410" s="256">
        <v>0</v>
      </c>
      <c r="R410" s="256">
        <f t="shared" si="2"/>
        <v>0</v>
      </c>
      <c r="S410" s="256">
        <v>0</v>
      </c>
      <c r="T410" s="257">
        <f t="shared" si="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189</v>
      </c>
      <c r="AT410" s="192" t="s">
        <v>184</v>
      </c>
      <c r="AU410" s="192" t="s">
        <v>77</v>
      </c>
      <c r="AY410" s="20" t="s">
        <v>181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20" t="s">
        <v>83</v>
      </c>
      <c r="BK410" s="193">
        <f t="shared" si="9"/>
        <v>0</v>
      </c>
      <c r="BL410" s="20" t="s">
        <v>189</v>
      </c>
      <c r="BM410" s="192" t="s">
        <v>502</v>
      </c>
    </row>
    <row r="411" spans="1:65" s="2" customFormat="1" ht="6.95" customHeight="1">
      <c r="A411" s="37"/>
      <c r="B411" s="50"/>
      <c r="C411" s="51"/>
      <c r="D411" s="51"/>
      <c r="E411" s="51"/>
      <c r="F411" s="51"/>
      <c r="G411" s="51"/>
      <c r="H411" s="51"/>
      <c r="I411" s="51"/>
      <c r="J411" s="51"/>
      <c r="K411" s="51"/>
      <c r="L411" s="42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</sheetData>
  <sheetProtection algorithmName="SHA-512" hashValue="IbsR6jpn6R3/e7tDwr6UA4VrU4BPzgpaAk0pdBa3SW/rx95jwo537lTX6dRXm9QOr0ZmRc0zLtOjF7vp11FJ3w==" saltValue="6ZRvk09LdFrx9/utq+W0rhzv8c+Jvmdvku3/Nb3vjXOuLN59YKt+wGzmNALki54BkdHkTfI3OJCT9WPSi4C3WQ==" spinCount="100000" sheet="1" objects="1" scenarios="1" formatColumns="0" formatRows="0" autoFilter="0"/>
  <autoFilter ref="C96:K41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9" r:id="rId2"/>
    <hyperlink ref="F117" r:id="rId3"/>
    <hyperlink ref="F121" r:id="rId4"/>
    <hyperlink ref="F129" r:id="rId5"/>
    <hyperlink ref="F137" r:id="rId6"/>
    <hyperlink ref="F145" r:id="rId7"/>
    <hyperlink ref="F161" r:id="rId8"/>
    <hyperlink ref="F192" r:id="rId9"/>
    <hyperlink ref="F200" r:id="rId10"/>
    <hyperlink ref="F209" r:id="rId11"/>
    <hyperlink ref="F217" r:id="rId12"/>
    <hyperlink ref="F221" r:id="rId13"/>
    <hyperlink ref="F226" r:id="rId14"/>
    <hyperlink ref="F232" r:id="rId15"/>
    <hyperlink ref="F240" r:id="rId16"/>
    <hyperlink ref="F249" r:id="rId17"/>
    <hyperlink ref="F259" r:id="rId18"/>
    <hyperlink ref="F261" r:id="rId19"/>
    <hyperlink ref="F263" r:id="rId20"/>
    <hyperlink ref="F268" r:id="rId21"/>
    <hyperlink ref="F271" r:id="rId22"/>
    <hyperlink ref="F275" r:id="rId23"/>
    <hyperlink ref="F282" r:id="rId24"/>
    <hyperlink ref="F295" r:id="rId25"/>
    <hyperlink ref="F298" r:id="rId26"/>
    <hyperlink ref="F309" r:id="rId27"/>
    <hyperlink ref="F316" r:id="rId28"/>
    <hyperlink ref="F323" r:id="rId29"/>
    <hyperlink ref="F330" r:id="rId30"/>
    <hyperlink ref="F343" r:id="rId31"/>
    <hyperlink ref="F346" r:id="rId32"/>
    <hyperlink ref="F354" r:id="rId33"/>
    <hyperlink ref="F362" r:id="rId34"/>
    <hyperlink ref="F370" r:id="rId35"/>
    <hyperlink ref="F373" r:id="rId36"/>
    <hyperlink ref="F401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133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579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581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ROUND((SUM(BE97:BE377)),  2)</f>
        <v>0</v>
      </c>
      <c r="G35" s="37"/>
      <c r="H35" s="37"/>
      <c r="I35" s="127">
        <v>0.21</v>
      </c>
      <c r="J35" s="126">
        <f>ROUND(((SUM(BE97:BE377))*I35),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ROUND((SUM(BF97:BF377)),  2)</f>
        <v>0</v>
      </c>
      <c r="G36" s="37"/>
      <c r="H36" s="37"/>
      <c r="I36" s="127">
        <v>0.12</v>
      </c>
      <c r="J36" s="126">
        <f>ROUND(((SUM(BF97:BF377))*I36),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ROUND((SUM(BG97:BG377)),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ROUND((SUM(BH97:BH377)),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ROUND((SUM(BI97:BI377)),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579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032 - Bytová jednotka 2, byt 1+1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J194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J239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J251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J254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J255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J275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J318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J342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J354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J369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579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032 - Bytová jednotka 2, byt 1+1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P98+P254+P369</f>
        <v>0</v>
      </c>
      <c r="Q97" s="75"/>
      <c r="R97" s="162">
        <f>R98+R254+R369</f>
        <v>0.67350401000000004</v>
      </c>
      <c r="S97" s="75"/>
      <c r="T97" s="163">
        <f>T98+T254+T369</f>
        <v>0.81429186000000009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BK98+BK254+BK369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P99+P194+P239+P251</f>
        <v>0</v>
      </c>
      <c r="Q98" s="173"/>
      <c r="R98" s="174">
        <f>R99+R194+R239+R251</f>
        <v>0.30136589999999996</v>
      </c>
      <c r="S98" s="173"/>
      <c r="T98" s="175">
        <f>T99+T194+T239+T251</f>
        <v>0.79424356000000007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BK99+BK194+BK239+BK251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SUM(P100:P193)</f>
        <v>0</v>
      </c>
      <c r="Q99" s="173"/>
      <c r="R99" s="174">
        <f>SUM(R100:R193)</f>
        <v>0.30021149999999996</v>
      </c>
      <c r="S99" s="173"/>
      <c r="T99" s="175">
        <f>SUM(T100:T193)</f>
        <v>5.3175600000000007E-3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SUM(BK100:BK193)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6.9870000000000001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3.0603060000000001E-2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6.9870000000000001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6.9870000000000001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0.23462346000000001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194</v>
      </c>
      <c r="G109" s="200"/>
      <c r="H109" s="204">
        <v>2.1480000000000001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195</v>
      </c>
      <c r="G111" s="200"/>
      <c r="H111" s="204">
        <v>1.7609999999999999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196</v>
      </c>
      <c r="G112" s="200"/>
      <c r="H112" s="204">
        <v>0.93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4" customFormat="1" ht="11.25">
      <c r="B113" s="211"/>
      <c r="C113" s="212"/>
      <c r="D113" s="201" t="s">
        <v>193</v>
      </c>
      <c r="E113" s="213" t="s">
        <v>19</v>
      </c>
      <c r="F113" s="214" t="s">
        <v>197</v>
      </c>
      <c r="G113" s="212"/>
      <c r="H113" s="215">
        <v>6.9870000000000001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193</v>
      </c>
      <c r="AU113" s="221" t="s">
        <v>83</v>
      </c>
      <c r="AV113" s="14" t="s">
        <v>189</v>
      </c>
      <c r="AW113" s="14" t="s">
        <v>32</v>
      </c>
      <c r="AX113" s="14" t="s">
        <v>77</v>
      </c>
      <c r="AY113" s="221" t="s">
        <v>181</v>
      </c>
    </row>
    <row r="114" spans="1:65" s="2" customFormat="1" ht="16.5" customHeight="1">
      <c r="A114" s="37"/>
      <c r="B114" s="38"/>
      <c r="C114" s="181" t="s">
        <v>202</v>
      </c>
      <c r="D114" s="181" t="s">
        <v>184</v>
      </c>
      <c r="E114" s="182" t="s">
        <v>203</v>
      </c>
      <c r="F114" s="183" t="s">
        <v>204</v>
      </c>
      <c r="G114" s="184" t="s">
        <v>187</v>
      </c>
      <c r="H114" s="185">
        <v>80</v>
      </c>
      <c r="I114" s="186"/>
      <c r="J114" s="187">
        <f>ROUND(I114*H114,2)</f>
        <v>0</v>
      </c>
      <c r="K114" s="183" t="s">
        <v>188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6.0000000000000002E-5</v>
      </c>
      <c r="R114" s="190">
        <f>Q114*H114</f>
        <v>4.8000000000000004E-3</v>
      </c>
      <c r="S114" s="190">
        <v>6.0000000000000002E-5</v>
      </c>
      <c r="T114" s="191">
        <f>S114*H114</f>
        <v>4.8000000000000004E-3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189</v>
      </c>
      <c r="AT114" s="192" t="s">
        <v>184</v>
      </c>
      <c r="AU114" s="192" t="s">
        <v>83</v>
      </c>
      <c r="AY114" s="20" t="s">
        <v>181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83</v>
      </c>
      <c r="BK114" s="193">
        <f>ROUND(I114*H114,2)</f>
        <v>0</v>
      </c>
      <c r="BL114" s="20" t="s">
        <v>189</v>
      </c>
      <c r="BM114" s="192" t="s">
        <v>205</v>
      </c>
    </row>
    <row r="115" spans="1:65" s="2" customFormat="1" ht="11.25">
      <c r="A115" s="37"/>
      <c r="B115" s="38"/>
      <c r="C115" s="39"/>
      <c r="D115" s="194" t="s">
        <v>191</v>
      </c>
      <c r="E115" s="39"/>
      <c r="F115" s="195" t="s">
        <v>206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191</v>
      </c>
      <c r="AU115" s="20" t="s">
        <v>83</v>
      </c>
    </row>
    <row r="116" spans="1:65" s="13" customFormat="1" ht="11.25">
      <c r="B116" s="199"/>
      <c r="C116" s="200"/>
      <c r="D116" s="201" t="s">
        <v>193</v>
      </c>
      <c r="E116" s="202" t="s">
        <v>19</v>
      </c>
      <c r="F116" s="203" t="s">
        <v>504</v>
      </c>
      <c r="G116" s="200"/>
      <c r="H116" s="204">
        <v>80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193</v>
      </c>
      <c r="AU116" s="210" t="s">
        <v>83</v>
      </c>
      <c r="AV116" s="13" t="s">
        <v>83</v>
      </c>
      <c r="AW116" s="13" t="s">
        <v>32</v>
      </c>
      <c r="AX116" s="13" t="s">
        <v>70</v>
      </c>
      <c r="AY116" s="210" t="s">
        <v>181</v>
      </c>
    </row>
    <row r="117" spans="1:65" s="14" customFormat="1" ht="11.25">
      <c r="B117" s="211"/>
      <c r="C117" s="212"/>
      <c r="D117" s="201" t="s">
        <v>193</v>
      </c>
      <c r="E117" s="213" t="s">
        <v>19</v>
      </c>
      <c r="F117" s="214" t="s">
        <v>197</v>
      </c>
      <c r="G117" s="212"/>
      <c r="H117" s="215">
        <v>80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193</v>
      </c>
      <c r="AU117" s="221" t="s">
        <v>83</v>
      </c>
      <c r="AV117" s="14" t="s">
        <v>189</v>
      </c>
      <c r="AW117" s="14" t="s">
        <v>32</v>
      </c>
      <c r="AX117" s="14" t="s">
        <v>77</v>
      </c>
      <c r="AY117" s="221" t="s">
        <v>181</v>
      </c>
    </row>
    <row r="118" spans="1:65" s="2" customFormat="1" ht="16.5" customHeight="1">
      <c r="A118" s="37"/>
      <c r="B118" s="38"/>
      <c r="C118" s="181" t="s">
        <v>189</v>
      </c>
      <c r="D118" s="181" t="s">
        <v>184</v>
      </c>
      <c r="E118" s="182" t="s">
        <v>208</v>
      </c>
      <c r="F118" s="183" t="s">
        <v>209</v>
      </c>
      <c r="G118" s="184" t="s">
        <v>187</v>
      </c>
      <c r="H118" s="185">
        <v>8.6259999999999994</v>
      </c>
      <c r="I118" s="186"/>
      <c r="J118" s="187">
        <f>ROUND(I118*H118,2)</f>
        <v>0</v>
      </c>
      <c r="K118" s="183" t="s">
        <v>188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1.1E-4</v>
      </c>
      <c r="R118" s="190">
        <f>Q118*H118</f>
        <v>9.4885999999999994E-4</v>
      </c>
      <c r="S118" s="190">
        <v>6.0000000000000002E-5</v>
      </c>
      <c r="T118" s="191">
        <f>S118*H118</f>
        <v>5.1756000000000003E-4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189</v>
      </c>
      <c r="AT118" s="192" t="s">
        <v>184</v>
      </c>
      <c r="AU118" s="192" t="s">
        <v>83</v>
      </c>
      <c r="AY118" s="20" t="s">
        <v>181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83</v>
      </c>
      <c r="BK118" s="193">
        <f>ROUND(I118*H118,2)</f>
        <v>0</v>
      </c>
      <c r="BL118" s="20" t="s">
        <v>189</v>
      </c>
      <c r="BM118" s="192" t="s">
        <v>210</v>
      </c>
    </row>
    <row r="119" spans="1:65" s="2" customFormat="1" ht="11.25">
      <c r="A119" s="37"/>
      <c r="B119" s="38"/>
      <c r="C119" s="39"/>
      <c r="D119" s="194" t="s">
        <v>191</v>
      </c>
      <c r="E119" s="39"/>
      <c r="F119" s="195" t="s">
        <v>211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191</v>
      </c>
      <c r="AU119" s="20" t="s">
        <v>83</v>
      </c>
    </row>
    <row r="120" spans="1:65" s="13" customFormat="1" ht="11.25">
      <c r="B120" s="199"/>
      <c r="C120" s="200"/>
      <c r="D120" s="201" t="s">
        <v>193</v>
      </c>
      <c r="E120" s="202" t="s">
        <v>19</v>
      </c>
      <c r="F120" s="203" t="s">
        <v>212</v>
      </c>
      <c r="G120" s="200"/>
      <c r="H120" s="204">
        <v>3.1139999999999999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193</v>
      </c>
      <c r="AU120" s="210" t="s">
        <v>83</v>
      </c>
      <c r="AV120" s="13" t="s">
        <v>83</v>
      </c>
      <c r="AW120" s="13" t="s">
        <v>32</v>
      </c>
      <c r="AX120" s="13" t="s">
        <v>70</v>
      </c>
      <c r="AY120" s="210" t="s">
        <v>181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212</v>
      </c>
      <c r="G121" s="200"/>
      <c r="H121" s="204">
        <v>3.1139999999999999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213</v>
      </c>
      <c r="G122" s="200"/>
      <c r="H122" s="204">
        <v>1.7969999999999999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214</v>
      </c>
      <c r="G123" s="200"/>
      <c r="H123" s="204">
        <v>0.60099999999999998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4" customFormat="1" ht="11.25">
      <c r="B124" s="211"/>
      <c r="C124" s="212"/>
      <c r="D124" s="201" t="s">
        <v>193</v>
      </c>
      <c r="E124" s="213" t="s">
        <v>19</v>
      </c>
      <c r="F124" s="214" t="s">
        <v>197</v>
      </c>
      <c r="G124" s="212"/>
      <c r="H124" s="215">
        <v>8.6260000000000012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193</v>
      </c>
      <c r="AU124" s="221" t="s">
        <v>83</v>
      </c>
      <c r="AV124" s="14" t="s">
        <v>189</v>
      </c>
      <c r="AW124" s="14" t="s">
        <v>32</v>
      </c>
      <c r="AX124" s="14" t="s">
        <v>77</v>
      </c>
      <c r="AY124" s="221" t="s">
        <v>181</v>
      </c>
    </row>
    <row r="125" spans="1:65" s="2" customFormat="1" ht="16.5" customHeight="1">
      <c r="A125" s="37"/>
      <c r="B125" s="38"/>
      <c r="C125" s="181" t="s">
        <v>215</v>
      </c>
      <c r="D125" s="181" t="s">
        <v>184</v>
      </c>
      <c r="E125" s="182" t="s">
        <v>216</v>
      </c>
      <c r="F125" s="183" t="s">
        <v>217</v>
      </c>
      <c r="G125" s="184" t="s">
        <v>187</v>
      </c>
      <c r="H125" s="185">
        <v>2.62</v>
      </c>
      <c r="I125" s="186"/>
      <c r="J125" s="187">
        <f>ROUND(I125*H125,2)</f>
        <v>0</v>
      </c>
      <c r="K125" s="183" t="s">
        <v>188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2.5999999999999998E-4</v>
      </c>
      <c r="R125" s="190">
        <f>Q125*H125</f>
        <v>6.8119999999999997E-4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189</v>
      </c>
      <c r="AT125" s="192" t="s">
        <v>184</v>
      </c>
      <c r="AU125" s="192" t="s">
        <v>83</v>
      </c>
      <c r="AY125" s="20" t="s">
        <v>181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83</v>
      </c>
      <c r="BK125" s="193">
        <f>ROUND(I125*H125,2)</f>
        <v>0</v>
      </c>
      <c r="BL125" s="20" t="s">
        <v>189</v>
      </c>
      <c r="BM125" s="192" t="s">
        <v>218</v>
      </c>
    </row>
    <row r="126" spans="1:65" s="2" customFormat="1" ht="11.25">
      <c r="A126" s="37"/>
      <c r="B126" s="38"/>
      <c r="C126" s="39"/>
      <c r="D126" s="194" t="s">
        <v>191</v>
      </c>
      <c r="E126" s="39"/>
      <c r="F126" s="195" t="s">
        <v>219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191</v>
      </c>
      <c r="AU126" s="20" t="s">
        <v>83</v>
      </c>
    </row>
    <row r="127" spans="1:65" s="13" customFormat="1" ht="11.25">
      <c r="B127" s="199"/>
      <c r="C127" s="200"/>
      <c r="D127" s="201" t="s">
        <v>193</v>
      </c>
      <c r="E127" s="202" t="s">
        <v>19</v>
      </c>
      <c r="F127" s="203" t="s">
        <v>220</v>
      </c>
      <c r="G127" s="200"/>
      <c r="H127" s="204">
        <v>0.76100000000000001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193</v>
      </c>
      <c r="AU127" s="210" t="s">
        <v>83</v>
      </c>
      <c r="AV127" s="13" t="s">
        <v>83</v>
      </c>
      <c r="AW127" s="13" t="s">
        <v>32</v>
      </c>
      <c r="AX127" s="13" t="s">
        <v>70</v>
      </c>
      <c r="AY127" s="210" t="s">
        <v>181</v>
      </c>
    </row>
    <row r="128" spans="1:65" s="13" customFormat="1" ht="11.25">
      <c r="B128" s="199"/>
      <c r="C128" s="200"/>
      <c r="D128" s="201" t="s">
        <v>193</v>
      </c>
      <c r="E128" s="202" t="s">
        <v>19</v>
      </c>
      <c r="F128" s="203" t="s">
        <v>220</v>
      </c>
      <c r="G128" s="200"/>
      <c r="H128" s="204">
        <v>0.76100000000000001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193</v>
      </c>
      <c r="AU128" s="210" t="s">
        <v>83</v>
      </c>
      <c r="AV128" s="13" t="s">
        <v>83</v>
      </c>
      <c r="AW128" s="13" t="s">
        <v>32</v>
      </c>
      <c r="AX128" s="13" t="s">
        <v>70</v>
      </c>
      <c r="AY128" s="210" t="s">
        <v>181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221</v>
      </c>
      <c r="G129" s="200"/>
      <c r="H129" s="204">
        <v>0.75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222</v>
      </c>
      <c r="G130" s="200"/>
      <c r="H130" s="204">
        <v>0.34799999999999998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4" customFormat="1" ht="11.25">
      <c r="B131" s="211"/>
      <c r="C131" s="212"/>
      <c r="D131" s="201" t="s">
        <v>193</v>
      </c>
      <c r="E131" s="213" t="s">
        <v>19</v>
      </c>
      <c r="F131" s="214" t="s">
        <v>197</v>
      </c>
      <c r="G131" s="212"/>
      <c r="H131" s="215">
        <v>2.62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193</v>
      </c>
      <c r="AU131" s="221" t="s">
        <v>83</v>
      </c>
      <c r="AV131" s="14" t="s">
        <v>189</v>
      </c>
      <c r="AW131" s="14" t="s">
        <v>32</v>
      </c>
      <c r="AX131" s="14" t="s">
        <v>77</v>
      </c>
      <c r="AY131" s="221" t="s">
        <v>181</v>
      </c>
    </row>
    <row r="132" spans="1:65" s="2" customFormat="1" ht="21.75" customHeight="1">
      <c r="A132" s="37"/>
      <c r="B132" s="38"/>
      <c r="C132" s="181" t="s">
        <v>182</v>
      </c>
      <c r="D132" s="181" t="s">
        <v>184</v>
      </c>
      <c r="E132" s="182" t="s">
        <v>223</v>
      </c>
      <c r="F132" s="183" t="s">
        <v>224</v>
      </c>
      <c r="G132" s="184" t="s">
        <v>187</v>
      </c>
      <c r="H132" s="185">
        <v>2.62</v>
      </c>
      <c r="I132" s="186"/>
      <c r="J132" s="187">
        <f>ROUND(I132*H132,2)</f>
        <v>0</v>
      </c>
      <c r="K132" s="183" t="s">
        <v>188</v>
      </c>
      <c r="L132" s="42"/>
      <c r="M132" s="188" t="s">
        <v>19</v>
      </c>
      <c r="N132" s="189" t="s">
        <v>42</v>
      </c>
      <c r="O132" s="67"/>
      <c r="P132" s="190">
        <f>O132*H132</f>
        <v>0</v>
      </c>
      <c r="Q132" s="190">
        <v>4.3800000000000002E-3</v>
      </c>
      <c r="R132" s="190">
        <f>Q132*H132</f>
        <v>1.1475600000000001E-2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189</v>
      </c>
      <c r="AT132" s="192" t="s">
        <v>184</v>
      </c>
      <c r="AU132" s="192" t="s">
        <v>83</v>
      </c>
      <c r="AY132" s="20" t="s">
        <v>181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83</v>
      </c>
      <c r="BK132" s="193">
        <f>ROUND(I132*H132,2)</f>
        <v>0</v>
      </c>
      <c r="BL132" s="20" t="s">
        <v>189</v>
      </c>
      <c r="BM132" s="192" t="s">
        <v>225</v>
      </c>
    </row>
    <row r="133" spans="1:65" s="2" customFormat="1" ht="11.25">
      <c r="A133" s="37"/>
      <c r="B133" s="38"/>
      <c r="C133" s="39"/>
      <c r="D133" s="194" t="s">
        <v>191</v>
      </c>
      <c r="E133" s="39"/>
      <c r="F133" s="195" t="s">
        <v>226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191</v>
      </c>
      <c r="AU133" s="20" t="s">
        <v>83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3" customFormat="1" ht="11.25">
      <c r="B135" s="199"/>
      <c r="C135" s="200"/>
      <c r="D135" s="201" t="s">
        <v>193</v>
      </c>
      <c r="E135" s="202" t="s">
        <v>19</v>
      </c>
      <c r="F135" s="203" t="s">
        <v>220</v>
      </c>
      <c r="G135" s="200"/>
      <c r="H135" s="204">
        <v>0.76100000000000001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193</v>
      </c>
      <c r="AU135" s="210" t="s">
        <v>83</v>
      </c>
      <c r="AV135" s="13" t="s">
        <v>83</v>
      </c>
      <c r="AW135" s="13" t="s">
        <v>32</v>
      </c>
      <c r="AX135" s="13" t="s">
        <v>70</v>
      </c>
      <c r="AY135" s="210" t="s">
        <v>181</v>
      </c>
    </row>
    <row r="136" spans="1:65" s="13" customFormat="1" ht="11.25">
      <c r="B136" s="199"/>
      <c r="C136" s="200"/>
      <c r="D136" s="201" t="s">
        <v>193</v>
      </c>
      <c r="E136" s="202" t="s">
        <v>19</v>
      </c>
      <c r="F136" s="203" t="s">
        <v>221</v>
      </c>
      <c r="G136" s="200"/>
      <c r="H136" s="204">
        <v>0.75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193</v>
      </c>
      <c r="AU136" s="210" t="s">
        <v>83</v>
      </c>
      <c r="AV136" s="13" t="s">
        <v>83</v>
      </c>
      <c r="AW136" s="13" t="s">
        <v>32</v>
      </c>
      <c r="AX136" s="13" t="s">
        <v>70</v>
      </c>
      <c r="AY136" s="210" t="s">
        <v>181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222</v>
      </c>
      <c r="G137" s="200"/>
      <c r="H137" s="204">
        <v>0.34799999999999998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4" customFormat="1" ht="11.25">
      <c r="B138" s="211"/>
      <c r="C138" s="212"/>
      <c r="D138" s="201" t="s">
        <v>193</v>
      </c>
      <c r="E138" s="213" t="s">
        <v>19</v>
      </c>
      <c r="F138" s="214" t="s">
        <v>197</v>
      </c>
      <c r="G138" s="212"/>
      <c r="H138" s="215">
        <v>2.62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193</v>
      </c>
      <c r="AU138" s="221" t="s">
        <v>83</v>
      </c>
      <c r="AV138" s="14" t="s">
        <v>189</v>
      </c>
      <c r="AW138" s="14" t="s">
        <v>32</v>
      </c>
      <c r="AX138" s="14" t="s">
        <v>77</v>
      </c>
      <c r="AY138" s="221" t="s">
        <v>181</v>
      </c>
    </row>
    <row r="139" spans="1:65" s="2" customFormat="1" ht="24.2" customHeight="1">
      <c r="A139" s="37"/>
      <c r="B139" s="38"/>
      <c r="C139" s="181" t="s">
        <v>227</v>
      </c>
      <c r="D139" s="181" t="s">
        <v>184</v>
      </c>
      <c r="E139" s="182" t="s">
        <v>228</v>
      </c>
      <c r="F139" s="183" t="s">
        <v>229</v>
      </c>
      <c r="G139" s="184" t="s">
        <v>230</v>
      </c>
      <c r="H139" s="185">
        <v>17.46</v>
      </c>
      <c r="I139" s="186"/>
      <c r="J139" s="187">
        <f>ROUND(I139*H139,2)</f>
        <v>0</v>
      </c>
      <c r="K139" s="183" t="s">
        <v>188</v>
      </c>
      <c r="L139" s="42"/>
      <c r="M139" s="188" t="s">
        <v>19</v>
      </c>
      <c r="N139" s="189" t="s">
        <v>42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189</v>
      </c>
      <c r="AT139" s="192" t="s">
        <v>184</v>
      </c>
      <c r="AU139" s="192" t="s">
        <v>83</v>
      </c>
      <c r="AY139" s="20" t="s">
        <v>181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83</v>
      </c>
      <c r="BK139" s="193">
        <f>ROUND(I139*H139,2)</f>
        <v>0</v>
      </c>
      <c r="BL139" s="20" t="s">
        <v>189</v>
      </c>
      <c r="BM139" s="192" t="s">
        <v>231</v>
      </c>
    </row>
    <row r="140" spans="1:65" s="2" customFormat="1" ht="11.25">
      <c r="A140" s="37"/>
      <c r="B140" s="38"/>
      <c r="C140" s="39"/>
      <c r="D140" s="194" t="s">
        <v>191</v>
      </c>
      <c r="E140" s="39"/>
      <c r="F140" s="195" t="s">
        <v>232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191</v>
      </c>
      <c r="AU140" s="20" t="s">
        <v>83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233</v>
      </c>
      <c r="G141" s="200"/>
      <c r="H141" s="204">
        <v>5.07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233</v>
      </c>
      <c r="G142" s="200"/>
      <c r="H142" s="204">
        <v>5.07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3" customFormat="1" ht="11.25">
      <c r="B143" s="199"/>
      <c r="C143" s="200"/>
      <c r="D143" s="201" t="s">
        <v>193</v>
      </c>
      <c r="E143" s="202" t="s">
        <v>19</v>
      </c>
      <c r="F143" s="203" t="s">
        <v>234</v>
      </c>
      <c r="G143" s="200"/>
      <c r="H143" s="204">
        <v>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193</v>
      </c>
      <c r="AU143" s="210" t="s">
        <v>83</v>
      </c>
      <c r="AV143" s="13" t="s">
        <v>83</v>
      </c>
      <c r="AW143" s="13" t="s">
        <v>32</v>
      </c>
      <c r="AX143" s="13" t="s">
        <v>70</v>
      </c>
      <c r="AY143" s="210" t="s">
        <v>181</v>
      </c>
    </row>
    <row r="144" spans="1:65" s="13" customFormat="1" ht="11.25">
      <c r="B144" s="199"/>
      <c r="C144" s="200"/>
      <c r="D144" s="201" t="s">
        <v>193</v>
      </c>
      <c r="E144" s="202" t="s">
        <v>19</v>
      </c>
      <c r="F144" s="203" t="s">
        <v>235</v>
      </c>
      <c r="G144" s="200"/>
      <c r="H144" s="204">
        <v>2.3199999999999998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193</v>
      </c>
      <c r="AU144" s="210" t="s">
        <v>83</v>
      </c>
      <c r="AV144" s="13" t="s">
        <v>83</v>
      </c>
      <c r="AW144" s="13" t="s">
        <v>32</v>
      </c>
      <c r="AX144" s="13" t="s">
        <v>70</v>
      </c>
      <c r="AY144" s="210" t="s">
        <v>181</v>
      </c>
    </row>
    <row r="145" spans="1:65" s="14" customFormat="1" ht="11.25">
      <c r="B145" s="211"/>
      <c r="C145" s="212"/>
      <c r="D145" s="201" t="s">
        <v>193</v>
      </c>
      <c r="E145" s="213" t="s">
        <v>19</v>
      </c>
      <c r="F145" s="214" t="s">
        <v>197</v>
      </c>
      <c r="G145" s="212"/>
      <c r="H145" s="215">
        <v>17.46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193</v>
      </c>
      <c r="AU145" s="221" t="s">
        <v>83</v>
      </c>
      <c r="AV145" s="14" t="s">
        <v>189</v>
      </c>
      <c r="AW145" s="14" t="s">
        <v>32</v>
      </c>
      <c r="AX145" s="14" t="s">
        <v>77</v>
      </c>
      <c r="AY145" s="221" t="s">
        <v>181</v>
      </c>
    </row>
    <row r="146" spans="1:65" s="2" customFormat="1" ht="16.5" customHeight="1">
      <c r="A146" s="37"/>
      <c r="B146" s="38"/>
      <c r="C146" s="222" t="s">
        <v>236</v>
      </c>
      <c r="D146" s="222" t="s">
        <v>237</v>
      </c>
      <c r="E146" s="223" t="s">
        <v>238</v>
      </c>
      <c r="F146" s="224" t="s">
        <v>239</v>
      </c>
      <c r="G146" s="225" t="s">
        <v>230</v>
      </c>
      <c r="H146" s="226">
        <v>18.332999999999998</v>
      </c>
      <c r="I146" s="227"/>
      <c r="J146" s="228">
        <f>ROUND(I146*H146,2)</f>
        <v>0</v>
      </c>
      <c r="K146" s="224" t="s">
        <v>188</v>
      </c>
      <c r="L146" s="229"/>
      <c r="M146" s="230" t="s">
        <v>19</v>
      </c>
      <c r="N146" s="231" t="s">
        <v>42</v>
      </c>
      <c r="O146" s="67"/>
      <c r="P146" s="190">
        <f>O146*H146</f>
        <v>0</v>
      </c>
      <c r="Q146" s="190">
        <v>1E-4</v>
      </c>
      <c r="R146" s="190">
        <f>Q146*H146</f>
        <v>1.8332999999999999E-3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236</v>
      </c>
      <c r="AT146" s="192" t="s">
        <v>237</v>
      </c>
      <c r="AU146" s="192" t="s">
        <v>83</v>
      </c>
      <c r="AY146" s="20" t="s">
        <v>181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83</v>
      </c>
      <c r="BK146" s="193">
        <f>ROUND(I146*H146,2)</f>
        <v>0</v>
      </c>
      <c r="BL146" s="20" t="s">
        <v>189</v>
      </c>
      <c r="BM146" s="192" t="s">
        <v>240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233</v>
      </c>
      <c r="G148" s="200"/>
      <c r="H148" s="204">
        <v>5.07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234</v>
      </c>
      <c r="G149" s="200"/>
      <c r="H149" s="204">
        <v>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235</v>
      </c>
      <c r="G150" s="200"/>
      <c r="H150" s="204">
        <v>2.3199999999999998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17.46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13" customFormat="1" ht="11.25">
      <c r="B152" s="199"/>
      <c r="C152" s="200"/>
      <c r="D152" s="201" t="s">
        <v>193</v>
      </c>
      <c r="E152" s="200"/>
      <c r="F152" s="203" t="s">
        <v>505</v>
      </c>
      <c r="G152" s="200"/>
      <c r="H152" s="204">
        <v>18.332999999999998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4</v>
      </c>
      <c r="AX152" s="13" t="s">
        <v>77</v>
      </c>
      <c r="AY152" s="210" t="s">
        <v>181</v>
      </c>
    </row>
    <row r="153" spans="1:65" s="2" customFormat="1" ht="33" customHeight="1">
      <c r="A153" s="37"/>
      <c r="B153" s="38"/>
      <c r="C153" s="181" t="s">
        <v>242</v>
      </c>
      <c r="D153" s="181" t="s">
        <v>184</v>
      </c>
      <c r="E153" s="182" t="s">
        <v>243</v>
      </c>
      <c r="F153" s="183" t="s">
        <v>244</v>
      </c>
      <c r="G153" s="184" t="s">
        <v>230</v>
      </c>
      <c r="H153" s="185">
        <v>34.92</v>
      </c>
      <c r="I153" s="186"/>
      <c r="J153" s="187">
        <f>ROUND(I153*H153,2)</f>
        <v>0</v>
      </c>
      <c r="K153" s="183" t="s">
        <v>188</v>
      </c>
      <c r="L153" s="42"/>
      <c r="M153" s="188" t="s">
        <v>19</v>
      </c>
      <c r="N153" s="189" t="s">
        <v>42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189</v>
      </c>
      <c r="AT153" s="192" t="s">
        <v>184</v>
      </c>
      <c r="AU153" s="192" t="s">
        <v>83</v>
      </c>
      <c r="AY153" s="20" t="s">
        <v>181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83</v>
      </c>
      <c r="BK153" s="193">
        <f>ROUND(I153*H153,2)</f>
        <v>0</v>
      </c>
      <c r="BL153" s="20" t="s">
        <v>189</v>
      </c>
      <c r="BM153" s="192" t="s">
        <v>245</v>
      </c>
    </row>
    <row r="154" spans="1:65" s="2" customFormat="1" ht="11.25">
      <c r="A154" s="37"/>
      <c r="B154" s="38"/>
      <c r="C154" s="39"/>
      <c r="D154" s="194" t="s">
        <v>191</v>
      </c>
      <c r="E154" s="39"/>
      <c r="F154" s="195" t="s">
        <v>246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191</v>
      </c>
      <c r="AU154" s="20" t="s">
        <v>83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233</v>
      </c>
      <c r="G155" s="200"/>
      <c r="H155" s="204">
        <v>5.07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233</v>
      </c>
      <c r="G156" s="200"/>
      <c r="H156" s="204">
        <v>5.07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234</v>
      </c>
      <c r="G157" s="200"/>
      <c r="H157" s="204">
        <v>5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3" customFormat="1" ht="11.25">
      <c r="B158" s="199"/>
      <c r="C158" s="200"/>
      <c r="D158" s="201" t="s">
        <v>193</v>
      </c>
      <c r="E158" s="202" t="s">
        <v>19</v>
      </c>
      <c r="F158" s="203" t="s">
        <v>235</v>
      </c>
      <c r="G158" s="200"/>
      <c r="H158" s="204">
        <v>2.3199999999999998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32</v>
      </c>
      <c r="AX158" s="13" t="s">
        <v>70</v>
      </c>
      <c r="AY158" s="210" t="s">
        <v>181</v>
      </c>
    </row>
    <row r="159" spans="1:65" s="15" customFormat="1" ht="11.25">
      <c r="B159" s="232"/>
      <c r="C159" s="233"/>
      <c r="D159" s="201" t="s">
        <v>193</v>
      </c>
      <c r="E159" s="234" t="s">
        <v>19</v>
      </c>
      <c r="F159" s="235" t="s">
        <v>247</v>
      </c>
      <c r="G159" s="233"/>
      <c r="H159" s="236">
        <v>17.46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193</v>
      </c>
      <c r="AU159" s="242" t="s">
        <v>83</v>
      </c>
      <c r="AV159" s="15" t="s">
        <v>202</v>
      </c>
      <c r="AW159" s="15" t="s">
        <v>32</v>
      </c>
      <c r="AX159" s="15" t="s">
        <v>70</v>
      </c>
      <c r="AY159" s="242" t="s">
        <v>181</v>
      </c>
    </row>
    <row r="160" spans="1:65" s="13" customFormat="1" ht="11.25">
      <c r="B160" s="199"/>
      <c r="C160" s="200"/>
      <c r="D160" s="201" t="s">
        <v>193</v>
      </c>
      <c r="E160" s="202" t="s">
        <v>19</v>
      </c>
      <c r="F160" s="203" t="s">
        <v>233</v>
      </c>
      <c r="G160" s="200"/>
      <c r="H160" s="204">
        <v>5.07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193</v>
      </c>
      <c r="AU160" s="210" t="s">
        <v>83</v>
      </c>
      <c r="AV160" s="13" t="s">
        <v>83</v>
      </c>
      <c r="AW160" s="13" t="s">
        <v>32</v>
      </c>
      <c r="AX160" s="13" t="s">
        <v>70</v>
      </c>
      <c r="AY160" s="210" t="s">
        <v>181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233</v>
      </c>
      <c r="G161" s="200"/>
      <c r="H161" s="204">
        <v>5.07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234</v>
      </c>
      <c r="G162" s="200"/>
      <c r="H162" s="204">
        <v>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235</v>
      </c>
      <c r="G163" s="200"/>
      <c r="H163" s="204">
        <v>2.3199999999999998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5" customFormat="1" ht="11.25">
      <c r="B164" s="232"/>
      <c r="C164" s="233"/>
      <c r="D164" s="201" t="s">
        <v>193</v>
      </c>
      <c r="E164" s="234" t="s">
        <v>19</v>
      </c>
      <c r="F164" s="235" t="s">
        <v>247</v>
      </c>
      <c r="G164" s="233"/>
      <c r="H164" s="236">
        <v>17.46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193</v>
      </c>
      <c r="AU164" s="242" t="s">
        <v>83</v>
      </c>
      <c r="AV164" s="15" t="s">
        <v>202</v>
      </c>
      <c r="AW164" s="15" t="s">
        <v>32</v>
      </c>
      <c r="AX164" s="15" t="s">
        <v>70</v>
      </c>
      <c r="AY164" s="242" t="s">
        <v>181</v>
      </c>
    </row>
    <row r="165" spans="1:65" s="14" customFormat="1" ht="11.25">
      <c r="B165" s="211"/>
      <c r="C165" s="212"/>
      <c r="D165" s="201" t="s">
        <v>193</v>
      </c>
      <c r="E165" s="213" t="s">
        <v>19</v>
      </c>
      <c r="F165" s="214" t="s">
        <v>197</v>
      </c>
      <c r="G165" s="212"/>
      <c r="H165" s="215">
        <v>34.92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193</v>
      </c>
      <c r="AU165" s="221" t="s">
        <v>83</v>
      </c>
      <c r="AV165" s="14" t="s">
        <v>189</v>
      </c>
      <c r="AW165" s="14" t="s">
        <v>32</v>
      </c>
      <c r="AX165" s="14" t="s">
        <v>77</v>
      </c>
      <c r="AY165" s="221" t="s">
        <v>181</v>
      </c>
    </row>
    <row r="166" spans="1:65" s="2" customFormat="1" ht="16.5" customHeight="1">
      <c r="A166" s="37"/>
      <c r="B166" s="38"/>
      <c r="C166" s="222" t="s">
        <v>248</v>
      </c>
      <c r="D166" s="222" t="s">
        <v>237</v>
      </c>
      <c r="E166" s="223" t="s">
        <v>249</v>
      </c>
      <c r="F166" s="224" t="s">
        <v>250</v>
      </c>
      <c r="G166" s="225" t="s">
        <v>230</v>
      </c>
      <c r="H166" s="226">
        <v>18.332999999999998</v>
      </c>
      <c r="I166" s="227"/>
      <c r="J166" s="228">
        <f>ROUND(I166*H166,2)</f>
        <v>0</v>
      </c>
      <c r="K166" s="224" t="s">
        <v>188</v>
      </c>
      <c r="L166" s="229"/>
      <c r="M166" s="230" t="s">
        <v>19</v>
      </c>
      <c r="N166" s="231" t="s">
        <v>42</v>
      </c>
      <c r="O166" s="67"/>
      <c r="P166" s="190">
        <f>O166*H166</f>
        <v>0</v>
      </c>
      <c r="Q166" s="190">
        <v>4.0000000000000003E-5</v>
      </c>
      <c r="R166" s="190">
        <f>Q166*H166</f>
        <v>7.3331999999999998E-4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236</v>
      </c>
      <c r="AT166" s="192" t="s">
        <v>237</v>
      </c>
      <c r="AU166" s="192" t="s">
        <v>83</v>
      </c>
      <c r="AY166" s="20" t="s">
        <v>181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83</v>
      </c>
      <c r="BK166" s="193">
        <f>ROUND(I166*H166,2)</f>
        <v>0</v>
      </c>
      <c r="BL166" s="20" t="s">
        <v>189</v>
      </c>
      <c r="BM166" s="192" t="s">
        <v>251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233</v>
      </c>
      <c r="G167" s="200"/>
      <c r="H167" s="204">
        <v>5.07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234</v>
      </c>
      <c r="G169" s="200"/>
      <c r="H169" s="204">
        <v>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235</v>
      </c>
      <c r="G170" s="200"/>
      <c r="H170" s="204">
        <v>2.3199999999999998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4" customFormat="1" ht="11.25">
      <c r="B171" s="211"/>
      <c r="C171" s="212"/>
      <c r="D171" s="201" t="s">
        <v>193</v>
      </c>
      <c r="E171" s="213" t="s">
        <v>19</v>
      </c>
      <c r="F171" s="214" t="s">
        <v>197</v>
      </c>
      <c r="G171" s="212"/>
      <c r="H171" s="215">
        <v>17.46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193</v>
      </c>
      <c r="AU171" s="221" t="s">
        <v>83</v>
      </c>
      <c r="AV171" s="14" t="s">
        <v>189</v>
      </c>
      <c r="AW171" s="14" t="s">
        <v>32</v>
      </c>
      <c r="AX171" s="14" t="s">
        <v>77</v>
      </c>
      <c r="AY171" s="221" t="s">
        <v>181</v>
      </c>
    </row>
    <row r="172" spans="1:65" s="13" customFormat="1" ht="11.25">
      <c r="B172" s="199"/>
      <c r="C172" s="200"/>
      <c r="D172" s="201" t="s">
        <v>193</v>
      </c>
      <c r="E172" s="200"/>
      <c r="F172" s="203" t="s">
        <v>505</v>
      </c>
      <c r="G172" s="200"/>
      <c r="H172" s="204">
        <v>18.332999999999998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4</v>
      </c>
      <c r="AX172" s="13" t="s">
        <v>77</v>
      </c>
      <c r="AY172" s="210" t="s">
        <v>181</v>
      </c>
    </row>
    <row r="173" spans="1:65" s="2" customFormat="1" ht="16.5" customHeight="1">
      <c r="A173" s="37"/>
      <c r="B173" s="38"/>
      <c r="C173" s="222" t="s">
        <v>252</v>
      </c>
      <c r="D173" s="222" t="s">
        <v>237</v>
      </c>
      <c r="E173" s="223" t="s">
        <v>253</v>
      </c>
      <c r="F173" s="224" t="s">
        <v>254</v>
      </c>
      <c r="G173" s="225" t="s">
        <v>230</v>
      </c>
      <c r="H173" s="226">
        <v>18.332999999999998</v>
      </c>
      <c r="I173" s="227"/>
      <c r="J173" s="228">
        <f>ROUND(I173*H173,2)</f>
        <v>0</v>
      </c>
      <c r="K173" s="224" t="s">
        <v>188</v>
      </c>
      <c r="L173" s="229"/>
      <c r="M173" s="230" t="s">
        <v>19</v>
      </c>
      <c r="N173" s="231" t="s">
        <v>42</v>
      </c>
      <c r="O173" s="67"/>
      <c r="P173" s="190">
        <f>O173*H173</f>
        <v>0</v>
      </c>
      <c r="Q173" s="190">
        <v>2.9999999999999997E-4</v>
      </c>
      <c r="R173" s="190">
        <f>Q173*H173</f>
        <v>5.4998999999999994E-3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236</v>
      </c>
      <c r="AT173" s="192" t="s">
        <v>237</v>
      </c>
      <c r="AU173" s="192" t="s">
        <v>83</v>
      </c>
      <c r="AY173" s="20" t="s">
        <v>181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83</v>
      </c>
      <c r="BK173" s="193">
        <f>ROUND(I173*H173,2)</f>
        <v>0</v>
      </c>
      <c r="BL173" s="20" t="s">
        <v>189</v>
      </c>
      <c r="BM173" s="192" t="s">
        <v>255</v>
      </c>
    </row>
    <row r="174" spans="1:65" s="13" customFormat="1" ht="11.25">
      <c r="B174" s="199"/>
      <c r="C174" s="200"/>
      <c r="D174" s="201" t="s">
        <v>193</v>
      </c>
      <c r="E174" s="202" t="s">
        <v>19</v>
      </c>
      <c r="F174" s="203" t="s">
        <v>233</v>
      </c>
      <c r="G174" s="200"/>
      <c r="H174" s="204">
        <v>5.07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193</v>
      </c>
      <c r="AU174" s="210" t="s">
        <v>83</v>
      </c>
      <c r="AV174" s="13" t="s">
        <v>83</v>
      </c>
      <c r="AW174" s="13" t="s">
        <v>32</v>
      </c>
      <c r="AX174" s="13" t="s">
        <v>70</v>
      </c>
      <c r="AY174" s="210" t="s">
        <v>181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233</v>
      </c>
      <c r="G175" s="200"/>
      <c r="H175" s="204">
        <v>5.07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234</v>
      </c>
      <c r="G176" s="200"/>
      <c r="H176" s="204">
        <v>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235</v>
      </c>
      <c r="G177" s="200"/>
      <c r="H177" s="204">
        <v>2.3199999999999998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4" customFormat="1" ht="11.25">
      <c r="B178" s="211"/>
      <c r="C178" s="212"/>
      <c r="D178" s="201" t="s">
        <v>193</v>
      </c>
      <c r="E178" s="213" t="s">
        <v>19</v>
      </c>
      <c r="F178" s="214" t="s">
        <v>197</v>
      </c>
      <c r="G178" s="212"/>
      <c r="H178" s="215">
        <v>17.46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193</v>
      </c>
      <c r="AU178" s="221" t="s">
        <v>83</v>
      </c>
      <c r="AV178" s="14" t="s">
        <v>189</v>
      </c>
      <c r="AW178" s="14" t="s">
        <v>32</v>
      </c>
      <c r="AX178" s="14" t="s">
        <v>77</v>
      </c>
      <c r="AY178" s="221" t="s">
        <v>181</v>
      </c>
    </row>
    <row r="179" spans="1:65" s="13" customFormat="1" ht="11.25">
      <c r="B179" s="199"/>
      <c r="C179" s="200"/>
      <c r="D179" s="201" t="s">
        <v>193</v>
      </c>
      <c r="E179" s="200"/>
      <c r="F179" s="203" t="s">
        <v>505</v>
      </c>
      <c r="G179" s="200"/>
      <c r="H179" s="204">
        <v>18.332999999999998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4</v>
      </c>
      <c r="AX179" s="13" t="s">
        <v>77</v>
      </c>
      <c r="AY179" s="210" t="s">
        <v>181</v>
      </c>
    </row>
    <row r="180" spans="1:65" s="2" customFormat="1" ht="16.5" customHeight="1">
      <c r="A180" s="37"/>
      <c r="B180" s="38"/>
      <c r="C180" s="181" t="s">
        <v>8</v>
      </c>
      <c r="D180" s="181" t="s">
        <v>184</v>
      </c>
      <c r="E180" s="182" t="s">
        <v>256</v>
      </c>
      <c r="F180" s="183" t="s">
        <v>257</v>
      </c>
      <c r="G180" s="184" t="s">
        <v>187</v>
      </c>
      <c r="H180" s="185">
        <v>2.62</v>
      </c>
      <c r="I180" s="186"/>
      <c r="J180" s="187">
        <f>ROUND(I180*H180,2)</f>
        <v>0</v>
      </c>
      <c r="K180" s="183" t="s">
        <v>188</v>
      </c>
      <c r="L180" s="42"/>
      <c r="M180" s="188" t="s">
        <v>19</v>
      </c>
      <c r="N180" s="189" t="s">
        <v>42</v>
      </c>
      <c r="O180" s="67"/>
      <c r="P180" s="190">
        <f>O180*H180</f>
        <v>0</v>
      </c>
      <c r="Q180" s="190">
        <v>1.3999999999999999E-4</v>
      </c>
      <c r="R180" s="190">
        <f>Q180*H180</f>
        <v>3.6679999999999997E-4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189</v>
      </c>
      <c r="AT180" s="192" t="s">
        <v>184</v>
      </c>
      <c r="AU180" s="192" t="s">
        <v>83</v>
      </c>
      <c r="AY180" s="20" t="s">
        <v>181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83</v>
      </c>
      <c r="BK180" s="193">
        <f>ROUND(I180*H180,2)</f>
        <v>0</v>
      </c>
      <c r="BL180" s="20" t="s">
        <v>189</v>
      </c>
      <c r="BM180" s="192" t="s">
        <v>258</v>
      </c>
    </row>
    <row r="181" spans="1:65" s="2" customFormat="1" ht="11.25">
      <c r="A181" s="37"/>
      <c r="B181" s="38"/>
      <c r="C181" s="39"/>
      <c r="D181" s="194" t="s">
        <v>191</v>
      </c>
      <c r="E181" s="39"/>
      <c r="F181" s="195" t="s">
        <v>259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191</v>
      </c>
      <c r="AU181" s="20" t="s">
        <v>83</v>
      </c>
    </row>
    <row r="182" spans="1:65" s="13" customFormat="1" ht="11.25">
      <c r="B182" s="199"/>
      <c r="C182" s="200"/>
      <c r="D182" s="201" t="s">
        <v>193</v>
      </c>
      <c r="E182" s="202" t="s">
        <v>19</v>
      </c>
      <c r="F182" s="203" t="s">
        <v>220</v>
      </c>
      <c r="G182" s="200"/>
      <c r="H182" s="204">
        <v>0.76100000000000001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32</v>
      </c>
      <c r="AX182" s="13" t="s">
        <v>70</v>
      </c>
      <c r="AY182" s="210" t="s">
        <v>181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220</v>
      </c>
      <c r="G183" s="200"/>
      <c r="H183" s="204">
        <v>0.76100000000000001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221</v>
      </c>
      <c r="G184" s="200"/>
      <c r="H184" s="204">
        <v>0.75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222</v>
      </c>
      <c r="G185" s="200"/>
      <c r="H185" s="204">
        <v>0.34799999999999998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4" customFormat="1" ht="11.25">
      <c r="B186" s="211"/>
      <c r="C186" s="212"/>
      <c r="D186" s="201" t="s">
        <v>193</v>
      </c>
      <c r="E186" s="213" t="s">
        <v>19</v>
      </c>
      <c r="F186" s="214" t="s">
        <v>197</v>
      </c>
      <c r="G186" s="212"/>
      <c r="H186" s="215">
        <v>2.62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193</v>
      </c>
      <c r="AU186" s="221" t="s">
        <v>83</v>
      </c>
      <c r="AV186" s="14" t="s">
        <v>189</v>
      </c>
      <c r="AW186" s="14" t="s">
        <v>32</v>
      </c>
      <c r="AX186" s="14" t="s">
        <v>77</v>
      </c>
      <c r="AY186" s="221" t="s">
        <v>181</v>
      </c>
    </row>
    <row r="187" spans="1:65" s="2" customFormat="1" ht="24.2" customHeight="1">
      <c r="A187" s="37"/>
      <c r="B187" s="38"/>
      <c r="C187" s="181" t="s">
        <v>260</v>
      </c>
      <c r="D187" s="181" t="s">
        <v>184</v>
      </c>
      <c r="E187" s="182" t="s">
        <v>261</v>
      </c>
      <c r="F187" s="183" t="s">
        <v>262</v>
      </c>
      <c r="G187" s="184" t="s">
        <v>187</v>
      </c>
      <c r="H187" s="185">
        <v>2.62</v>
      </c>
      <c r="I187" s="186"/>
      <c r="J187" s="187">
        <f>ROUND(I187*H187,2)</f>
        <v>0</v>
      </c>
      <c r="K187" s="183" t="s">
        <v>188</v>
      </c>
      <c r="L187" s="42"/>
      <c r="M187" s="188" t="s">
        <v>19</v>
      </c>
      <c r="N187" s="189" t="s">
        <v>42</v>
      </c>
      <c r="O187" s="67"/>
      <c r="P187" s="190">
        <f>O187*H187</f>
        <v>0</v>
      </c>
      <c r="Q187" s="190">
        <v>3.3E-3</v>
      </c>
      <c r="R187" s="190">
        <f>Q187*H187</f>
        <v>8.6460000000000009E-3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189</v>
      </c>
      <c r="AT187" s="192" t="s">
        <v>184</v>
      </c>
      <c r="AU187" s="192" t="s">
        <v>83</v>
      </c>
      <c r="AY187" s="20" t="s">
        <v>181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83</v>
      </c>
      <c r="BK187" s="193">
        <f>ROUND(I187*H187,2)</f>
        <v>0</v>
      </c>
      <c r="BL187" s="20" t="s">
        <v>189</v>
      </c>
      <c r="BM187" s="192" t="s">
        <v>263</v>
      </c>
    </row>
    <row r="188" spans="1:65" s="2" customFormat="1" ht="11.25">
      <c r="A188" s="37"/>
      <c r="B188" s="38"/>
      <c r="C188" s="39"/>
      <c r="D188" s="194" t="s">
        <v>191</v>
      </c>
      <c r="E188" s="39"/>
      <c r="F188" s="195" t="s">
        <v>264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191</v>
      </c>
      <c r="AU188" s="20" t="s">
        <v>83</v>
      </c>
    </row>
    <row r="189" spans="1:65" s="13" customFormat="1" ht="11.25">
      <c r="B189" s="199"/>
      <c r="C189" s="200"/>
      <c r="D189" s="201" t="s">
        <v>193</v>
      </c>
      <c r="E189" s="202" t="s">
        <v>19</v>
      </c>
      <c r="F189" s="203" t="s">
        <v>220</v>
      </c>
      <c r="G189" s="200"/>
      <c r="H189" s="204">
        <v>0.76100000000000001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32</v>
      </c>
      <c r="AX189" s="13" t="s">
        <v>70</v>
      </c>
      <c r="AY189" s="210" t="s">
        <v>181</v>
      </c>
    </row>
    <row r="190" spans="1:65" s="13" customFormat="1" ht="11.25">
      <c r="B190" s="199"/>
      <c r="C190" s="200"/>
      <c r="D190" s="201" t="s">
        <v>193</v>
      </c>
      <c r="E190" s="202" t="s">
        <v>19</v>
      </c>
      <c r="F190" s="203" t="s">
        <v>220</v>
      </c>
      <c r="G190" s="200"/>
      <c r="H190" s="204">
        <v>0.76100000000000001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32</v>
      </c>
      <c r="AX190" s="13" t="s">
        <v>70</v>
      </c>
      <c r="AY190" s="210" t="s">
        <v>181</v>
      </c>
    </row>
    <row r="191" spans="1:65" s="13" customFormat="1" ht="11.25">
      <c r="B191" s="199"/>
      <c r="C191" s="200"/>
      <c r="D191" s="201" t="s">
        <v>193</v>
      </c>
      <c r="E191" s="202" t="s">
        <v>19</v>
      </c>
      <c r="F191" s="203" t="s">
        <v>221</v>
      </c>
      <c r="G191" s="200"/>
      <c r="H191" s="204">
        <v>0.75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193</v>
      </c>
      <c r="AU191" s="210" t="s">
        <v>83</v>
      </c>
      <c r="AV191" s="13" t="s">
        <v>83</v>
      </c>
      <c r="AW191" s="13" t="s">
        <v>32</v>
      </c>
      <c r="AX191" s="13" t="s">
        <v>70</v>
      </c>
      <c r="AY191" s="210" t="s">
        <v>181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222</v>
      </c>
      <c r="G192" s="200"/>
      <c r="H192" s="204">
        <v>0.34799999999999998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4" customFormat="1" ht="11.25">
      <c r="B193" s="211"/>
      <c r="C193" s="212"/>
      <c r="D193" s="201" t="s">
        <v>193</v>
      </c>
      <c r="E193" s="213" t="s">
        <v>19</v>
      </c>
      <c r="F193" s="214" t="s">
        <v>197</v>
      </c>
      <c r="G193" s="212"/>
      <c r="H193" s="215">
        <v>2.62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193</v>
      </c>
      <c r="AU193" s="221" t="s">
        <v>83</v>
      </c>
      <c r="AV193" s="14" t="s">
        <v>189</v>
      </c>
      <c r="AW193" s="14" t="s">
        <v>32</v>
      </c>
      <c r="AX193" s="14" t="s">
        <v>77</v>
      </c>
      <c r="AY193" s="221" t="s">
        <v>181</v>
      </c>
    </row>
    <row r="194" spans="1:65" s="12" customFormat="1" ht="22.9" customHeight="1">
      <c r="B194" s="165"/>
      <c r="C194" s="166"/>
      <c r="D194" s="167" t="s">
        <v>69</v>
      </c>
      <c r="E194" s="179" t="s">
        <v>242</v>
      </c>
      <c r="F194" s="179" t="s">
        <v>265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SUM(P195:P238)</f>
        <v>0</v>
      </c>
      <c r="Q194" s="173"/>
      <c r="R194" s="174">
        <f>SUM(R195:R238)</f>
        <v>1.1544000000000001E-3</v>
      </c>
      <c r="S194" s="173"/>
      <c r="T194" s="175">
        <f>SUM(T195:T238)</f>
        <v>0.78892600000000002</v>
      </c>
      <c r="AR194" s="176" t="s">
        <v>77</v>
      </c>
      <c r="AT194" s="177" t="s">
        <v>69</v>
      </c>
      <c r="AU194" s="177" t="s">
        <v>77</v>
      </c>
      <c r="AY194" s="176" t="s">
        <v>181</v>
      </c>
      <c r="BK194" s="178">
        <f>SUM(BK195:BK238)</f>
        <v>0</v>
      </c>
    </row>
    <row r="195" spans="1:65" s="2" customFormat="1" ht="24.2" customHeight="1">
      <c r="A195" s="37"/>
      <c r="B195" s="38"/>
      <c r="C195" s="181" t="s">
        <v>266</v>
      </c>
      <c r="D195" s="181" t="s">
        <v>184</v>
      </c>
      <c r="E195" s="182" t="s">
        <v>267</v>
      </c>
      <c r="F195" s="183" t="s">
        <v>268</v>
      </c>
      <c r="G195" s="184" t="s">
        <v>187</v>
      </c>
      <c r="H195" s="185">
        <v>8.8800000000000008</v>
      </c>
      <c r="I195" s="186"/>
      <c r="J195" s="187">
        <f>ROUND(I195*H195,2)</f>
        <v>0</v>
      </c>
      <c r="K195" s="183" t="s">
        <v>188</v>
      </c>
      <c r="L195" s="42"/>
      <c r="M195" s="188" t="s">
        <v>19</v>
      </c>
      <c r="N195" s="189" t="s">
        <v>42</v>
      </c>
      <c r="O195" s="67"/>
      <c r="P195" s="190">
        <f>O195*H195</f>
        <v>0</v>
      </c>
      <c r="Q195" s="190">
        <v>1.2999999999999999E-4</v>
      </c>
      <c r="R195" s="190">
        <f>Q195*H195</f>
        <v>1.1544000000000001E-3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189</v>
      </c>
      <c r="AT195" s="192" t="s">
        <v>184</v>
      </c>
      <c r="AU195" s="192" t="s">
        <v>83</v>
      </c>
      <c r="AY195" s="20" t="s">
        <v>181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83</v>
      </c>
      <c r="BK195" s="193">
        <f>ROUND(I195*H195,2)</f>
        <v>0</v>
      </c>
      <c r="BL195" s="20" t="s">
        <v>189</v>
      </c>
      <c r="BM195" s="192" t="s">
        <v>269</v>
      </c>
    </row>
    <row r="196" spans="1:65" s="2" customFormat="1" ht="11.25">
      <c r="A196" s="37"/>
      <c r="B196" s="38"/>
      <c r="C196" s="39"/>
      <c r="D196" s="194" t="s">
        <v>191</v>
      </c>
      <c r="E196" s="39"/>
      <c r="F196" s="195" t="s">
        <v>270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191</v>
      </c>
      <c r="AU196" s="20" t="s">
        <v>83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271</v>
      </c>
      <c r="G197" s="200"/>
      <c r="H197" s="204">
        <v>3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3" customFormat="1" ht="11.25">
      <c r="B198" s="199"/>
      <c r="C198" s="200"/>
      <c r="D198" s="201" t="s">
        <v>193</v>
      </c>
      <c r="E198" s="202" t="s">
        <v>19</v>
      </c>
      <c r="F198" s="203" t="s">
        <v>271</v>
      </c>
      <c r="G198" s="200"/>
      <c r="H198" s="204">
        <v>3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193</v>
      </c>
      <c r="AU198" s="210" t="s">
        <v>83</v>
      </c>
      <c r="AV198" s="13" t="s">
        <v>83</v>
      </c>
      <c r="AW198" s="13" t="s">
        <v>32</v>
      </c>
      <c r="AX198" s="13" t="s">
        <v>70</v>
      </c>
      <c r="AY198" s="210" t="s">
        <v>181</v>
      </c>
    </row>
    <row r="199" spans="1:65" s="13" customFormat="1" ht="11.25">
      <c r="B199" s="199"/>
      <c r="C199" s="200"/>
      <c r="D199" s="201" t="s">
        <v>193</v>
      </c>
      <c r="E199" s="202" t="s">
        <v>19</v>
      </c>
      <c r="F199" s="203" t="s">
        <v>272</v>
      </c>
      <c r="G199" s="200"/>
      <c r="H199" s="204">
        <v>1.44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193</v>
      </c>
      <c r="AU199" s="210" t="s">
        <v>83</v>
      </c>
      <c r="AV199" s="13" t="s">
        <v>83</v>
      </c>
      <c r="AW199" s="13" t="s">
        <v>32</v>
      </c>
      <c r="AX199" s="13" t="s">
        <v>70</v>
      </c>
      <c r="AY199" s="210" t="s">
        <v>181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272</v>
      </c>
      <c r="G200" s="200"/>
      <c r="H200" s="204">
        <v>1.44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4" customFormat="1" ht="11.25">
      <c r="B201" s="211"/>
      <c r="C201" s="212"/>
      <c r="D201" s="201" t="s">
        <v>193</v>
      </c>
      <c r="E201" s="213" t="s">
        <v>19</v>
      </c>
      <c r="F201" s="214" t="s">
        <v>197</v>
      </c>
      <c r="G201" s="212"/>
      <c r="H201" s="215">
        <v>8.879999999999999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193</v>
      </c>
      <c r="AU201" s="221" t="s">
        <v>83</v>
      </c>
      <c r="AV201" s="14" t="s">
        <v>189</v>
      </c>
      <c r="AW201" s="14" t="s">
        <v>32</v>
      </c>
      <c r="AX201" s="14" t="s">
        <v>77</v>
      </c>
      <c r="AY201" s="221" t="s">
        <v>181</v>
      </c>
    </row>
    <row r="202" spans="1:65" s="2" customFormat="1" ht="21.75" customHeight="1">
      <c r="A202" s="37"/>
      <c r="B202" s="38"/>
      <c r="C202" s="181" t="s">
        <v>273</v>
      </c>
      <c r="D202" s="181" t="s">
        <v>184</v>
      </c>
      <c r="E202" s="182" t="s">
        <v>274</v>
      </c>
      <c r="F202" s="183" t="s">
        <v>275</v>
      </c>
      <c r="G202" s="184" t="s">
        <v>187</v>
      </c>
      <c r="H202" s="185">
        <v>0.60099999999999998</v>
      </c>
      <c r="I202" s="186"/>
      <c r="J202" s="187">
        <f>ROUND(I202*H202,2)</f>
        <v>0</v>
      </c>
      <c r="K202" s="183" t="s">
        <v>188</v>
      </c>
      <c r="L202" s="42"/>
      <c r="M202" s="188" t="s">
        <v>19</v>
      </c>
      <c r="N202" s="189" t="s">
        <v>42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7.2999999999999995E-2</v>
      </c>
      <c r="T202" s="191">
        <f>S202*H202</f>
        <v>4.3872999999999995E-2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189</v>
      </c>
      <c r="AT202" s="192" t="s">
        <v>184</v>
      </c>
      <c r="AU202" s="192" t="s">
        <v>83</v>
      </c>
      <c r="AY202" s="20" t="s">
        <v>181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83</v>
      </c>
      <c r="BK202" s="193">
        <f>ROUND(I202*H202,2)</f>
        <v>0</v>
      </c>
      <c r="BL202" s="20" t="s">
        <v>189</v>
      </c>
      <c r="BM202" s="192" t="s">
        <v>276</v>
      </c>
    </row>
    <row r="203" spans="1:65" s="2" customFormat="1" ht="11.25">
      <c r="A203" s="37"/>
      <c r="B203" s="38"/>
      <c r="C203" s="39"/>
      <c r="D203" s="194" t="s">
        <v>191</v>
      </c>
      <c r="E203" s="39"/>
      <c r="F203" s="195" t="s">
        <v>277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191</v>
      </c>
      <c r="AU203" s="20" t="s">
        <v>83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214</v>
      </c>
      <c r="G204" s="200"/>
      <c r="H204" s="204">
        <v>0.60099999999999998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0.60099999999999998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2" customFormat="1" ht="21.75" customHeight="1">
      <c r="A206" s="37"/>
      <c r="B206" s="38"/>
      <c r="C206" s="181" t="s">
        <v>278</v>
      </c>
      <c r="D206" s="181" t="s">
        <v>184</v>
      </c>
      <c r="E206" s="182" t="s">
        <v>279</v>
      </c>
      <c r="F206" s="183" t="s">
        <v>280</v>
      </c>
      <c r="G206" s="184" t="s">
        <v>187</v>
      </c>
      <c r="H206" s="185">
        <v>1.7969999999999999</v>
      </c>
      <c r="I206" s="186"/>
      <c r="J206" s="187">
        <f>ROUND(I206*H206,2)</f>
        <v>0</v>
      </c>
      <c r="K206" s="183" t="s">
        <v>188</v>
      </c>
      <c r="L206" s="42"/>
      <c r="M206" s="188" t="s">
        <v>19</v>
      </c>
      <c r="N206" s="189" t="s">
        <v>42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5.8999999999999997E-2</v>
      </c>
      <c r="T206" s="191">
        <f>S206*H206</f>
        <v>0.10602299999999999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189</v>
      </c>
      <c r="AT206" s="192" t="s">
        <v>184</v>
      </c>
      <c r="AU206" s="192" t="s">
        <v>83</v>
      </c>
      <c r="AY206" s="20" t="s">
        <v>181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83</v>
      </c>
      <c r="BK206" s="193">
        <f>ROUND(I206*H206,2)</f>
        <v>0</v>
      </c>
      <c r="BL206" s="20" t="s">
        <v>189</v>
      </c>
      <c r="BM206" s="192" t="s">
        <v>281</v>
      </c>
    </row>
    <row r="207" spans="1:65" s="2" customFormat="1" ht="11.25">
      <c r="A207" s="37"/>
      <c r="B207" s="38"/>
      <c r="C207" s="39"/>
      <c r="D207" s="194" t="s">
        <v>191</v>
      </c>
      <c r="E207" s="39"/>
      <c r="F207" s="195" t="s">
        <v>282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191</v>
      </c>
      <c r="AU207" s="20" t="s">
        <v>83</v>
      </c>
    </row>
    <row r="208" spans="1:65" s="16" customFormat="1" ht="11.25">
      <c r="B208" s="243"/>
      <c r="C208" s="244"/>
      <c r="D208" s="201" t="s">
        <v>193</v>
      </c>
      <c r="E208" s="245" t="s">
        <v>19</v>
      </c>
      <c r="F208" s="246" t="s">
        <v>283</v>
      </c>
      <c r="G208" s="244"/>
      <c r="H208" s="245" t="s">
        <v>19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193</v>
      </c>
      <c r="AU208" s="252" t="s">
        <v>83</v>
      </c>
      <c r="AV208" s="16" t="s">
        <v>77</v>
      </c>
      <c r="AW208" s="16" t="s">
        <v>32</v>
      </c>
      <c r="AX208" s="16" t="s">
        <v>70</v>
      </c>
      <c r="AY208" s="252" t="s">
        <v>181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213</v>
      </c>
      <c r="G209" s="200"/>
      <c r="H209" s="204">
        <v>1.7969999999999999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4" customFormat="1" ht="11.25">
      <c r="B210" s="211"/>
      <c r="C210" s="212"/>
      <c r="D210" s="201" t="s">
        <v>193</v>
      </c>
      <c r="E210" s="213" t="s">
        <v>19</v>
      </c>
      <c r="F210" s="214" t="s">
        <v>197</v>
      </c>
      <c r="G210" s="212"/>
      <c r="H210" s="215">
        <v>1.7969999999999999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193</v>
      </c>
      <c r="AU210" s="221" t="s">
        <v>83</v>
      </c>
      <c r="AV210" s="14" t="s">
        <v>189</v>
      </c>
      <c r="AW210" s="14" t="s">
        <v>32</v>
      </c>
      <c r="AX210" s="14" t="s">
        <v>77</v>
      </c>
      <c r="AY210" s="221" t="s">
        <v>181</v>
      </c>
    </row>
    <row r="211" spans="1:65" s="2" customFormat="1" ht="21.75" customHeight="1">
      <c r="A211" s="37"/>
      <c r="B211" s="38"/>
      <c r="C211" s="181" t="s">
        <v>284</v>
      </c>
      <c r="D211" s="181" t="s">
        <v>184</v>
      </c>
      <c r="E211" s="182" t="s">
        <v>285</v>
      </c>
      <c r="F211" s="183" t="s">
        <v>286</v>
      </c>
      <c r="G211" s="184" t="s">
        <v>187</v>
      </c>
      <c r="H211" s="185">
        <v>6.2279999999999998</v>
      </c>
      <c r="I211" s="186"/>
      <c r="J211" s="187">
        <f>ROUND(I211*H211,2)</f>
        <v>0</v>
      </c>
      <c r="K211" s="183" t="s">
        <v>188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5.0999999999999997E-2</v>
      </c>
      <c r="T211" s="191">
        <f>S211*H211</f>
        <v>0.31762799999999997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189</v>
      </c>
      <c r="AT211" s="192" t="s">
        <v>184</v>
      </c>
      <c r="AU211" s="192" t="s">
        <v>83</v>
      </c>
      <c r="AY211" s="20" t="s">
        <v>181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83</v>
      </c>
      <c r="BK211" s="193">
        <f>ROUND(I211*H211,2)</f>
        <v>0</v>
      </c>
      <c r="BL211" s="20" t="s">
        <v>189</v>
      </c>
      <c r="BM211" s="192" t="s">
        <v>287</v>
      </c>
    </row>
    <row r="212" spans="1:65" s="2" customFormat="1" ht="11.25">
      <c r="A212" s="37"/>
      <c r="B212" s="38"/>
      <c r="C212" s="39"/>
      <c r="D212" s="194" t="s">
        <v>191</v>
      </c>
      <c r="E212" s="39"/>
      <c r="F212" s="195" t="s">
        <v>288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191</v>
      </c>
      <c r="AU212" s="20" t="s">
        <v>83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212</v>
      </c>
      <c r="G213" s="200"/>
      <c r="H213" s="204">
        <v>3.1139999999999999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212</v>
      </c>
      <c r="G214" s="200"/>
      <c r="H214" s="204">
        <v>3.1139999999999999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6.2279999999999998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4.2" customHeight="1">
      <c r="A216" s="37"/>
      <c r="B216" s="38"/>
      <c r="C216" s="181" t="s">
        <v>289</v>
      </c>
      <c r="D216" s="181" t="s">
        <v>184</v>
      </c>
      <c r="E216" s="182" t="s">
        <v>290</v>
      </c>
      <c r="F216" s="183" t="s">
        <v>291</v>
      </c>
      <c r="G216" s="184" t="s">
        <v>187</v>
      </c>
      <c r="H216" s="185">
        <v>6.9870000000000001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4.5999999999999999E-2</v>
      </c>
      <c r="T216" s="191">
        <f>S216*H216</f>
        <v>0.32140200000000002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292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293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194</v>
      </c>
      <c r="G218" s="200"/>
      <c r="H218" s="204">
        <v>2.1480000000000001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3" customFormat="1" ht="11.25">
      <c r="B219" s="199"/>
      <c r="C219" s="200"/>
      <c r="D219" s="201" t="s">
        <v>193</v>
      </c>
      <c r="E219" s="202" t="s">
        <v>19</v>
      </c>
      <c r="F219" s="203" t="s">
        <v>194</v>
      </c>
      <c r="G219" s="200"/>
      <c r="H219" s="204">
        <v>2.1480000000000001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193</v>
      </c>
      <c r="AU219" s="210" t="s">
        <v>83</v>
      </c>
      <c r="AV219" s="13" t="s">
        <v>83</v>
      </c>
      <c r="AW219" s="13" t="s">
        <v>32</v>
      </c>
      <c r="AX219" s="13" t="s">
        <v>70</v>
      </c>
      <c r="AY219" s="210" t="s">
        <v>181</v>
      </c>
    </row>
    <row r="220" spans="1:65" s="13" customFormat="1" ht="11.25">
      <c r="B220" s="199"/>
      <c r="C220" s="200"/>
      <c r="D220" s="201" t="s">
        <v>193</v>
      </c>
      <c r="E220" s="202" t="s">
        <v>19</v>
      </c>
      <c r="F220" s="203" t="s">
        <v>195</v>
      </c>
      <c r="G220" s="200"/>
      <c r="H220" s="204">
        <v>1.7609999999999999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193</v>
      </c>
      <c r="AU220" s="210" t="s">
        <v>83</v>
      </c>
      <c r="AV220" s="13" t="s">
        <v>83</v>
      </c>
      <c r="AW220" s="13" t="s">
        <v>32</v>
      </c>
      <c r="AX220" s="13" t="s">
        <v>70</v>
      </c>
      <c r="AY220" s="210" t="s">
        <v>181</v>
      </c>
    </row>
    <row r="221" spans="1:65" s="13" customFormat="1" ht="11.25">
      <c r="B221" s="199"/>
      <c r="C221" s="200"/>
      <c r="D221" s="201" t="s">
        <v>193</v>
      </c>
      <c r="E221" s="202" t="s">
        <v>19</v>
      </c>
      <c r="F221" s="203" t="s">
        <v>196</v>
      </c>
      <c r="G221" s="200"/>
      <c r="H221" s="204">
        <v>0.93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193</v>
      </c>
      <c r="AU221" s="210" t="s">
        <v>83</v>
      </c>
      <c r="AV221" s="13" t="s">
        <v>83</v>
      </c>
      <c r="AW221" s="13" t="s">
        <v>32</v>
      </c>
      <c r="AX221" s="13" t="s">
        <v>70</v>
      </c>
      <c r="AY221" s="210" t="s">
        <v>181</v>
      </c>
    </row>
    <row r="222" spans="1:65" s="14" customFormat="1" ht="11.25">
      <c r="B222" s="211"/>
      <c r="C222" s="212"/>
      <c r="D222" s="201" t="s">
        <v>193</v>
      </c>
      <c r="E222" s="213" t="s">
        <v>19</v>
      </c>
      <c r="F222" s="214" t="s">
        <v>197</v>
      </c>
      <c r="G222" s="212"/>
      <c r="H222" s="215">
        <v>6.9870000000000001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193</v>
      </c>
      <c r="AU222" s="221" t="s">
        <v>83</v>
      </c>
      <c r="AV222" s="14" t="s">
        <v>189</v>
      </c>
      <c r="AW222" s="14" t="s">
        <v>32</v>
      </c>
      <c r="AX222" s="14" t="s">
        <v>77</v>
      </c>
      <c r="AY222" s="221" t="s">
        <v>181</v>
      </c>
    </row>
    <row r="223" spans="1:65" s="2" customFormat="1" ht="16.5" customHeight="1">
      <c r="A223" s="37"/>
      <c r="B223" s="38"/>
      <c r="C223" s="181" t="s">
        <v>294</v>
      </c>
      <c r="D223" s="181" t="s">
        <v>184</v>
      </c>
      <c r="E223" s="182" t="s">
        <v>295</v>
      </c>
      <c r="F223" s="183" t="s">
        <v>296</v>
      </c>
      <c r="G223" s="184" t="s">
        <v>187</v>
      </c>
      <c r="H223" s="185">
        <v>2.62</v>
      </c>
      <c r="I223" s="186"/>
      <c r="J223" s="187">
        <f>ROUND(I223*H223,2)</f>
        <v>0</v>
      </c>
      <c r="K223" s="183" t="s">
        <v>188</v>
      </c>
      <c r="L223" s="42"/>
      <c r="M223" s="188" t="s">
        <v>19</v>
      </c>
      <c r="N223" s="189" t="s">
        <v>42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189</v>
      </c>
      <c r="AT223" s="192" t="s">
        <v>184</v>
      </c>
      <c r="AU223" s="192" t="s">
        <v>83</v>
      </c>
      <c r="AY223" s="20" t="s">
        <v>181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83</v>
      </c>
      <c r="BK223" s="193">
        <f>ROUND(I223*H223,2)</f>
        <v>0</v>
      </c>
      <c r="BL223" s="20" t="s">
        <v>189</v>
      </c>
      <c r="BM223" s="192" t="s">
        <v>297</v>
      </c>
    </row>
    <row r="224" spans="1:65" s="2" customFormat="1" ht="11.25">
      <c r="A224" s="37"/>
      <c r="B224" s="38"/>
      <c r="C224" s="39"/>
      <c r="D224" s="194" t="s">
        <v>191</v>
      </c>
      <c r="E224" s="39"/>
      <c r="F224" s="195" t="s">
        <v>298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191</v>
      </c>
      <c r="AU224" s="20" t="s">
        <v>83</v>
      </c>
    </row>
    <row r="225" spans="1:65" s="16" customFormat="1" ht="11.25">
      <c r="B225" s="243"/>
      <c r="C225" s="244"/>
      <c r="D225" s="201" t="s">
        <v>193</v>
      </c>
      <c r="E225" s="245" t="s">
        <v>19</v>
      </c>
      <c r="F225" s="246" t="s">
        <v>299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193</v>
      </c>
      <c r="AU225" s="252" t="s">
        <v>83</v>
      </c>
      <c r="AV225" s="16" t="s">
        <v>77</v>
      </c>
      <c r="AW225" s="16" t="s">
        <v>32</v>
      </c>
      <c r="AX225" s="16" t="s">
        <v>70</v>
      </c>
      <c r="AY225" s="252" t="s">
        <v>181</v>
      </c>
    </row>
    <row r="226" spans="1:65" s="13" customFormat="1" ht="11.25">
      <c r="B226" s="199"/>
      <c r="C226" s="200"/>
      <c r="D226" s="201" t="s">
        <v>193</v>
      </c>
      <c r="E226" s="202" t="s">
        <v>19</v>
      </c>
      <c r="F226" s="203" t="s">
        <v>220</v>
      </c>
      <c r="G226" s="200"/>
      <c r="H226" s="204">
        <v>0.76100000000000001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193</v>
      </c>
      <c r="AU226" s="210" t="s">
        <v>83</v>
      </c>
      <c r="AV226" s="13" t="s">
        <v>83</v>
      </c>
      <c r="AW226" s="13" t="s">
        <v>32</v>
      </c>
      <c r="AX226" s="13" t="s">
        <v>70</v>
      </c>
      <c r="AY226" s="210" t="s">
        <v>181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220</v>
      </c>
      <c r="G227" s="200"/>
      <c r="H227" s="204">
        <v>0.76100000000000001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221</v>
      </c>
      <c r="G228" s="200"/>
      <c r="H228" s="204">
        <v>0.75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222</v>
      </c>
      <c r="G229" s="200"/>
      <c r="H229" s="204">
        <v>0.34799999999999998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2.62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16.5" customHeight="1">
      <c r="A231" s="37"/>
      <c r="B231" s="38"/>
      <c r="C231" s="181" t="s">
        <v>300</v>
      </c>
      <c r="D231" s="181" t="s">
        <v>184</v>
      </c>
      <c r="E231" s="182" t="s">
        <v>301</v>
      </c>
      <c r="F231" s="183" t="s">
        <v>302</v>
      </c>
      <c r="G231" s="184" t="s">
        <v>187</v>
      </c>
      <c r="H231" s="185">
        <v>2.62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303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304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6" customFormat="1" ht="11.25">
      <c r="B233" s="243"/>
      <c r="C233" s="244"/>
      <c r="D233" s="201" t="s">
        <v>193</v>
      </c>
      <c r="E233" s="245" t="s">
        <v>19</v>
      </c>
      <c r="F233" s="246" t="s">
        <v>299</v>
      </c>
      <c r="G233" s="244"/>
      <c r="H233" s="245" t="s">
        <v>19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193</v>
      </c>
      <c r="AU233" s="252" t="s">
        <v>83</v>
      </c>
      <c r="AV233" s="16" t="s">
        <v>77</v>
      </c>
      <c r="AW233" s="16" t="s">
        <v>32</v>
      </c>
      <c r="AX233" s="16" t="s">
        <v>70</v>
      </c>
      <c r="AY233" s="252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220</v>
      </c>
      <c r="G234" s="200"/>
      <c r="H234" s="204">
        <v>0.76100000000000001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220</v>
      </c>
      <c r="G235" s="200"/>
      <c r="H235" s="204">
        <v>0.76100000000000001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221</v>
      </c>
      <c r="G236" s="200"/>
      <c r="H236" s="204">
        <v>0.75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222</v>
      </c>
      <c r="G237" s="200"/>
      <c r="H237" s="204">
        <v>0.34799999999999998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2.62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12" customFormat="1" ht="22.9" customHeight="1">
      <c r="B239" s="165"/>
      <c r="C239" s="166"/>
      <c r="D239" s="167" t="s">
        <v>69</v>
      </c>
      <c r="E239" s="179" t="s">
        <v>305</v>
      </c>
      <c r="F239" s="179" t="s">
        <v>306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SUM(P240:P250)</f>
        <v>0</v>
      </c>
      <c r="Q239" s="173"/>
      <c r="R239" s="174">
        <f>SUM(R240:R250)</f>
        <v>0</v>
      </c>
      <c r="S239" s="173"/>
      <c r="T239" s="175">
        <f>SUM(T240:T250)</f>
        <v>0</v>
      </c>
      <c r="AR239" s="176" t="s">
        <v>77</v>
      </c>
      <c r="AT239" s="177" t="s">
        <v>69</v>
      </c>
      <c r="AU239" s="177" t="s">
        <v>77</v>
      </c>
      <c r="AY239" s="176" t="s">
        <v>181</v>
      </c>
      <c r="BK239" s="178">
        <f>SUM(BK240:BK250)</f>
        <v>0</v>
      </c>
    </row>
    <row r="240" spans="1:65" s="2" customFormat="1" ht="24.2" customHeight="1">
      <c r="A240" s="37"/>
      <c r="B240" s="38"/>
      <c r="C240" s="181" t="s">
        <v>7</v>
      </c>
      <c r="D240" s="181" t="s">
        <v>184</v>
      </c>
      <c r="E240" s="182" t="s">
        <v>307</v>
      </c>
      <c r="F240" s="183" t="s">
        <v>308</v>
      </c>
      <c r="G240" s="184" t="s">
        <v>309</v>
      </c>
      <c r="H240" s="185">
        <v>0.81399999999999995</v>
      </c>
      <c r="I240" s="186"/>
      <c r="J240" s="187">
        <f>ROUND(I240*H240,2)</f>
        <v>0</v>
      </c>
      <c r="K240" s="183" t="s">
        <v>188</v>
      </c>
      <c r="L240" s="42"/>
      <c r="M240" s="188" t="s">
        <v>19</v>
      </c>
      <c r="N240" s="189" t="s">
        <v>42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189</v>
      </c>
      <c r="AT240" s="192" t="s">
        <v>184</v>
      </c>
      <c r="AU240" s="192" t="s">
        <v>83</v>
      </c>
      <c r="AY240" s="20" t="s">
        <v>181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83</v>
      </c>
      <c r="BK240" s="193">
        <f>ROUND(I240*H240,2)</f>
        <v>0</v>
      </c>
      <c r="BL240" s="20" t="s">
        <v>189</v>
      </c>
      <c r="BM240" s="192" t="s">
        <v>310</v>
      </c>
    </row>
    <row r="241" spans="1:65" s="2" customFormat="1" ht="11.25">
      <c r="A241" s="37"/>
      <c r="B241" s="38"/>
      <c r="C241" s="39"/>
      <c r="D241" s="194" t="s">
        <v>191</v>
      </c>
      <c r="E241" s="39"/>
      <c r="F241" s="195" t="s">
        <v>311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191</v>
      </c>
      <c r="AU241" s="20" t="s">
        <v>83</v>
      </c>
    </row>
    <row r="242" spans="1:65" s="2" customFormat="1" ht="21.75" customHeight="1">
      <c r="A242" s="37"/>
      <c r="B242" s="38"/>
      <c r="C242" s="181" t="s">
        <v>312</v>
      </c>
      <c r="D242" s="181" t="s">
        <v>184</v>
      </c>
      <c r="E242" s="182" t="s">
        <v>313</v>
      </c>
      <c r="F242" s="183" t="s">
        <v>314</v>
      </c>
      <c r="G242" s="184" t="s">
        <v>309</v>
      </c>
      <c r="H242" s="185">
        <v>0.81399999999999995</v>
      </c>
      <c r="I242" s="186"/>
      <c r="J242" s="187">
        <f>ROUND(I242*H242,2)</f>
        <v>0</v>
      </c>
      <c r="K242" s="183" t="s">
        <v>188</v>
      </c>
      <c r="L242" s="42"/>
      <c r="M242" s="188" t="s">
        <v>19</v>
      </c>
      <c r="N242" s="189" t="s">
        <v>42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189</v>
      </c>
      <c r="AT242" s="192" t="s">
        <v>184</v>
      </c>
      <c r="AU242" s="192" t="s">
        <v>83</v>
      </c>
      <c r="AY242" s="20" t="s">
        <v>181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83</v>
      </c>
      <c r="BK242" s="193">
        <f>ROUND(I242*H242,2)</f>
        <v>0</v>
      </c>
      <c r="BL242" s="20" t="s">
        <v>189</v>
      </c>
      <c r="BM242" s="192" t="s">
        <v>315</v>
      </c>
    </row>
    <row r="243" spans="1:65" s="2" customFormat="1" ht="11.25">
      <c r="A243" s="37"/>
      <c r="B243" s="38"/>
      <c r="C243" s="39"/>
      <c r="D243" s="194" t="s">
        <v>191</v>
      </c>
      <c r="E243" s="39"/>
      <c r="F243" s="195" t="s">
        <v>316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191</v>
      </c>
      <c r="AU243" s="20" t="s">
        <v>83</v>
      </c>
    </row>
    <row r="244" spans="1:65" s="2" customFormat="1" ht="24.2" customHeight="1">
      <c r="A244" s="37"/>
      <c r="B244" s="38"/>
      <c r="C244" s="181" t="s">
        <v>317</v>
      </c>
      <c r="D244" s="181" t="s">
        <v>184</v>
      </c>
      <c r="E244" s="182" t="s">
        <v>318</v>
      </c>
      <c r="F244" s="183" t="s">
        <v>319</v>
      </c>
      <c r="G244" s="184" t="s">
        <v>309</v>
      </c>
      <c r="H244" s="185">
        <v>7.3259999999999996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320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321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322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506</v>
      </c>
      <c r="G247" s="200"/>
      <c r="H247" s="204">
        <v>7.3259999999999996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4" customFormat="1" ht="11.25">
      <c r="B248" s="211"/>
      <c r="C248" s="212"/>
      <c r="D248" s="201" t="s">
        <v>193</v>
      </c>
      <c r="E248" s="213" t="s">
        <v>19</v>
      </c>
      <c r="F248" s="214" t="s">
        <v>197</v>
      </c>
      <c r="G248" s="212"/>
      <c r="H248" s="215">
        <v>7.3259999999999996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193</v>
      </c>
      <c r="AU248" s="221" t="s">
        <v>83</v>
      </c>
      <c r="AV248" s="14" t="s">
        <v>189</v>
      </c>
      <c r="AW248" s="14" t="s">
        <v>32</v>
      </c>
      <c r="AX248" s="14" t="s">
        <v>77</v>
      </c>
      <c r="AY248" s="221" t="s">
        <v>181</v>
      </c>
    </row>
    <row r="249" spans="1:65" s="2" customFormat="1" ht="24.2" customHeight="1">
      <c r="A249" s="37"/>
      <c r="B249" s="38"/>
      <c r="C249" s="181" t="s">
        <v>324</v>
      </c>
      <c r="D249" s="181" t="s">
        <v>184</v>
      </c>
      <c r="E249" s="182" t="s">
        <v>325</v>
      </c>
      <c r="F249" s="183" t="s">
        <v>326</v>
      </c>
      <c r="G249" s="184" t="s">
        <v>309</v>
      </c>
      <c r="H249" s="185">
        <v>0.81399999999999995</v>
      </c>
      <c r="I249" s="186"/>
      <c r="J249" s="187">
        <f>ROUND(I249*H249,2)</f>
        <v>0</v>
      </c>
      <c r="K249" s="183" t="s">
        <v>188</v>
      </c>
      <c r="L249" s="42"/>
      <c r="M249" s="188" t="s">
        <v>19</v>
      </c>
      <c r="N249" s="189" t="s">
        <v>42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189</v>
      </c>
      <c r="AT249" s="192" t="s">
        <v>184</v>
      </c>
      <c r="AU249" s="192" t="s">
        <v>83</v>
      </c>
      <c r="AY249" s="20" t="s">
        <v>181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83</v>
      </c>
      <c r="BK249" s="193">
        <f>ROUND(I249*H249,2)</f>
        <v>0</v>
      </c>
      <c r="BL249" s="20" t="s">
        <v>189</v>
      </c>
      <c r="BM249" s="192" t="s">
        <v>327</v>
      </c>
    </row>
    <row r="250" spans="1:65" s="2" customFormat="1" ht="11.25">
      <c r="A250" s="37"/>
      <c r="B250" s="38"/>
      <c r="C250" s="39"/>
      <c r="D250" s="194" t="s">
        <v>191</v>
      </c>
      <c r="E250" s="39"/>
      <c r="F250" s="195" t="s">
        <v>328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191</v>
      </c>
      <c r="AU250" s="20" t="s">
        <v>83</v>
      </c>
    </row>
    <row r="251" spans="1:65" s="12" customFormat="1" ht="22.9" customHeight="1">
      <c r="B251" s="165"/>
      <c r="C251" s="166"/>
      <c r="D251" s="167" t="s">
        <v>69</v>
      </c>
      <c r="E251" s="179" t="s">
        <v>329</v>
      </c>
      <c r="F251" s="179" t="s">
        <v>330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SUM(P252:P253)</f>
        <v>0</v>
      </c>
      <c r="Q251" s="173"/>
      <c r="R251" s="174">
        <f>SUM(R252:R253)</f>
        <v>0</v>
      </c>
      <c r="S251" s="173"/>
      <c r="T251" s="175">
        <f>SUM(T252:T253)</f>
        <v>0</v>
      </c>
      <c r="AR251" s="176" t="s">
        <v>77</v>
      </c>
      <c r="AT251" s="177" t="s">
        <v>69</v>
      </c>
      <c r="AU251" s="177" t="s">
        <v>77</v>
      </c>
      <c r="AY251" s="176" t="s">
        <v>181</v>
      </c>
      <c r="BK251" s="178">
        <f>SUM(BK252:BK253)</f>
        <v>0</v>
      </c>
    </row>
    <row r="252" spans="1:65" s="2" customFormat="1" ht="33" customHeight="1">
      <c r="A252" s="37"/>
      <c r="B252" s="38"/>
      <c r="C252" s="181" t="s">
        <v>331</v>
      </c>
      <c r="D252" s="181" t="s">
        <v>184</v>
      </c>
      <c r="E252" s="182" t="s">
        <v>332</v>
      </c>
      <c r="F252" s="183" t="s">
        <v>333</v>
      </c>
      <c r="G252" s="184" t="s">
        <v>309</v>
      </c>
      <c r="H252" s="185">
        <v>0.30099999999999999</v>
      </c>
      <c r="I252" s="186"/>
      <c r="J252" s="187">
        <f>ROUND(I252*H252,2)</f>
        <v>0</v>
      </c>
      <c r="K252" s="183" t="s">
        <v>188</v>
      </c>
      <c r="L252" s="42"/>
      <c r="M252" s="188" t="s">
        <v>19</v>
      </c>
      <c r="N252" s="189" t="s">
        <v>42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189</v>
      </c>
      <c r="AT252" s="192" t="s">
        <v>184</v>
      </c>
      <c r="AU252" s="192" t="s">
        <v>83</v>
      </c>
      <c r="AY252" s="20" t="s">
        <v>181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83</v>
      </c>
      <c r="BK252" s="193">
        <f>ROUND(I252*H252,2)</f>
        <v>0</v>
      </c>
      <c r="BL252" s="20" t="s">
        <v>189</v>
      </c>
      <c r="BM252" s="192" t="s">
        <v>334</v>
      </c>
    </row>
    <row r="253" spans="1:65" s="2" customFormat="1" ht="11.25">
      <c r="A253" s="37"/>
      <c r="B253" s="38"/>
      <c r="C253" s="39"/>
      <c r="D253" s="194" t="s">
        <v>191</v>
      </c>
      <c r="E253" s="39"/>
      <c r="F253" s="195" t="s">
        <v>335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191</v>
      </c>
      <c r="AU253" s="20" t="s">
        <v>83</v>
      </c>
    </row>
    <row r="254" spans="1:65" s="12" customFormat="1" ht="25.9" customHeight="1">
      <c r="B254" s="165"/>
      <c r="C254" s="166"/>
      <c r="D254" s="167" t="s">
        <v>69</v>
      </c>
      <c r="E254" s="168" t="s">
        <v>336</v>
      </c>
      <c r="F254" s="168" t="s">
        <v>337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P255+P275+P318+P342+P354</f>
        <v>0</v>
      </c>
      <c r="Q254" s="173"/>
      <c r="R254" s="174">
        <f>R255+R275+R318+R342+R354</f>
        <v>0.37213811000000002</v>
      </c>
      <c r="S254" s="173"/>
      <c r="T254" s="175">
        <f>T255+T275+T318+T342+T354</f>
        <v>2.0048300000000002E-2</v>
      </c>
      <c r="AR254" s="176" t="s">
        <v>83</v>
      </c>
      <c r="AT254" s="177" t="s">
        <v>69</v>
      </c>
      <c r="AU254" s="177" t="s">
        <v>70</v>
      </c>
      <c r="AY254" s="176" t="s">
        <v>181</v>
      </c>
      <c r="BK254" s="178">
        <f>BK255+BK275+BK318+BK342+BK354</f>
        <v>0</v>
      </c>
    </row>
    <row r="255" spans="1:65" s="12" customFormat="1" ht="22.9" customHeight="1">
      <c r="B255" s="165"/>
      <c r="C255" s="166"/>
      <c r="D255" s="167" t="s">
        <v>69</v>
      </c>
      <c r="E255" s="179" t="s">
        <v>338</v>
      </c>
      <c r="F255" s="179" t="s">
        <v>339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SUM(P256:P274)</f>
        <v>0</v>
      </c>
      <c r="Q255" s="173"/>
      <c r="R255" s="174">
        <f>SUM(R256:R274)</f>
        <v>5.2752300000000005E-3</v>
      </c>
      <c r="S255" s="173"/>
      <c r="T255" s="175">
        <f>SUM(T256:T274)</f>
        <v>9.1683000000000008E-3</v>
      </c>
      <c r="AR255" s="176" t="s">
        <v>83</v>
      </c>
      <c r="AT255" s="177" t="s">
        <v>69</v>
      </c>
      <c r="AU255" s="177" t="s">
        <v>77</v>
      </c>
      <c r="AY255" s="176" t="s">
        <v>181</v>
      </c>
      <c r="BK255" s="178">
        <f>SUM(BK256:BK274)</f>
        <v>0</v>
      </c>
    </row>
    <row r="256" spans="1:65" s="2" customFormat="1" ht="16.5" customHeight="1">
      <c r="A256" s="37"/>
      <c r="B256" s="38"/>
      <c r="C256" s="181" t="s">
        <v>340</v>
      </c>
      <c r="D256" s="181" t="s">
        <v>184</v>
      </c>
      <c r="E256" s="182" t="s">
        <v>341</v>
      </c>
      <c r="F256" s="183" t="s">
        <v>342</v>
      </c>
      <c r="G256" s="184" t="s">
        <v>230</v>
      </c>
      <c r="H256" s="185">
        <v>5.49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1.67E-3</v>
      </c>
      <c r="T256" s="191">
        <f>S256*H256</f>
        <v>9.1683000000000008E-3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278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278</v>
      </c>
      <c r="BM256" s="192" t="s">
        <v>343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344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13" customFormat="1" ht="11.25">
      <c r="B258" s="199"/>
      <c r="C258" s="200"/>
      <c r="D258" s="201" t="s">
        <v>193</v>
      </c>
      <c r="E258" s="202" t="s">
        <v>19</v>
      </c>
      <c r="F258" s="203" t="s">
        <v>345</v>
      </c>
      <c r="G258" s="200"/>
      <c r="H258" s="204">
        <v>2.54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193</v>
      </c>
      <c r="AU258" s="210" t="s">
        <v>83</v>
      </c>
      <c r="AV258" s="13" t="s">
        <v>83</v>
      </c>
      <c r="AW258" s="13" t="s">
        <v>32</v>
      </c>
      <c r="AX258" s="13" t="s">
        <v>70</v>
      </c>
      <c r="AY258" s="210" t="s">
        <v>181</v>
      </c>
    </row>
    <row r="259" spans="1:65" s="13" customFormat="1" ht="11.25">
      <c r="B259" s="199"/>
      <c r="C259" s="200"/>
      <c r="D259" s="201" t="s">
        <v>193</v>
      </c>
      <c r="E259" s="202" t="s">
        <v>19</v>
      </c>
      <c r="F259" s="203" t="s">
        <v>346</v>
      </c>
      <c r="G259" s="200"/>
      <c r="H259" s="204">
        <v>2.13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193</v>
      </c>
      <c r="AU259" s="210" t="s">
        <v>83</v>
      </c>
      <c r="AV259" s="13" t="s">
        <v>83</v>
      </c>
      <c r="AW259" s="13" t="s">
        <v>32</v>
      </c>
      <c r="AX259" s="13" t="s">
        <v>70</v>
      </c>
      <c r="AY259" s="210" t="s">
        <v>181</v>
      </c>
    </row>
    <row r="260" spans="1:65" s="13" customFormat="1" ht="11.25">
      <c r="B260" s="199"/>
      <c r="C260" s="200"/>
      <c r="D260" s="201" t="s">
        <v>193</v>
      </c>
      <c r="E260" s="202" t="s">
        <v>19</v>
      </c>
      <c r="F260" s="203" t="s">
        <v>347</v>
      </c>
      <c r="G260" s="200"/>
      <c r="H260" s="204">
        <v>0.82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193</v>
      </c>
      <c r="AU260" s="210" t="s">
        <v>83</v>
      </c>
      <c r="AV260" s="13" t="s">
        <v>83</v>
      </c>
      <c r="AW260" s="13" t="s">
        <v>32</v>
      </c>
      <c r="AX260" s="13" t="s">
        <v>70</v>
      </c>
      <c r="AY260" s="210" t="s">
        <v>181</v>
      </c>
    </row>
    <row r="261" spans="1:65" s="14" customFormat="1" ht="11.25">
      <c r="B261" s="211"/>
      <c r="C261" s="212"/>
      <c r="D261" s="201" t="s">
        <v>193</v>
      </c>
      <c r="E261" s="213" t="s">
        <v>19</v>
      </c>
      <c r="F261" s="214" t="s">
        <v>197</v>
      </c>
      <c r="G261" s="212"/>
      <c r="H261" s="215">
        <v>5.49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193</v>
      </c>
      <c r="AU261" s="221" t="s">
        <v>83</v>
      </c>
      <c r="AV261" s="14" t="s">
        <v>189</v>
      </c>
      <c r="AW261" s="14" t="s">
        <v>32</v>
      </c>
      <c r="AX261" s="14" t="s">
        <v>77</v>
      </c>
      <c r="AY261" s="221" t="s">
        <v>181</v>
      </c>
    </row>
    <row r="262" spans="1:65" s="2" customFormat="1" ht="16.5" customHeight="1">
      <c r="A262" s="37"/>
      <c r="B262" s="38"/>
      <c r="C262" s="181" t="s">
        <v>348</v>
      </c>
      <c r="D262" s="181" t="s">
        <v>184</v>
      </c>
      <c r="E262" s="182" t="s">
        <v>349</v>
      </c>
      <c r="F262" s="183" t="s">
        <v>350</v>
      </c>
      <c r="G262" s="184" t="s">
        <v>230</v>
      </c>
      <c r="H262" s="185">
        <v>5.49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4.0000000000000003E-5</v>
      </c>
      <c r="R262" s="190">
        <f>Q262*H262</f>
        <v>2.1960000000000003E-4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278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278</v>
      </c>
      <c r="BM262" s="192" t="s">
        <v>351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352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3" customFormat="1" ht="11.25">
      <c r="B264" s="199"/>
      <c r="C264" s="200"/>
      <c r="D264" s="201" t="s">
        <v>193</v>
      </c>
      <c r="E264" s="202" t="s">
        <v>19</v>
      </c>
      <c r="F264" s="203" t="s">
        <v>345</v>
      </c>
      <c r="G264" s="200"/>
      <c r="H264" s="204">
        <v>2.54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193</v>
      </c>
      <c r="AU264" s="210" t="s">
        <v>83</v>
      </c>
      <c r="AV264" s="13" t="s">
        <v>83</v>
      </c>
      <c r="AW264" s="13" t="s">
        <v>32</v>
      </c>
      <c r="AX264" s="13" t="s">
        <v>70</v>
      </c>
      <c r="AY264" s="210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346</v>
      </c>
      <c r="G265" s="200"/>
      <c r="H265" s="204">
        <v>2.13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3" customFormat="1" ht="11.25">
      <c r="B266" s="199"/>
      <c r="C266" s="200"/>
      <c r="D266" s="201" t="s">
        <v>193</v>
      </c>
      <c r="E266" s="202" t="s">
        <v>19</v>
      </c>
      <c r="F266" s="203" t="s">
        <v>347</v>
      </c>
      <c r="G266" s="200"/>
      <c r="H266" s="204">
        <v>0.82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193</v>
      </c>
      <c r="AU266" s="210" t="s">
        <v>83</v>
      </c>
      <c r="AV266" s="13" t="s">
        <v>83</v>
      </c>
      <c r="AW266" s="13" t="s">
        <v>32</v>
      </c>
      <c r="AX266" s="13" t="s">
        <v>70</v>
      </c>
      <c r="AY266" s="210" t="s">
        <v>181</v>
      </c>
    </row>
    <row r="267" spans="1:65" s="14" customFormat="1" ht="11.25">
      <c r="B267" s="211"/>
      <c r="C267" s="212"/>
      <c r="D267" s="201" t="s">
        <v>193</v>
      </c>
      <c r="E267" s="213" t="s">
        <v>19</v>
      </c>
      <c r="F267" s="214" t="s">
        <v>197</v>
      </c>
      <c r="G267" s="212"/>
      <c r="H267" s="215">
        <v>5.49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193</v>
      </c>
      <c r="AU267" s="221" t="s">
        <v>83</v>
      </c>
      <c r="AV267" s="14" t="s">
        <v>189</v>
      </c>
      <c r="AW267" s="14" t="s">
        <v>32</v>
      </c>
      <c r="AX267" s="14" t="s">
        <v>77</v>
      </c>
      <c r="AY267" s="221" t="s">
        <v>181</v>
      </c>
    </row>
    <row r="268" spans="1:65" s="2" customFormat="1" ht="16.5" customHeight="1">
      <c r="A268" s="37"/>
      <c r="B268" s="38"/>
      <c r="C268" s="222" t="s">
        <v>353</v>
      </c>
      <c r="D268" s="222" t="s">
        <v>237</v>
      </c>
      <c r="E268" s="223" t="s">
        <v>354</v>
      </c>
      <c r="F268" s="224" t="s">
        <v>355</v>
      </c>
      <c r="G268" s="225" t="s">
        <v>187</v>
      </c>
      <c r="H268" s="226">
        <v>1.2929999999999999</v>
      </c>
      <c r="I268" s="227"/>
      <c r="J268" s="228">
        <f>ROUND(I268*H268,2)</f>
        <v>0</v>
      </c>
      <c r="K268" s="224" t="s">
        <v>188</v>
      </c>
      <c r="L268" s="229"/>
      <c r="M268" s="230" t="s">
        <v>19</v>
      </c>
      <c r="N268" s="231" t="s">
        <v>42</v>
      </c>
      <c r="O268" s="67"/>
      <c r="P268" s="190">
        <f>O268*H268</f>
        <v>0</v>
      </c>
      <c r="Q268" s="190">
        <v>3.9100000000000003E-3</v>
      </c>
      <c r="R268" s="190">
        <f>Q268*H268</f>
        <v>5.0556300000000002E-3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356</v>
      </c>
      <c r="AT268" s="192" t="s">
        <v>237</v>
      </c>
      <c r="AU268" s="192" t="s">
        <v>83</v>
      </c>
      <c r="AY268" s="20" t="s">
        <v>181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83</v>
      </c>
      <c r="BK268" s="193">
        <f>ROUND(I268*H268,2)</f>
        <v>0</v>
      </c>
      <c r="BL268" s="20" t="s">
        <v>278</v>
      </c>
      <c r="BM268" s="192" t="s">
        <v>357</v>
      </c>
    </row>
    <row r="269" spans="1:65" s="13" customFormat="1" ht="11.25">
      <c r="B269" s="199"/>
      <c r="C269" s="200"/>
      <c r="D269" s="201" t="s">
        <v>193</v>
      </c>
      <c r="E269" s="202" t="s">
        <v>19</v>
      </c>
      <c r="F269" s="203" t="s">
        <v>358</v>
      </c>
      <c r="G269" s="200"/>
      <c r="H269" s="204">
        <v>0.76200000000000001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193</v>
      </c>
      <c r="AU269" s="210" t="s">
        <v>83</v>
      </c>
      <c r="AV269" s="13" t="s">
        <v>83</v>
      </c>
      <c r="AW269" s="13" t="s">
        <v>32</v>
      </c>
      <c r="AX269" s="13" t="s">
        <v>70</v>
      </c>
      <c r="AY269" s="210" t="s">
        <v>181</v>
      </c>
    </row>
    <row r="270" spans="1:65" s="13" customFormat="1" ht="11.25">
      <c r="B270" s="199"/>
      <c r="C270" s="200"/>
      <c r="D270" s="201" t="s">
        <v>193</v>
      </c>
      <c r="E270" s="202" t="s">
        <v>19</v>
      </c>
      <c r="F270" s="203" t="s">
        <v>359</v>
      </c>
      <c r="G270" s="200"/>
      <c r="H270" s="204">
        <v>0.38300000000000001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193</v>
      </c>
      <c r="AU270" s="210" t="s">
        <v>83</v>
      </c>
      <c r="AV270" s="13" t="s">
        <v>83</v>
      </c>
      <c r="AW270" s="13" t="s">
        <v>32</v>
      </c>
      <c r="AX270" s="13" t="s">
        <v>70</v>
      </c>
      <c r="AY270" s="210" t="s">
        <v>181</v>
      </c>
    </row>
    <row r="271" spans="1:65" s="13" customFormat="1" ht="11.25">
      <c r="B271" s="199"/>
      <c r="C271" s="200"/>
      <c r="D271" s="201" t="s">
        <v>193</v>
      </c>
      <c r="E271" s="202" t="s">
        <v>19</v>
      </c>
      <c r="F271" s="203" t="s">
        <v>360</v>
      </c>
      <c r="G271" s="200"/>
      <c r="H271" s="204">
        <v>0.14799999999999999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193</v>
      </c>
      <c r="AU271" s="210" t="s">
        <v>83</v>
      </c>
      <c r="AV271" s="13" t="s">
        <v>83</v>
      </c>
      <c r="AW271" s="13" t="s">
        <v>32</v>
      </c>
      <c r="AX271" s="13" t="s">
        <v>70</v>
      </c>
      <c r="AY271" s="210" t="s">
        <v>181</v>
      </c>
    </row>
    <row r="272" spans="1:65" s="14" customFormat="1" ht="11.25">
      <c r="B272" s="211"/>
      <c r="C272" s="212"/>
      <c r="D272" s="201" t="s">
        <v>193</v>
      </c>
      <c r="E272" s="213" t="s">
        <v>19</v>
      </c>
      <c r="F272" s="214" t="s">
        <v>197</v>
      </c>
      <c r="G272" s="212"/>
      <c r="H272" s="215">
        <v>1.2929999999999999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193</v>
      </c>
      <c r="AU272" s="221" t="s">
        <v>83</v>
      </c>
      <c r="AV272" s="14" t="s">
        <v>189</v>
      </c>
      <c r="AW272" s="14" t="s">
        <v>32</v>
      </c>
      <c r="AX272" s="14" t="s">
        <v>77</v>
      </c>
      <c r="AY272" s="221" t="s">
        <v>181</v>
      </c>
    </row>
    <row r="273" spans="1:65" s="2" customFormat="1" ht="24.2" customHeight="1">
      <c r="A273" s="37"/>
      <c r="B273" s="38"/>
      <c r="C273" s="181" t="s">
        <v>361</v>
      </c>
      <c r="D273" s="181" t="s">
        <v>184</v>
      </c>
      <c r="E273" s="182" t="s">
        <v>362</v>
      </c>
      <c r="F273" s="183" t="s">
        <v>363</v>
      </c>
      <c r="G273" s="184" t="s">
        <v>309</v>
      </c>
      <c r="H273" s="185">
        <v>5.0000000000000001E-3</v>
      </c>
      <c r="I273" s="186"/>
      <c r="J273" s="187">
        <f>ROUND(I273*H273,2)</f>
        <v>0</v>
      </c>
      <c r="K273" s="183" t="s">
        <v>188</v>
      </c>
      <c r="L273" s="42"/>
      <c r="M273" s="188" t="s">
        <v>19</v>
      </c>
      <c r="N273" s="189" t="s">
        <v>42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278</v>
      </c>
      <c r="AT273" s="192" t="s">
        <v>184</v>
      </c>
      <c r="AU273" s="192" t="s">
        <v>83</v>
      </c>
      <c r="AY273" s="20" t="s">
        <v>181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83</v>
      </c>
      <c r="BK273" s="193">
        <f>ROUND(I273*H273,2)</f>
        <v>0</v>
      </c>
      <c r="BL273" s="20" t="s">
        <v>278</v>
      </c>
      <c r="BM273" s="192" t="s">
        <v>364</v>
      </c>
    </row>
    <row r="274" spans="1:65" s="2" customFormat="1" ht="11.25">
      <c r="A274" s="37"/>
      <c r="B274" s="38"/>
      <c r="C274" s="39"/>
      <c r="D274" s="194" t="s">
        <v>191</v>
      </c>
      <c r="E274" s="39"/>
      <c r="F274" s="195" t="s">
        <v>365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191</v>
      </c>
      <c r="AU274" s="20" t="s">
        <v>83</v>
      </c>
    </row>
    <row r="275" spans="1:65" s="12" customFormat="1" ht="22.9" customHeight="1">
      <c r="B275" s="165"/>
      <c r="C275" s="166"/>
      <c r="D275" s="167" t="s">
        <v>69</v>
      </c>
      <c r="E275" s="179" t="s">
        <v>366</v>
      </c>
      <c r="F275" s="179" t="s">
        <v>367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SUM(P276:P317)</f>
        <v>0</v>
      </c>
      <c r="Q275" s="173"/>
      <c r="R275" s="174">
        <f>SUM(R276:R317)</f>
        <v>0.33202540000000003</v>
      </c>
      <c r="S275" s="173"/>
      <c r="T275" s="175">
        <f>SUM(T276:T317)</f>
        <v>1.0880000000000001E-2</v>
      </c>
      <c r="AR275" s="176" t="s">
        <v>83</v>
      </c>
      <c r="AT275" s="177" t="s">
        <v>69</v>
      </c>
      <c r="AU275" s="177" t="s">
        <v>77</v>
      </c>
      <c r="AY275" s="176" t="s">
        <v>181</v>
      </c>
      <c r="BK275" s="178">
        <f>SUM(BK276:BK317)</f>
        <v>0</v>
      </c>
    </row>
    <row r="276" spans="1:65" s="2" customFormat="1" ht="21.75" customHeight="1">
      <c r="A276" s="37"/>
      <c r="B276" s="38"/>
      <c r="C276" s="181" t="s">
        <v>368</v>
      </c>
      <c r="D276" s="181" t="s">
        <v>184</v>
      </c>
      <c r="E276" s="182" t="s">
        <v>369</v>
      </c>
      <c r="F276" s="183" t="s">
        <v>370</v>
      </c>
      <c r="G276" s="184" t="s">
        <v>187</v>
      </c>
      <c r="H276" s="185">
        <v>6.2279999999999998</v>
      </c>
      <c r="I276" s="186"/>
      <c r="J276" s="187">
        <f>ROUND(I276*H276,2)</f>
        <v>0</v>
      </c>
      <c r="K276" s="183" t="s">
        <v>188</v>
      </c>
      <c r="L276" s="42"/>
      <c r="M276" s="188" t="s">
        <v>19</v>
      </c>
      <c r="N276" s="189" t="s">
        <v>42</v>
      </c>
      <c r="O276" s="67"/>
      <c r="P276" s="190">
        <f>O276*H276</f>
        <v>0</v>
      </c>
      <c r="Q276" s="190">
        <v>2.7E-4</v>
      </c>
      <c r="R276" s="190">
        <f>Q276*H276</f>
        <v>1.6815599999999999E-3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278</v>
      </c>
      <c r="AT276" s="192" t="s">
        <v>184</v>
      </c>
      <c r="AU276" s="192" t="s">
        <v>83</v>
      </c>
      <c r="AY276" s="20" t="s">
        <v>181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83</v>
      </c>
      <c r="BK276" s="193">
        <f>ROUND(I276*H276,2)</f>
        <v>0</v>
      </c>
      <c r="BL276" s="20" t="s">
        <v>278</v>
      </c>
      <c r="BM276" s="192" t="s">
        <v>371</v>
      </c>
    </row>
    <row r="277" spans="1:65" s="2" customFormat="1" ht="11.25">
      <c r="A277" s="37"/>
      <c r="B277" s="38"/>
      <c r="C277" s="39"/>
      <c r="D277" s="194" t="s">
        <v>191</v>
      </c>
      <c r="E277" s="39"/>
      <c r="F277" s="195" t="s">
        <v>372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191</v>
      </c>
      <c r="AU277" s="20" t="s">
        <v>83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212</v>
      </c>
      <c r="G278" s="200"/>
      <c r="H278" s="204">
        <v>3.1139999999999999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212</v>
      </c>
      <c r="G279" s="200"/>
      <c r="H279" s="204">
        <v>3.1139999999999999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6.2279999999999998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222" t="s">
        <v>373</v>
      </c>
      <c r="D281" s="222" t="s">
        <v>237</v>
      </c>
      <c r="E281" s="223" t="s">
        <v>374</v>
      </c>
      <c r="F281" s="224" t="s">
        <v>375</v>
      </c>
      <c r="G281" s="225" t="s">
        <v>187</v>
      </c>
      <c r="H281" s="226">
        <v>6.2279999999999998</v>
      </c>
      <c r="I281" s="227"/>
      <c r="J281" s="228">
        <f>ROUND(I281*H281,2)</f>
        <v>0</v>
      </c>
      <c r="K281" s="224" t="s">
        <v>188</v>
      </c>
      <c r="L281" s="229"/>
      <c r="M281" s="230" t="s">
        <v>19</v>
      </c>
      <c r="N281" s="231" t="s">
        <v>42</v>
      </c>
      <c r="O281" s="67"/>
      <c r="P281" s="190">
        <f>O281*H281</f>
        <v>0</v>
      </c>
      <c r="Q281" s="190">
        <v>3.6810000000000002E-2</v>
      </c>
      <c r="R281" s="190">
        <f>Q281*H281</f>
        <v>0.22925268000000001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356</v>
      </c>
      <c r="AT281" s="192" t="s">
        <v>237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376</v>
      </c>
    </row>
    <row r="282" spans="1:65" s="13" customFormat="1" ht="11.25">
      <c r="B282" s="199"/>
      <c r="C282" s="200"/>
      <c r="D282" s="201" t="s">
        <v>193</v>
      </c>
      <c r="E282" s="202" t="s">
        <v>19</v>
      </c>
      <c r="F282" s="203" t="s">
        <v>212</v>
      </c>
      <c r="G282" s="200"/>
      <c r="H282" s="204">
        <v>3.1139999999999999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193</v>
      </c>
      <c r="AU282" s="210" t="s">
        <v>83</v>
      </c>
      <c r="AV282" s="13" t="s">
        <v>83</v>
      </c>
      <c r="AW282" s="13" t="s">
        <v>32</v>
      </c>
      <c r="AX282" s="13" t="s">
        <v>70</v>
      </c>
      <c r="AY282" s="210" t="s">
        <v>181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212</v>
      </c>
      <c r="G283" s="200"/>
      <c r="H283" s="204">
        <v>3.1139999999999999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4" customFormat="1" ht="11.25">
      <c r="B284" s="211"/>
      <c r="C284" s="212"/>
      <c r="D284" s="201" t="s">
        <v>193</v>
      </c>
      <c r="E284" s="213" t="s">
        <v>19</v>
      </c>
      <c r="F284" s="214" t="s">
        <v>197</v>
      </c>
      <c r="G284" s="212"/>
      <c r="H284" s="215">
        <v>6.2279999999999998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193</v>
      </c>
      <c r="AU284" s="221" t="s">
        <v>83</v>
      </c>
      <c r="AV284" s="14" t="s">
        <v>189</v>
      </c>
      <c r="AW284" s="14" t="s">
        <v>32</v>
      </c>
      <c r="AX284" s="14" t="s">
        <v>77</v>
      </c>
      <c r="AY284" s="221" t="s">
        <v>181</v>
      </c>
    </row>
    <row r="285" spans="1:65" s="2" customFormat="1" ht="16.5" customHeight="1">
      <c r="A285" s="37"/>
      <c r="B285" s="38"/>
      <c r="C285" s="181" t="s">
        <v>356</v>
      </c>
      <c r="D285" s="181" t="s">
        <v>184</v>
      </c>
      <c r="E285" s="182" t="s">
        <v>377</v>
      </c>
      <c r="F285" s="183" t="s">
        <v>378</v>
      </c>
      <c r="G285" s="184" t="s">
        <v>379</v>
      </c>
      <c r="H285" s="185">
        <v>1</v>
      </c>
      <c r="I285" s="186"/>
      <c r="J285" s="187">
        <f>ROUND(I285*H285,2)</f>
        <v>0</v>
      </c>
      <c r="K285" s="183" t="s">
        <v>188</v>
      </c>
      <c r="L285" s="42"/>
      <c r="M285" s="188" t="s">
        <v>19</v>
      </c>
      <c r="N285" s="189" t="s">
        <v>42</v>
      </c>
      <c r="O285" s="67"/>
      <c r="P285" s="190">
        <f>O285*H285</f>
        <v>0</v>
      </c>
      <c r="Q285" s="190">
        <v>2.7E-4</v>
      </c>
      <c r="R285" s="190">
        <f>Q285*H285</f>
        <v>2.7E-4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278</v>
      </c>
      <c r="AT285" s="192" t="s">
        <v>184</v>
      </c>
      <c r="AU285" s="192" t="s">
        <v>83</v>
      </c>
      <c r="AY285" s="20" t="s">
        <v>181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83</v>
      </c>
      <c r="BK285" s="193">
        <f>ROUND(I285*H285,2)</f>
        <v>0</v>
      </c>
      <c r="BL285" s="20" t="s">
        <v>278</v>
      </c>
      <c r="BM285" s="192" t="s">
        <v>380</v>
      </c>
    </row>
    <row r="286" spans="1:65" s="2" customFormat="1" ht="11.25">
      <c r="A286" s="37"/>
      <c r="B286" s="38"/>
      <c r="C286" s="39"/>
      <c r="D286" s="194" t="s">
        <v>191</v>
      </c>
      <c r="E286" s="39"/>
      <c r="F286" s="195" t="s">
        <v>381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191</v>
      </c>
      <c r="AU286" s="20" t="s">
        <v>83</v>
      </c>
    </row>
    <row r="287" spans="1:65" s="13" customFormat="1" ht="11.25">
      <c r="B287" s="199"/>
      <c r="C287" s="200"/>
      <c r="D287" s="201" t="s">
        <v>193</v>
      </c>
      <c r="E287" s="202" t="s">
        <v>19</v>
      </c>
      <c r="F287" s="203" t="s">
        <v>77</v>
      </c>
      <c r="G287" s="200"/>
      <c r="H287" s="204">
        <v>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193</v>
      </c>
      <c r="AU287" s="210" t="s">
        <v>83</v>
      </c>
      <c r="AV287" s="13" t="s">
        <v>83</v>
      </c>
      <c r="AW287" s="13" t="s">
        <v>32</v>
      </c>
      <c r="AX287" s="13" t="s">
        <v>70</v>
      </c>
      <c r="AY287" s="210" t="s">
        <v>181</v>
      </c>
    </row>
    <row r="288" spans="1:65" s="14" customFormat="1" ht="11.25">
      <c r="B288" s="211"/>
      <c r="C288" s="212"/>
      <c r="D288" s="201" t="s">
        <v>193</v>
      </c>
      <c r="E288" s="213" t="s">
        <v>19</v>
      </c>
      <c r="F288" s="214" t="s">
        <v>197</v>
      </c>
      <c r="G288" s="212"/>
      <c r="H288" s="215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193</v>
      </c>
      <c r="AU288" s="221" t="s">
        <v>83</v>
      </c>
      <c r="AV288" s="14" t="s">
        <v>189</v>
      </c>
      <c r="AW288" s="14" t="s">
        <v>32</v>
      </c>
      <c r="AX288" s="14" t="s">
        <v>77</v>
      </c>
      <c r="AY288" s="221" t="s">
        <v>181</v>
      </c>
    </row>
    <row r="289" spans="1:65" s="2" customFormat="1" ht="16.5" customHeight="1">
      <c r="A289" s="37"/>
      <c r="B289" s="38"/>
      <c r="C289" s="222" t="s">
        <v>382</v>
      </c>
      <c r="D289" s="222" t="s">
        <v>237</v>
      </c>
      <c r="E289" s="223" t="s">
        <v>383</v>
      </c>
      <c r="F289" s="224" t="s">
        <v>384</v>
      </c>
      <c r="G289" s="225" t="s">
        <v>187</v>
      </c>
      <c r="H289" s="226">
        <v>0.60099999999999998</v>
      </c>
      <c r="I289" s="227"/>
      <c r="J289" s="228">
        <f>ROUND(I289*H289,2)</f>
        <v>0</v>
      </c>
      <c r="K289" s="224" t="s">
        <v>188</v>
      </c>
      <c r="L289" s="229"/>
      <c r="M289" s="230" t="s">
        <v>19</v>
      </c>
      <c r="N289" s="231" t="s">
        <v>42</v>
      </c>
      <c r="O289" s="67"/>
      <c r="P289" s="190">
        <f>O289*H289</f>
        <v>0</v>
      </c>
      <c r="Q289" s="190">
        <v>4.0280000000000003E-2</v>
      </c>
      <c r="R289" s="190">
        <f>Q289*H289</f>
        <v>2.4208280000000002E-2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356</v>
      </c>
      <c r="AT289" s="192" t="s">
        <v>237</v>
      </c>
      <c r="AU289" s="192" t="s">
        <v>83</v>
      </c>
      <c r="AY289" s="20" t="s">
        <v>181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83</v>
      </c>
      <c r="BK289" s="193">
        <f>ROUND(I289*H289,2)</f>
        <v>0</v>
      </c>
      <c r="BL289" s="20" t="s">
        <v>278</v>
      </c>
      <c r="BM289" s="192" t="s">
        <v>385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214</v>
      </c>
      <c r="G290" s="200"/>
      <c r="H290" s="204">
        <v>0.60099999999999998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4" customFormat="1" ht="11.25">
      <c r="B291" s="211"/>
      <c r="C291" s="212"/>
      <c r="D291" s="201" t="s">
        <v>193</v>
      </c>
      <c r="E291" s="213" t="s">
        <v>19</v>
      </c>
      <c r="F291" s="214" t="s">
        <v>197</v>
      </c>
      <c r="G291" s="212"/>
      <c r="H291" s="215">
        <v>0.60099999999999998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193</v>
      </c>
      <c r="AU291" s="221" t="s">
        <v>83</v>
      </c>
      <c r="AV291" s="14" t="s">
        <v>189</v>
      </c>
      <c r="AW291" s="14" t="s">
        <v>32</v>
      </c>
      <c r="AX291" s="14" t="s">
        <v>77</v>
      </c>
      <c r="AY291" s="221" t="s">
        <v>181</v>
      </c>
    </row>
    <row r="292" spans="1:65" s="2" customFormat="1" ht="24.2" customHeight="1">
      <c r="A292" s="37"/>
      <c r="B292" s="38"/>
      <c r="C292" s="181" t="s">
        <v>386</v>
      </c>
      <c r="D292" s="181" t="s">
        <v>184</v>
      </c>
      <c r="E292" s="182" t="s">
        <v>387</v>
      </c>
      <c r="F292" s="183" t="s">
        <v>388</v>
      </c>
      <c r="G292" s="184" t="s">
        <v>379</v>
      </c>
      <c r="H292" s="185">
        <v>1</v>
      </c>
      <c r="I292" s="186"/>
      <c r="J292" s="187">
        <f>ROUND(I292*H292,2)</f>
        <v>0</v>
      </c>
      <c r="K292" s="183" t="s">
        <v>188</v>
      </c>
      <c r="L292" s="42"/>
      <c r="M292" s="188" t="s">
        <v>19</v>
      </c>
      <c r="N292" s="189" t="s">
        <v>42</v>
      </c>
      <c r="O292" s="67"/>
      <c r="P292" s="190">
        <f>O292*H292</f>
        <v>0</v>
      </c>
      <c r="Q292" s="190">
        <v>2.5999999999999998E-4</v>
      </c>
      <c r="R292" s="190">
        <f>Q292*H292</f>
        <v>2.5999999999999998E-4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278</v>
      </c>
      <c r="AT292" s="192" t="s">
        <v>184</v>
      </c>
      <c r="AU292" s="192" t="s">
        <v>83</v>
      </c>
      <c r="AY292" s="20" t="s">
        <v>181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83</v>
      </c>
      <c r="BK292" s="193">
        <f>ROUND(I292*H292,2)</f>
        <v>0</v>
      </c>
      <c r="BL292" s="20" t="s">
        <v>278</v>
      </c>
      <c r="BM292" s="192" t="s">
        <v>389</v>
      </c>
    </row>
    <row r="293" spans="1:65" s="2" customFormat="1" ht="11.25">
      <c r="A293" s="37"/>
      <c r="B293" s="38"/>
      <c r="C293" s="39"/>
      <c r="D293" s="194" t="s">
        <v>191</v>
      </c>
      <c r="E293" s="39"/>
      <c r="F293" s="195" t="s">
        <v>390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191</v>
      </c>
      <c r="AU293" s="20" t="s">
        <v>83</v>
      </c>
    </row>
    <row r="294" spans="1:65" s="13" customFormat="1" ht="11.25">
      <c r="B294" s="199"/>
      <c r="C294" s="200"/>
      <c r="D294" s="201" t="s">
        <v>193</v>
      </c>
      <c r="E294" s="202" t="s">
        <v>19</v>
      </c>
      <c r="F294" s="203" t="s">
        <v>77</v>
      </c>
      <c r="G294" s="200"/>
      <c r="H294" s="204">
        <v>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193</v>
      </c>
      <c r="AU294" s="210" t="s">
        <v>83</v>
      </c>
      <c r="AV294" s="13" t="s">
        <v>83</v>
      </c>
      <c r="AW294" s="13" t="s">
        <v>32</v>
      </c>
      <c r="AX294" s="13" t="s">
        <v>70</v>
      </c>
      <c r="AY294" s="210" t="s">
        <v>181</v>
      </c>
    </row>
    <row r="295" spans="1:65" s="14" customFormat="1" ht="11.25">
      <c r="B295" s="211"/>
      <c r="C295" s="212"/>
      <c r="D295" s="201" t="s">
        <v>193</v>
      </c>
      <c r="E295" s="213" t="s">
        <v>19</v>
      </c>
      <c r="F295" s="214" t="s">
        <v>197</v>
      </c>
      <c r="G295" s="212"/>
      <c r="H295" s="215">
        <v>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193</v>
      </c>
      <c r="AU295" s="221" t="s">
        <v>83</v>
      </c>
      <c r="AV295" s="14" t="s">
        <v>189</v>
      </c>
      <c r="AW295" s="14" t="s">
        <v>32</v>
      </c>
      <c r="AX295" s="14" t="s">
        <v>77</v>
      </c>
      <c r="AY295" s="221" t="s">
        <v>181</v>
      </c>
    </row>
    <row r="296" spans="1:65" s="2" customFormat="1" ht="16.5" customHeight="1">
      <c r="A296" s="37"/>
      <c r="B296" s="38"/>
      <c r="C296" s="222" t="s">
        <v>391</v>
      </c>
      <c r="D296" s="222" t="s">
        <v>237</v>
      </c>
      <c r="E296" s="223" t="s">
        <v>392</v>
      </c>
      <c r="F296" s="224" t="s">
        <v>393</v>
      </c>
      <c r="G296" s="225" t="s">
        <v>187</v>
      </c>
      <c r="H296" s="226">
        <v>1.7969999999999999</v>
      </c>
      <c r="I296" s="227"/>
      <c r="J296" s="228">
        <f>ROUND(I296*H296,2)</f>
        <v>0</v>
      </c>
      <c r="K296" s="224" t="s">
        <v>188</v>
      </c>
      <c r="L296" s="229"/>
      <c r="M296" s="230" t="s">
        <v>19</v>
      </c>
      <c r="N296" s="231" t="s">
        <v>42</v>
      </c>
      <c r="O296" s="67"/>
      <c r="P296" s="190">
        <f>O296*H296</f>
        <v>0</v>
      </c>
      <c r="Q296" s="190">
        <v>3.7039999999999997E-2</v>
      </c>
      <c r="R296" s="190">
        <f>Q296*H296</f>
        <v>6.6560879999999989E-2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356</v>
      </c>
      <c r="AT296" s="192" t="s">
        <v>237</v>
      </c>
      <c r="AU296" s="192" t="s">
        <v>83</v>
      </c>
      <c r="AY296" s="20" t="s">
        <v>181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83</v>
      </c>
      <c r="BK296" s="193">
        <f>ROUND(I296*H296,2)</f>
        <v>0</v>
      </c>
      <c r="BL296" s="20" t="s">
        <v>278</v>
      </c>
      <c r="BM296" s="192" t="s">
        <v>394</v>
      </c>
    </row>
    <row r="297" spans="1:65" s="13" customFormat="1" ht="11.25">
      <c r="B297" s="199"/>
      <c r="C297" s="200"/>
      <c r="D297" s="201" t="s">
        <v>193</v>
      </c>
      <c r="E297" s="202" t="s">
        <v>19</v>
      </c>
      <c r="F297" s="203" t="s">
        <v>213</v>
      </c>
      <c r="G297" s="200"/>
      <c r="H297" s="204">
        <v>1.7969999999999999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193</v>
      </c>
      <c r="AU297" s="210" t="s">
        <v>83</v>
      </c>
      <c r="AV297" s="13" t="s">
        <v>83</v>
      </c>
      <c r="AW297" s="13" t="s">
        <v>32</v>
      </c>
      <c r="AX297" s="13" t="s">
        <v>70</v>
      </c>
      <c r="AY297" s="210" t="s">
        <v>181</v>
      </c>
    </row>
    <row r="298" spans="1:65" s="14" customFormat="1" ht="11.25">
      <c r="B298" s="211"/>
      <c r="C298" s="212"/>
      <c r="D298" s="201" t="s">
        <v>193</v>
      </c>
      <c r="E298" s="213" t="s">
        <v>19</v>
      </c>
      <c r="F298" s="214" t="s">
        <v>197</v>
      </c>
      <c r="G298" s="212"/>
      <c r="H298" s="215">
        <v>1.7969999999999999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193</v>
      </c>
      <c r="AU298" s="221" t="s">
        <v>83</v>
      </c>
      <c r="AV298" s="14" t="s">
        <v>189</v>
      </c>
      <c r="AW298" s="14" t="s">
        <v>32</v>
      </c>
      <c r="AX298" s="14" t="s">
        <v>77</v>
      </c>
      <c r="AY298" s="221" t="s">
        <v>181</v>
      </c>
    </row>
    <row r="299" spans="1:65" s="2" customFormat="1" ht="16.5" customHeight="1">
      <c r="A299" s="37"/>
      <c r="B299" s="38"/>
      <c r="C299" s="181" t="s">
        <v>395</v>
      </c>
      <c r="D299" s="181" t="s">
        <v>184</v>
      </c>
      <c r="E299" s="182" t="s">
        <v>396</v>
      </c>
      <c r="F299" s="183" t="s">
        <v>397</v>
      </c>
      <c r="G299" s="184" t="s">
        <v>230</v>
      </c>
      <c r="H299" s="185">
        <v>5.44</v>
      </c>
      <c r="I299" s="186"/>
      <c r="J299" s="187">
        <f>ROUND(I299*H299,2)</f>
        <v>0</v>
      </c>
      <c r="K299" s="183" t="s">
        <v>188</v>
      </c>
      <c r="L299" s="42"/>
      <c r="M299" s="188" t="s">
        <v>19</v>
      </c>
      <c r="N299" s="189" t="s">
        <v>42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2E-3</v>
      </c>
      <c r="T299" s="191">
        <f>S299*H299</f>
        <v>1.0880000000000001E-2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278</v>
      </c>
      <c r="AT299" s="192" t="s">
        <v>184</v>
      </c>
      <c r="AU299" s="192" t="s">
        <v>83</v>
      </c>
      <c r="AY299" s="20" t="s">
        <v>181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83</v>
      </c>
      <c r="BK299" s="193">
        <f>ROUND(I299*H299,2)</f>
        <v>0</v>
      </c>
      <c r="BL299" s="20" t="s">
        <v>278</v>
      </c>
      <c r="BM299" s="192" t="s">
        <v>398</v>
      </c>
    </row>
    <row r="300" spans="1:65" s="2" customFormat="1" ht="11.25">
      <c r="A300" s="37"/>
      <c r="B300" s="38"/>
      <c r="C300" s="39"/>
      <c r="D300" s="194" t="s">
        <v>191</v>
      </c>
      <c r="E300" s="39"/>
      <c r="F300" s="195" t="s">
        <v>399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191</v>
      </c>
      <c r="AU300" s="20" t="s">
        <v>83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400</v>
      </c>
      <c r="G301" s="200"/>
      <c r="H301" s="204">
        <v>2.25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3" customFormat="1" ht="11.25">
      <c r="B302" s="199"/>
      <c r="C302" s="200"/>
      <c r="D302" s="201" t="s">
        <v>193</v>
      </c>
      <c r="E302" s="202" t="s">
        <v>19</v>
      </c>
      <c r="F302" s="203" t="s">
        <v>400</v>
      </c>
      <c r="G302" s="200"/>
      <c r="H302" s="204">
        <v>2.25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193</v>
      </c>
      <c r="AU302" s="210" t="s">
        <v>83</v>
      </c>
      <c r="AV302" s="13" t="s">
        <v>83</v>
      </c>
      <c r="AW302" s="13" t="s">
        <v>32</v>
      </c>
      <c r="AX302" s="13" t="s">
        <v>70</v>
      </c>
      <c r="AY302" s="210" t="s">
        <v>181</v>
      </c>
    </row>
    <row r="303" spans="1:65" s="13" customFormat="1" ht="11.25">
      <c r="B303" s="199"/>
      <c r="C303" s="200"/>
      <c r="D303" s="201" t="s">
        <v>193</v>
      </c>
      <c r="E303" s="202" t="s">
        <v>19</v>
      </c>
      <c r="F303" s="203" t="s">
        <v>401</v>
      </c>
      <c r="G303" s="200"/>
      <c r="H303" s="204">
        <v>0.94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193</v>
      </c>
      <c r="AU303" s="210" t="s">
        <v>83</v>
      </c>
      <c r="AV303" s="13" t="s">
        <v>83</v>
      </c>
      <c r="AW303" s="13" t="s">
        <v>32</v>
      </c>
      <c r="AX303" s="13" t="s">
        <v>70</v>
      </c>
      <c r="AY303" s="210" t="s">
        <v>181</v>
      </c>
    </row>
    <row r="304" spans="1:65" s="14" customFormat="1" ht="11.25">
      <c r="B304" s="211"/>
      <c r="C304" s="212"/>
      <c r="D304" s="201" t="s">
        <v>193</v>
      </c>
      <c r="E304" s="213" t="s">
        <v>19</v>
      </c>
      <c r="F304" s="214" t="s">
        <v>197</v>
      </c>
      <c r="G304" s="212"/>
      <c r="H304" s="215">
        <v>5.4399999999999995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193</v>
      </c>
      <c r="AU304" s="221" t="s">
        <v>83</v>
      </c>
      <c r="AV304" s="14" t="s">
        <v>189</v>
      </c>
      <c r="AW304" s="14" t="s">
        <v>32</v>
      </c>
      <c r="AX304" s="14" t="s">
        <v>77</v>
      </c>
      <c r="AY304" s="221" t="s">
        <v>181</v>
      </c>
    </row>
    <row r="305" spans="1:65" s="2" customFormat="1" ht="21.75" customHeight="1">
      <c r="A305" s="37"/>
      <c r="B305" s="38"/>
      <c r="C305" s="181" t="s">
        <v>403</v>
      </c>
      <c r="D305" s="181" t="s">
        <v>184</v>
      </c>
      <c r="E305" s="182" t="s">
        <v>404</v>
      </c>
      <c r="F305" s="183" t="s">
        <v>405</v>
      </c>
      <c r="G305" s="184" t="s">
        <v>230</v>
      </c>
      <c r="H305" s="185">
        <v>5.44</v>
      </c>
      <c r="I305" s="186"/>
      <c r="J305" s="187">
        <f>ROUND(I305*H305,2)</f>
        <v>0</v>
      </c>
      <c r="K305" s="183" t="s">
        <v>188</v>
      </c>
      <c r="L305" s="42"/>
      <c r="M305" s="188" t="s">
        <v>19</v>
      </c>
      <c r="N305" s="189" t="s">
        <v>42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278</v>
      </c>
      <c r="AT305" s="192" t="s">
        <v>184</v>
      </c>
      <c r="AU305" s="192" t="s">
        <v>83</v>
      </c>
      <c r="AY305" s="20" t="s">
        <v>181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83</v>
      </c>
      <c r="BK305" s="193">
        <f>ROUND(I305*H305,2)</f>
        <v>0</v>
      </c>
      <c r="BL305" s="20" t="s">
        <v>278</v>
      </c>
      <c r="BM305" s="192" t="s">
        <v>406</v>
      </c>
    </row>
    <row r="306" spans="1:65" s="2" customFormat="1" ht="11.25">
      <c r="A306" s="37"/>
      <c r="B306" s="38"/>
      <c r="C306" s="39"/>
      <c r="D306" s="194" t="s">
        <v>191</v>
      </c>
      <c r="E306" s="39"/>
      <c r="F306" s="195" t="s">
        <v>407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191</v>
      </c>
      <c r="AU306" s="20" t="s">
        <v>83</v>
      </c>
    </row>
    <row r="307" spans="1:65" s="13" customFormat="1" ht="11.25">
      <c r="B307" s="199"/>
      <c r="C307" s="200"/>
      <c r="D307" s="201" t="s">
        <v>193</v>
      </c>
      <c r="E307" s="202" t="s">
        <v>19</v>
      </c>
      <c r="F307" s="203" t="s">
        <v>400</v>
      </c>
      <c r="G307" s="200"/>
      <c r="H307" s="204">
        <v>2.25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193</v>
      </c>
      <c r="AU307" s="210" t="s">
        <v>83</v>
      </c>
      <c r="AV307" s="13" t="s">
        <v>83</v>
      </c>
      <c r="AW307" s="13" t="s">
        <v>32</v>
      </c>
      <c r="AX307" s="13" t="s">
        <v>70</v>
      </c>
      <c r="AY307" s="210" t="s">
        <v>181</v>
      </c>
    </row>
    <row r="308" spans="1:65" s="13" customFormat="1" ht="11.25">
      <c r="B308" s="199"/>
      <c r="C308" s="200"/>
      <c r="D308" s="201" t="s">
        <v>193</v>
      </c>
      <c r="E308" s="202" t="s">
        <v>19</v>
      </c>
      <c r="F308" s="203" t="s">
        <v>400</v>
      </c>
      <c r="G308" s="200"/>
      <c r="H308" s="204">
        <v>2.25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193</v>
      </c>
      <c r="AU308" s="210" t="s">
        <v>83</v>
      </c>
      <c r="AV308" s="13" t="s">
        <v>83</v>
      </c>
      <c r="AW308" s="13" t="s">
        <v>32</v>
      </c>
      <c r="AX308" s="13" t="s">
        <v>70</v>
      </c>
      <c r="AY308" s="210" t="s">
        <v>181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401</v>
      </c>
      <c r="G309" s="200"/>
      <c r="H309" s="204">
        <v>0.94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5.4399999999999995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408</v>
      </c>
      <c r="D311" s="222" t="s">
        <v>237</v>
      </c>
      <c r="E311" s="223" t="s">
        <v>409</v>
      </c>
      <c r="F311" s="224" t="s">
        <v>410</v>
      </c>
      <c r="G311" s="225" t="s">
        <v>230</v>
      </c>
      <c r="H311" s="226">
        <v>5.44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1.8E-3</v>
      </c>
      <c r="R311" s="190">
        <f>Q311*H311</f>
        <v>9.7920000000000004E-3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411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400</v>
      </c>
      <c r="G312" s="200"/>
      <c r="H312" s="204">
        <v>2.25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400</v>
      </c>
      <c r="G313" s="200"/>
      <c r="H313" s="204">
        <v>2.25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3" customFormat="1" ht="11.25">
      <c r="B314" s="199"/>
      <c r="C314" s="200"/>
      <c r="D314" s="201" t="s">
        <v>193</v>
      </c>
      <c r="E314" s="202" t="s">
        <v>19</v>
      </c>
      <c r="F314" s="203" t="s">
        <v>401</v>
      </c>
      <c r="G314" s="200"/>
      <c r="H314" s="204">
        <v>0.94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193</v>
      </c>
      <c r="AU314" s="210" t="s">
        <v>83</v>
      </c>
      <c r="AV314" s="13" t="s">
        <v>83</v>
      </c>
      <c r="AW314" s="13" t="s">
        <v>32</v>
      </c>
      <c r="AX314" s="13" t="s">
        <v>70</v>
      </c>
      <c r="AY314" s="210" t="s">
        <v>181</v>
      </c>
    </row>
    <row r="315" spans="1:65" s="14" customFormat="1" ht="11.25">
      <c r="B315" s="211"/>
      <c r="C315" s="212"/>
      <c r="D315" s="201" t="s">
        <v>193</v>
      </c>
      <c r="E315" s="213" t="s">
        <v>19</v>
      </c>
      <c r="F315" s="214" t="s">
        <v>197</v>
      </c>
      <c r="G315" s="212"/>
      <c r="H315" s="215">
        <v>5.4399999999999995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193</v>
      </c>
      <c r="AU315" s="221" t="s">
        <v>83</v>
      </c>
      <c r="AV315" s="14" t="s">
        <v>189</v>
      </c>
      <c r="AW315" s="14" t="s">
        <v>32</v>
      </c>
      <c r="AX315" s="14" t="s">
        <v>77</v>
      </c>
      <c r="AY315" s="221" t="s">
        <v>181</v>
      </c>
    </row>
    <row r="316" spans="1:65" s="2" customFormat="1" ht="24.2" customHeight="1">
      <c r="A316" s="37"/>
      <c r="B316" s="38"/>
      <c r="C316" s="181" t="s">
        <v>412</v>
      </c>
      <c r="D316" s="181" t="s">
        <v>184</v>
      </c>
      <c r="E316" s="182" t="s">
        <v>413</v>
      </c>
      <c r="F316" s="183" t="s">
        <v>414</v>
      </c>
      <c r="G316" s="184" t="s">
        <v>309</v>
      </c>
      <c r="H316" s="185">
        <v>0.33200000000000002</v>
      </c>
      <c r="I316" s="186"/>
      <c r="J316" s="187">
        <f>ROUND(I316*H316,2)</f>
        <v>0</v>
      </c>
      <c r="K316" s="183" t="s">
        <v>188</v>
      </c>
      <c r="L316" s="42"/>
      <c r="M316" s="188" t="s">
        <v>19</v>
      </c>
      <c r="N316" s="189" t="s">
        <v>42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278</v>
      </c>
      <c r="AT316" s="192" t="s">
        <v>184</v>
      </c>
      <c r="AU316" s="192" t="s">
        <v>83</v>
      </c>
      <c r="AY316" s="20" t="s">
        <v>181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83</v>
      </c>
      <c r="BK316" s="193">
        <f>ROUND(I316*H316,2)</f>
        <v>0</v>
      </c>
      <c r="BL316" s="20" t="s">
        <v>278</v>
      </c>
      <c r="BM316" s="192" t="s">
        <v>415</v>
      </c>
    </row>
    <row r="317" spans="1:65" s="2" customFormat="1" ht="11.25">
      <c r="A317" s="37"/>
      <c r="B317" s="38"/>
      <c r="C317" s="39"/>
      <c r="D317" s="194" t="s">
        <v>191</v>
      </c>
      <c r="E317" s="39"/>
      <c r="F317" s="195" t="s">
        <v>416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191</v>
      </c>
      <c r="AU317" s="20" t="s">
        <v>83</v>
      </c>
    </row>
    <row r="318" spans="1:65" s="12" customFormat="1" ht="22.9" customHeight="1">
      <c r="B318" s="165"/>
      <c r="C318" s="166"/>
      <c r="D318" s="167" t="s">
        <v>69</v>
      </c>
      <c r="E318" s="179" t="s">
        <v>417</v>
      </c>
      <c r="F318" s="179" t="s">
        <v>418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SUM(P319:P341)</f>
        <v>0</v>
      </c>
      <c r="Q318" s="173"/>
      <c r="R318" s="174">
        <f>SUM(R319:R341)</f>
        <v>9.7818000000000002E-3</v>
      </c>
      <c r="S318" s="173"/>
      <c r="T318" s="175">
        <f>SUM(T319:T341)</f>
        <v>0</v>
      </c>
      <c r="AR318" s="176" t="s">
        <v>83</v>
      </c>
      <c r="AT318" s="177" t="s">
        <v>69</v>
      </c>
      <c r="AU318" s="177" t="s">
        <v>77</v>
      </c>
      <c r="AY318" s="176" t="s">
        <v>181</v>
      </c>
      <c r="BK318" s="178">
        <f>SUM(BK319:BK341)</f>
        <v>0</v>
      </c>
    </row>
    <row r="319" spans="1:65" s="2" customFormat="1" ht="24.2" customHeight="1">
      <c r="A319" s="37"/>
      <c r="B319" s="38"/>
      <c r="C319" s="181" t="s">
        <v>419</v>
      </c>
      <c r="D319" s="181" t="s">
        <v>184</v>
      </c>
      <c r="E319" s="182" t="s">
        <v>420</v>
      </c>
      <c r="F319" s="183" t="s">
        <v>421</v>
      </c>
      <c r="G319" s="184" t="s">
        <v>230</v>
      </c>
      <c r="H319" s="185">
        <v>23.29</v>
      </c>
      <c r="I319" s="186"/>
      <c r="J319" s="187">
        <f>ROUND(I319*H319,2)</f>
        <v>0</v>
      </c>
      <c r="K319" s="183" t="s">
        <v>188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6.0000000000000002E-5</v>
      </c>
      <c r="R319" s="190">
        <f>Q319*H319</f>
        <v>1.3974E-3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278</v>
      </c>
      <c r="AT319" s="192" t="s">
        <v>184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422</v>
      </c>
    </row>
    <row r="320" spans="1:65" s="2" customFormat="1" ht="11.25">
      <c r="A320" s="37"/>
      <c r="B320" s="38"/>
      <c r="C320" s="39"/>
      <c r="D320" s="194" t="s">
        <v>191</v>
      </c>
      <c r="E320" s="39"/>
      <c r="F320" s="195" t="s">
        <v>423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191</v>
      </c>
      <c r="AU320" s="20" t="s">
        <v>83</v>
      </c>
    </row>
    <row r="321" spans="1:65" s="13" customFormat="1" ht="11.25">
      <c r="B321" s="199"/>
      <c r="C321" s="200"/>
      <c r="D321" s="201" t="s">
        <v>193</v>
      </c>
      <c r="E321" s="202" t="s">
        <v>19</v>
      </c>
      <c r="F321" s="203" t="s">
        <v>424</v>
      </c>
      <c r="G321" s="200"/>
      <c r="H321" s="204">
        <v>7.16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193</v>
      </c>
      <c r="AU321" s="210" t="s">
        <v>83</v>
      </c>
      <c r="AV321" s="13" t="s">
        <v>83</v>
      </c>
      <c r="AW321" s="13" t="s">
        <v>32</v>
      </c>
      <c r="AX321" s="13" t="s">
        <v>70</v>
      </c>
      <c r="AY321" s="210" t="s">
        <v>181</v>
      </c>
    </row>
    <row r="322" spans="1:65" s="13" customFormat="1" ht="11.25">
      <c r="B322" s="199"/>
      <c r="C322" s="200"/>
      <c r="D322" s="201" t="s">
        <v>193</v>
      </c>
      <c r="E322" s="202" t="s">
        <v>19</v>
      </c>
      <c r="F322" s="203" t="s">
        <v>424</v>
      </c>
      <c r="G322" s="200"/>
      <c r="H322" s="204">
        <v>7.16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193</v>
      </c>
      <c r="AU322" s="210" t="s">
        <v>83</v>
      </c>
      <c r="AV322" s="13" t="s">
        <v>83</v>
      </c>
      <c r="AW322" s="13" t="s">
        <v>32</v>
      </c>
      <c r="AX322" s="13" t="s">
        <v>70</v>
      </c>
      <c r="AY322" s="210" t="s">
        <v>181</v>
      </c>
    </row>
    <row r="323" spans="1:65" s="13" customFormat="1" ht="11.25">
      <c r="B323" s="199"/>
      <c r="C323" s="200"/>
      <c r="D323" s="201" t="s">
        <v>193</v>
      </c>
      <c r="E323" s="202" t="s">
        <v>19</v>
      </c>
      <c r="F323" s="203" t="s">
        <v>425</v>
      </c>
      <c r="G323" s="200"/>
      <c r="H323" s="204">
        <v>5.87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193</v>
      </c>
      <c r="AU323" s="210" t="s">
        <v>83</v>
      </c>
      <c r="AV323" s="13" t="s">
        <v>83</v>
      </c>
      <c r="AW323" s="13" t="s">
        <v>32</v>
      </c>
      <c r="AX323" s="13" t="s">
        <v>70</v>
      </c>
      <c r="AY323" s="210" t="s">
        <v>181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426</v>
      </c>
      <c r="G324" s="200"/>
      <c r="H324" s="204">
        <v>3.1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4" customFormat="1" ht="11.25">
      <c r="B325" s="211"/>
      <c r="C325" s="212"/>
      <c r="D325" s="201" t="s">
        <v>193</v>
      </c>
      <c r="E325" s="213" t="s">
        <v>19</v>
      </c>
      <c r="F325" s="214" t="s">
        <v>197</v>
      </c>
      <c r="G325" s="212"/>
      <c r="H325" s="215">
        <v>23.290000000000003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193</v>
      </c>
      <c r="AU325" s="221" t="s">
        <v>83</v>
      </c>
      <c r="AV325" s="14" t="s">
        <v>189</v>
      </c>
      <c r="AW325" s="14" t="s">
        <v>32</v>
      </c>
      <c r="AX325" s="14" t="s">
        <v>77</v>
      </c>
      <c r="AY325" s="221" t="s">
        <v>181</v>
      </c>
    </row>
    <row r="326" spans="1:65" s="2" customFormat="1" ht="24.2" customHeight="1">
      <c r="A326" s="37"/>
      <c r="B326" s="38"/>
      <c r="C326" s="181" t="s">
        <v>427</v>
      </c>
      <c r="D326" s="181" t="s">
        <v>184</v>
      </c>
      <c r="E326" s="182" t="s">
        <v>428</v>
      </c>
      <c r="F326" s="183" t="s">
        <v>429</v>
      </c>
      <c r="G326" s="184" t="s">
        <v>230</v>
      </c>
      <c r="H326" s="185">
        <v>23.29</v>
      </c>
      <c r="I326" s="186"/>
      <c r="J326" s="187">
        <f>ROUND(I326*H326,2)</f>
        <v>0</v>
      </c>
      <c r="K326" s="183" t="s">
        <v>188</v>
      </c>
      <c r="L326" s="42"/>
      <c r="M326" s="188" t="s">
        <v>19</v>
      </c>
      <c r="N326" s="189" t="s">
        <v>42</v>
      </c>
      <c r="O326" s="67"/>
      <c r="P326" s="190">
        <f>O326*H326</f>
        <v>0</v>
      </c>
      <c r="Q326" s="190">
        <v>6.9999999999999994E-5</v>
      </c>
      <c r="R326" s="190">
        <f>Q326*H326</f>
        <v>1.6302999999999999E-3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278</v>
      </c>
      <c r="AT326" s="192" t="s">
        <v>184</v>
      </c>
      <c r="AU326" s="192" t="s">
        <v>83</v>
      </c>
      <c r="AY326" s="20" t="s">
        <v>181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83</v>
      </c>
      <c r="BK326" s="193">
        <f>ROUND(I326*H326,2)</f>
        <v>0</v>
      </c>
      <c r="BL326" s="20" t="s">
        <v>278</v>
      </c>
      <c r="BM326" s="192" t="s">
        <v>430</v>
      </c>
    </row>
    <row r="327" spans="1:65" s="2" customFormat="1" ht="11.25">
      <c r="A327" s="37"/>
      <c r="B327" s="38"/>
      <c r="C327" s="39"/>
      <c r="D327" s="194" t="s">
        <v>191</v>
      </c>
      <c r="E327" s="39"/>
      <c r="F327" s="195" t="s">
        <v>431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191</v>
      </c>
      <c r="AU327" s="20" t="s">
        <v>83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424</v>
      </c>
      <c r="G328" s="200"/>
      <c r="H328" s="204">
        <v>7.16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424</v>
      </c>
      <c r="G329" s="200"/>
      <c r="H329" s="204">
        <v>7.16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3" customFormat="1" ht="11.25">
      <c r="B330" s="199"/>
      <c r="C330" s="200"/>
      <c r="D330" s="201" t="s">
        <v>193</v>
      </c>
      <c r="E330" s="202" t="s">
        <v>19</v>
      </c>
      <c r="F330" s="203" t="s">
        <v>425</v>
      </c>
      <c r="G330" s="200"/>
      <c r="H330" s="204">
        <v>5.87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193</v>
      </c>
      <c r="AU330" s="210" t="s">
        <v>83</v>
      </c>
      <c r="AV330" s="13" t="s">
        <v>83</v>
      </c>
      <c r="AW330" s="13" t="s">
        <v>32</v>
      </c>
      <c r="AX330" s="13" t="s">
        <v>70</v>
      </c>
      <c r="AY330" s="210" t="s">
        <v>181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426</v>
      </c>
      <c r="G331" s="200"/>
      <c r="H331" s="204">
        <v>3.1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4" customFormat="1" ht="11.25">
      <c r="B332" s="211"/>
      <c r="C332" s="212"/>
      <c r="D332" s="201" t="s">
        <v>193</v>
      </c>
      <c r="E332" s="213" t="s">
        <v>19</v>
      </c>
      <c r="F332" s="214" t="s">
        <v>197</v>
      </c>
      <c r="G332" s="212"/>
      <c r="H332" s="215">
        <v>23.290000000000003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193</v>
      </c>
      <c r="AU332" s="221" t="s">
        <v>83</v>
      </c>
      <c r="AV332" s="14" t="s">
        <v>189</v>
      </c>
      <c r="AW332" s="14" t="s">
        <v>32</v>
      </c>
      <c r="AX332" s="14" t="s">
        <v>77</v>
      </c>
      <c r="AY332" s="221" t="s">
        <v>181</v>
      </c>
    </row>
    <row r="333" spans="1:65" s="2" customFormat="1" ht="24.2" customHeight="1">
      <c r="A333" s="37"/>
      <c r="B333" s="38"/>
      <c r="C333" s="181" t="s">
        <v>432</v>
      </c>
      <c r="D333" s="181" t="s">
        <v>184</v>
      </c>
      <c r="E333" s="182" t="s">
        <v>433</v>
      </c>
      <c r="F333" s="183" t="s">
        <v>434</v>
      </c>
      <c r="G333" s="184" t="s">
        <v>230</v>
      </c>
      <c r="H333" s="185">
        <v>23.29</v>
      </c>
      <c r="I333" s="186"/>
      <c r="J333" s="187">
        <f>ROUND(I333*H333,2)</f>
        <v>0</v>
      </c>
      <c r="K333" s="183" t="s">
        <v>188</v>
      </c>
      <c r="L333" s="42"/>
      <c r="M333" s="188" t="s">
        <v>19</v>
      </c>
      <c r="N333" s="189" t="s">
        <v>42</v>
      </c>
      <c r="O333" s="67"/>
      <c r="P333" s="190">
        <f>O333*H333</f>
        <v>0</v>
      </c>
      <c r="Q333" s="190">
        <v>2.9E-4</v>
      </c>
      <c r="R333" s="190">
        <f>Q333*H333</f>
        <v>6.7540999999999999E-3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278</v>
      </c>
      <c r="AT333" s="192" t="s">
        <v>184</v>
      </c>
      <c r="AU333" s="192" t="s">
        <v>83</v>
      </c>
      <c r="AY333" s="20" t="s">
        <v>181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83</v>
      </c>
      <c r="BK333" s="193">
        <f>ROUND(I333*H333,2)</f>
        <v>0</v>
      </c>
      <c r="BL333" s="20" t="s">
        <v>278</v>
      </c>
      <c r="BM333" s="192" t="s">
        <v>435</v>
      </c>
    </row>
    <row r="334" spans="1:65" s="2" customFormat="1" ht="11.25">
      <c r="A334" s="37"/>
      <c r="B334" s="38"/>
      <c r="C334" s="39"/>
      <c r="D334" s="194" t="s">
        <v>191</v>
      </c>
      <c r="E334" s="39"/>
      <c r="F334" s="195" t="s">
        <v>436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191</v>
      </c>
      <c r="AU334" s="20" t="s">
        <v>83</v>
      </c>
    </row>
    <row r="335" spans="1:65" s="13" customFormat="1" ht="11.25">
      <c r="B335" s="199"/>
      <c r="C335" s="200"/>
      <c r="D335" s="201" t="s">
        <v>193</v>
      </c>
      <c r="E335" s="202" t="s">
        <v>19</v>
      </c>
      <c r="F335" s="203" t="s">
        <v>424</v>
      </c>
      <c r="G335" s="200"/>
      <c r="H335" s="204">
        <v>7.16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193</v>
      </c>
      <c r="AU335" s="210" t="s">
        <v>83</v>
      </c>
      <c r="AV335" s="13" t="s">
        <v>83</v>
      </c>
      <c r="AW335" s="13" t="s">
        <v>32</v>
      </c>
      <c r="AX335" s="13" t="s">
        <v>70</v>
      </c>
      <c r="AY335" s="210" t="s">
        <v>181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424</v>
      </c>
      <c r="G336" s="200"/>
      <c r="H336" s="204">
        <v>7.16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425</v>
      </c>
      <c r="G337" s="200"/>
      <c r="H337" s="204">
        <v>5.87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426</v>
      </c>
      <c r="G338" s="200"/>
      <c r="H338" s="204">
        <v>3.1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4" customFormat="1" ht="11.25">
      <c r="B339" s="211"/>
      <c r="C339" s="212"/>
      <c r="D339" s="201" t="s">
        <v>193</v>
      </c>
      <c r="E339" s="213" t="s">
        <v>19</v>
      </c>
      <c r="F339" s="214" t="s">
        <v>197</v>
      </c>
      <c r="G339" s="212"/>
      <c r="H339" s="215">
        <v>23.290000000000003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193</v>
      </c>
      <c r="AU339" s="221" t="s">
        <v>83</v>
      </c>
      <c r="AV339" s="14" t="s">
        <v>189</v>
      </c>
      <c r="AW339" s="14" t="s">
        <v>32</v>
      </c>
      <c r="AX339" s="14" t="s">
        <v>77</v>
      </c>
      <c r="AY339" s="221" t="s">
        <v>181</v>
      </c>
    </row>
    <row r="340" spans="1:65" s="2" customFormat="1" ht="33" customHeight="1">
      <c r="A340" s="37"/>
      <c r="B340" s="38"/>
      <c r="C340" s="181" t="s">
        <v>437</v>
      </c>
      <c r="D340" s="181" t="s">
        <v>184</v>
      </c>
      <c r="E340" s="182" t="s">
        <v>438</v>
      </c>
      <c r="F340" s="183" t="s">
        <v>439</v>
      </c>
      <c r="G340" s="184" t="s">
        <v>309</v>
      </c>
      <c r="H340" s="185">
        <v>0.01</v>
      </c>
      <c r="I340" s="186"/>
      <c r="J340" s="187">
        <f>ROUND(I340*H340,2)</f>
        <v>0</v>
      </c>
      <c r="K340" s="183" t="s">
        <v>188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278</v>
      </c>
      <c r="AT340" s="192" t="s">
        <v>184</v>
      </c>
      <c r="AU340" s="192" t="s">
        <v>83</v>
      </c>
      <c r="AY340" s="20" t="s">
        <v>181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83</v>
      </c>
      <c r="BK340" s="193">
        <f>ROUND(I340*H340,2)</f>
        <v>0</v>
      </c>
      <c r="BL340" s="20" t="s">
        <v>278</v>
      </c>
      <c r="BM340" s="192" t="s">
        <v>440</v>
      </c>
    </row>
    <row r="341" spans="1:65" s="2" customFormat="1" ht="11.25">
      <c r="A341" s="37"/>
      <c r="B341" s="38"/>
      <c r="C341" s="39"/>
      <c r="D341" s="194" t="s">
        <v>191</v>
      </c>
      <c r="E341" s="39"/>
      <c r="F341" s="195" t="s">
        <v>441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191</v>
      </c>
      <c r="AU341" s="20" t="s">
        <v>83</v>
      </c>
    </row>
    <row r="342" spans="1:65" s="12" customFormat="1" ht="22.9" customHeight="1">
      <c r="B342" s="165"/>
      <c r="C342" s="166"/>
      <c r="D342" s="167" t="s">
        <v>69</v>
      </c>
      <c r="E342" s="179" t="s">
        <v>442</v>
      </c>
      <c r="F342" s="179" t="s">
        <v>443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SUM(P343:P353)</f>
        <v>0</v>
      </c>
      <c r="Q342" s="173"/>
      <c r="R342" s="174">
        <f>SUM(R343:R353)</f>
        <v>1.3841879999999999E-2</v>
      </c>
      <c r="S342" s="173"/>
      <c r="T342" s="175">
        <f>SUM(T343:T353)</f>
        <v>0</v>
      </c>
      <c r="AR342" s="176" t="s">
        <v>83</v>
      </c>
      <c r="AT342" s="177" t="s">
        <v>69</v>
      </c>
      <c r="AU342" s="177" t="s">
        <v>77</v>
      </c>
      <c r="AY342" s="176" t="s">
        <v>181</v>
      </c>
      <c r="BK342" s="178">
        <f>SUM(BK343:BK353)</f>
        <v>0</v>
      </c>
    </row>
    <row r="343" spans="1:65" s="2" customFormat="1" ht="24.2" customHeight="1">
      <c r="A343" s="37"/>
      <c r="B343" s="38"/>
      <c r="C343" s="181" t="s">
        <v>444</v>
      </c>
      <c r="D343" s="181" t="s">
        <v>184</v>
      </c>
      <c r="E343" s="182" t="s">
        <v>445</v>
      </c>
      <c r="F343" s="183" t="s">
        <v>446</v>
      </c>
      <c r="G343" s="184" t="s">
        <v>187</v>
      </c>
      <c r="H343" s="185">
        <v>53.238</v>
      </c>
      <c r="I343" s="186"/>
      <c r="J343" s="187">
        <f>ROUND(I343*H343,2)</f>
        <v>0</v>
      </c>
      <c r="K343" s="183" t="s">
        <v>188</v>
      </c>
      <c r="L343" s="42"/>
      <c r="M343" s="188" t="s">
        <v>19</v>
      </c>
      <c r="N343" s="189" t="s">
        <v>42</v>
      </c>
      <c r="O343" s="67"/>
      <c r="P343" s="190">
        <f>O343*H343</f>
        <v>0</v>
      </c>
      <c r="Q343" s="190">
        <v>2.5999999999999998E-4</v>
      </c>
      <c r="R343" s="190">
        <f>Q343*H343</f>
        <v>1.3841879999999999E-2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278</v>
      </c>
      <c r="AT343" s="192" t="s">
        <v>184</v>
      </c>
      <c r="AU343" s="192" t="s">
        <v>83</v>
      </c>
      <c r="AY343" s="20" t="s">
        <v>181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83</v>
      </c>
      <c r="BK343" s="193">
        <f>ROUND(I343*H343,2)</f>
        <v>0</v>
      </c>
      <c r="BL343" s="20" t="s">
        <v>278</v>
      </c>
      <c r="BM343" s="192" t="s">
        <v>447</v>
      </c>
    </row>
    <row r="344" spans="1:65" s="2" customFormat="1" ht="11.25">
      <c r="A344" s="37"/>
      <c r="B344" s="38"/>
      <c r="C344" s="39"/>
      <c r="D344" s="194" t="s">
        <v>191</v>
      </c>
      <c r="E344" s="39"/>
      <c r="F344" s="195" t="s">
        <v>448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191</v>
      </c>
      <c r="AU344" s="20" t="s">
        <v>83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8</v>
      </c>
      <c r="G345" s="200"/>
      <c r="H345" s="204">
        <v>12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449</v>
      </c>
      <c r="G346" s="200"/>
      <c r="H346" s="204">
        <v>1.5209999999999999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8</v>
      </c>
      <c r="G347" s="200"/>
      <c r="H347" s="204">
        <v>12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449</v>
      </c>
      <c r="G348" s="200"/>
      <c r="H348" s="204">
        <v>1.5209999999999999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8</v>
      </c>
      <c r="G349" s="200"/>
      <c r="H349" s="204">
        <v>12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450</v>
      </c>
      <c r="G350" s="200"/>
      <c r="H350" s="204">
        <v>1.5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8</v>
      </c>
      <c r="G351" s="200"/>
      <c r="H351" s="204">
        <v>12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451</v>
      </c>
      <c r="G352" s="200"/>
      <c r="H352" s="204">
        <v>0.69599999999999995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4" customFormat="1" ht="11.25">
      <c r="B353" s="211"/>
      <c r="C353" s="212"/>
      <c r="D353" s="201" t="s">
        <v>193</v>
      </c>
      <c r="E353" s="213" t="s">
        <v>19</v>
      </c>
      <c r="F353" s="214" t="s">
        <v>197</v>
      </c>
      <c r="G353" s="212"/>
      <c r="H353" s="215">
        <v>53.238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193</v>
      </c>
      <c r="AU353" s="221" t="s">
        <v>83</v>
      </c>
      <c r="AV353" s="14" t="s">
        <v>189</v>
      </c>
      <c r="AW353" s="14" t="s">
        <v>32</v>
      </c>
      <c r="AX353" s="14" t="s">
        <v>77</v>
      </c>
      <c r="AY353" s="221" t="s">
        <v>181</v>
      </c>
    </row>
    <row r="354" spans="1:65" s="12" customFormat="1" ht="22.9" customHeight="1">
      <c r="B354" s="165"/>
      <c r="C354" s="166"/>
      <c r="D354" s="167" t="s">
        <v>69</v>
      </c>
      <c r="E354" s="179" t="s">
        <v>452</v>
      </c>
      <c r="F354" s="179" t="s">
        <v>453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SUM(P355:P368)</f>
        <v>0</v>
      </c>
      <c r="Q354" s="173"/>
      <c r="R354" s="174">
        <f>SUM(R355:R368)</f>
        <v>1.1213799999999999E-2</v>
      </c>
      <c r="S354" s="173"/>
      <c r="T354" s="175">
        <f>SUM(T355:T368)</f>
        <v>0</v>
      </c>
      <c r="AR354" s="176" t="s">
        <v>83</v>
      </c>
      <c r="AT354" s="177" t="s">
        <v>69</v>
      </c>
      <c r="AU354" s="177" t="s">
        <v>77</v>
      </c>
      <c r="AY354" s="176" t="s">
        <v>181</v>
      </c>
      <c r="BK354" s="178">
        <f>SUM(BK355:BK368)</f>
        <v>0</v>
      </c>
    </row>
    <row r="355" spans="1:65" s="2" customFormat="1" ht="16.5" customHeight="1">
      <c r="A355" s="37"/>
      <c r="B355" s="38"/>
      <c r="C355" s="181" t="s">
        <v>454</v>
      </c>
      <c r="D355" s="181" t="s">
        <v>184</v>
      </c>
      <c r="E355" s="182" t="s">
        <v>455</v>
      </c>
      <c r="F355" s="183" t="s">
        <v>456</v>
      </c>
      <c r="G355" s="184" t="s">
        <v>187</v>
      </c>
      <c r="H355" s="185">
        <v>8.6259999999999994</v>
      </c>
      <c r="I355" s="186"/>
      <c r="J355" s="187">
        <f>ROUND(I355*H355,2)</f>
        <v>0</v>
      </c>
      <c r="K355" s="183" t="s">
        <v>19</v>
      </c>
      <c r="L355" s="42"/>
      <c r="M355" s="188" t="s">
        <v>19</v>
      </c>
      <c r="N355" s="189" t="s">
        <v>42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278</v>
      </c>
      <c r="AT355" s="192" t="s">
        <v>184</v>
      </c>
      <c r="AU355" s="192" t="s">
        <v>83</v>
      </c>
      <c r="AY355" s="20" t="s">
        <v>181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83</v>
      </c>
      <c r="BK355" s="193">
        <f>ROUND(I355*H355,2)</f>
        <v>0</v>
      </c>
      <c r="BL355" s="20" t="s">
        <v>278</v>
      </c>
      <c r="BM355" s="192" t="s">
        <v>457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458</v>
      </c>
      <c r="G356" s="200"/>
      <c r="H356" s="204">
        <v>3.1139999999999999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458</v>
      </c>
      <c r="G357" s="200"/>
      <c r="H357" s="204">
        <v>3.1139999999999999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213</v>
      </c>
      <c r="G358" s="200"/>
      <c r="H358" s="204">
        <v>1.7969999999999999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214</v>
      </c>
      <c r="G359" s="200"/>
      <c r="H359" s="204">
        <v>0.60099999999999998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8.6260000000000012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16.5" customHeight="1">
      <c r="A361" s="37"/>
      <c r="B361" s="38"/>
      <c r="C361" s="222" t="s">
        <v>459</v>
      </c>
      <c r="D361" s="222" t="s">
        <v>237</v>
      </c>
      <c r="E361" s="223" t="s">
        <v>460</v>
      </c>
      <c r="F361" s="224" t="s">
        <v>461</v>
      </c>
      <c r="G361" s="225" t="s">
        <v>187</v>
      </c>
      <c r="H361" s="226">
        <v>8.6259999999999994</v>
      </c>
      <c r="I361" s="227"/>
      <c r="J361" s="228">
        <f>ROUND(I361*H361,2)</f>
        <v>0</v>
      </c>
      <c r="K361" s="224" t="s">
        <v>188</v>
      </c>
      <c r="L361" s="229"/>
      <c r="M361" s="230" t="s">
        <v>19</v>
      </c>
      <c r="N361" s="231" t="s">
        <v>42</v>
      </c>
      <c r="O361" s="67"/>
      <c r="P361" s="190">
        <f>O361*H361</f>
        <v>0</v>
      </c>
      <c r="Q361" s="190">
        <v>1.2999999999999999E-3</v>
      </c>
      <c r="R361" s="190">
        <f>Q361*H361</f>
        <v>1.1213799999999999E-2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356</v>
      </c>
      <c r="AT361" s="192" t="s">
        <v>237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462</v>
      </c>
    </row>
    <row r="362" spans="1:65" s="13" customFormat="1" ht="11.25">
      <c r="B362" s="199"/>
      <c r="C362" s="200"/>
      <c r="D362" s="201" t="s">
        <v>193</v>
      </c>
      <c r="E362" s="202" t="s">
        <v>19</v>
      </c>
      <c r="F362" s="203" t="s">
        <v>458</v>
      </c>
      <c r="G362" s="200"/>
      <c r="H362" s="204">
        <v>3.1139999999999999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193</v>
      </c>
      <c r="AU362" s="210" t="s">
        <v>83</v>
      </c>
      <c r="AV362" s="13" t="s">
        <v>83</v>
      </c>
      <c r="AW362" s="13" t="s">
        <v>32</v>
      </c>
      <c r="AX362" s="13" t="s">
        <v>70</v>
      </c>
      <c r="AY362" s="210" t="s">
        <v>181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458</v>
      </c>
      <c r="G363" s="200"/>
      <c r="H363" s="204">
        <v>3.1139999999999999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213</v>
      </c>
      <c r="G364" s="200"/>
      <c r="H364" s="204">
        <v>1.7969999999999999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214</v>
      </c>
      <c r="G365" s="200"/>
      <c r="H365" s="204">
        <v>0.60099999999999998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4" customFormat="1" ht="11.25">
      <c r="B366" s="211"/>
      <c r="C366" s="212"/>
      <c r="D366" s="201" t="s">
        <v>193</v>
      </c>
      <c r="E366" s="213" t="s">
        <v>19</v>
      </c>
      <c r="F366" s="214" t="s">
        <v>197</v>
      </c>
      <c r="G366" s="212"/>
      <c r="H366" s="215">
        <v>8.6260000000000012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193</v>
      </c>
      <c r="AU366" s="221" t="s">
        <v>83</v>
      </c>
      <c r="AV366" s="14" t="s">
        <v>189</v>
      </c>
      <c r="AW366" s="14" t="s">
        <v>32</v>
      </c>
      <c r="AX366" s="14" t="s">
        <v>77</v>
      </c>
      <c r="AY366" s="221" t="s">
        <v>181</v>
      </c>
    </row>
    <row r="367" spans="1:65" s="2" customFormat="1" ht="33" customHeight="1">
      <c r="A367" s="37"/>
      <c r="B367" s="38"/>
      <c r="C367" s="181" t="s">
        <v>463</v>
      </c>
      <c r="D367" s="181" t="s">
        <v>184</v>
      </c>
      <c r="E367" s="182" t="s">
        <v>464</v>
      </c>
      <c r="F367" s="183" t="s">
        <v>465</v>
      </c>
      <c r="G367" s="184" t="s">
        <v>309</v>
      </c>
      <c r="H367" s="185">
        <v>1.0999999999999999E-2</v>
      </c>
      <c r="I367" s="186"/>
      <c r="J367" s="187">
        <f>ROUND(I367*H367,2)</f>
        <v>0</v>
      </c>
      <c r="K367" s="183" t="s">
        <v>188</v>
      </c>
      <c r="L367" s="42"/>
      <c r="M367" s="188" t="s">
        <v>19</v>
      </c>
      <c r="N367" s="189" t="s">
        <v>42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278</v>
      </c>
      <c r="AT367" s="192" t="s">
        <v>184</v>
      </c>
      <c r="AU367" s="192" t="s">
        <v>83</v>
      </c>
      <c r="AY367" s="20" t="s">
        <v>181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83</v>
      </c>
      <c r="BK367" s="193">
        <f>ROUND(I367*H367,2)</f>
        <v>0</v>
      </c>
      <c r="BL367" s="20" t="s">
        <v>278</v>
      </c>
      <c r="BM367" s="192" t="s">
        <v>466</v>
      </c>
    </row>
    <row r="368" spans="1:65" s="2" customFormat="1" ht="11.25">
      <c r="A368" s="37"/>
      <c r="B368" s="38"/>
      <c r="C368" s="39"/>
      <c r="D368" s="194" t="s">
        <v>191</v>
      </c>
      <c r="E368" s="39"/>
      <c r="F368" s="195" t="s">
        <v>467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191</v>
      </c>
      <c r="AU368" s="20" t="s">
        <v>83</v>
      </c>
    </row>
    <row r="369" spans="1:65" s="12" customFormat="1" ht="25.9" customHeight="1">
      <c r="B369" s="165"/>
      <c r="C369" s="166"/>
      <c r="D369" s="167" t="s">
        <v>69</v>
      </c>
      <c r="E369" s="168" t="s">
        <v>468</v>
      </c>
      <c r="F369" s="168" t="s">
        <v>469</v>
      </c>
      <c r="G369" s="166"/>
      <c r="H369" s="166"/>
      <c r="I369" s="169"/>
      <c r="J369" s="170">
        <f>BK369</f>
        <v>0</v>
      </c>
      <c r="K369" s="166"/>
      <c r="L369" s="171"/>
      <c r="M369" s="172"/>
      <c r="N369" s="173"/>
      <c r="O369" s="173"/>
      <c r="P369" s="174">
        <f>SUM(P370:P377)</f>
        <v>0</v>
      </c>
      <c r="Q369" s="173"/>
      <c r="R369" s="174">
        <f>SUM(R370:R377)</f>
        <v>0</v>
      </c>
      <c r="S369" s="173"/>
      <c r="T369" s="175">
        <f>SUM(T370:T377)</f>
        <v>0</v>
      </c>
      <c r="AR369" s="176" t="s">
        <v>215</v>
      </c>
      <c r="AT369" s="177" t="s">
        <v>69</v>
      </c>
      <c r="AU369" s="177" t="s">
        <v>70</v>
      </c>
      <c r="AY369" s="176" t="s">
        <v>181</v>
      </c>
      <c r="BK369" s="178">
        <f>SUM(BK370:BK377)</f>
        <v>0</v>
      </c>
    </row>
    <row r="370" spans="1:65" s="2" customFormat="1" ht="16.5" customHeight="1">
      <c r="A370" s="37"/>
      <c r="B370" s="38"/>
      <c r="C370" s="181" t="s">
        <v>470</v>
      </c>
      <c r="D370" s="181" t="s">
        <v>184</v>
      </c>
      <c r="E370" s="182" t="s">
        <v>471</v>
      </c>
      <c r="F370" s="183" t="s">
        <v>472</v>
      </c>
      <c r="G370" s="184" t="s">
        <v>473</v>
      </c>
      <c r="H370" s="185">
        <v>1</v>
      </c>
      <c r="I370" s="186"/>
      <c r="J370" s="187">
        <f t="shared" ref="J370:J377" si="0">ROUND(I370*H370,2)</f>
        <v>0</v>
      </c>
      <c r="K370" s="183" t="s">
        <v>19</v>
      </c>
      <c r="L370" s="42"/>
      <c r="M370" s="188" t="s">
        <v>19</v>
      </c>
      <c r="N370" s="189" t="s">
        <v>42</v>
      </c>
      <c r="O370" s="67"/>
      <c r="P370" s="190">
        <f t="shared" ref="P370:P377" si="1">O370*H370</f>
        <v>0</v>
      </c>
      <c r="Q370" s="190">
        <v>0</v>
      </c>
      <c r="R370" s="190">
        <f t="shared" ref="R370:R377" si="2">Q370*H370</f>
        <v>0</v>
      </c>
      <c r="S370" s="190">
        <v>0</v>
      </c>
      <c r="T370" s="191">
        <f t="shared" ref="T370:T377" si="3"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189</v>
      </c>
      <c r="AT370" s="192" t="s">
        <v>184</v>
      </c>
      <c r="AU370" s="192" t="s">
        <v>77</v>
      </c>
      <c r="AY370" s="20" t="s">
        <v>181</v>
      </c>
      <c r="BE370" s="193">
        <f t="shared" ref="BE370:BE377" si="4">IF(N370="základní",J370,0)</f>
        <v>0</v>
      </c>
      <c r="BF370" s="193">
        <f t="shared" ref="BF370:BF377" si="5">IF(N370="snížená",J370,0)</f>
        <v>0</v>
      </c>
      <c r="BG370" s="193">
        <f t="shared" ref="BG370:BG377" si="6">IF(N370="zákl. přenesená",J370,0)</f>
        <v>0</v>
      </c>
      <c r="BH370" s="193">
        <f t="shared" ref="BH370:BH377" si="7">IF(N370="sníž. přenesená",J370,0)</f>
        <v>0</v>
      </c>
      <c r="BI370" s="193">
        <f t="shared" ref="BI370:BI377" si="8">IF(N370="nulová",J370,0)</f>
        <v>0</v>
      </c>
      <c r="BJ370" s="20" t="s">
        <v>83</v>
      </c>
      <c r="BK370" s="193">
        <f t="shared" ref="BK370:BK377" si="9">ROUND(I370*H370,2)</f>
        <v>0</v>
      </c>
      <c r="BL370" s="20" t="s">
        <v>189</v>
      </c>
      <c r="BM370" s="192" t="s">
        <v>474</v>
      </c>
    </row>
    <row r="371" spans="1:65" s="2" customFormat="1" ht="16.5" customHeight="1">
      <c r="A371" s="37"/>
      <c r="B371" s="38"/>
      <c r="C371" s="181" t="s">
        <v>475</v>
      </c>
      <c r="D371" s="181" t="s">
        <v>184</v>
      </c>
      <c r="E371" s="182" t="s">
        <v>476</v>
      </c>
      <c r="F371" s="183" t="s">
        <v>477</v>
      </c>
      <c r="G371" s="184" t="s">
        <v>473</v>
      </c>
      <c r="H371" s="185">
        <v>1</v>
      </c>
      <c r="I371" s="186"/>
      <c r="J371" s="187">
        <f t="shared" si="0"/>
        <v>0</v>
      </c>
      <c r="K371" s="183" t="s">
        <v>19</v>
      </c>
      <c r="L371" s="42"/>
      <c r="M371" s="188" t="s">
        <v>19</v>
      </c>
      <c r="N371" s="189" t="s">
        <v>42</v>
      </c>
      <c r="O371" s="67"/>
      <c r="P371" s="190">
        <f t="shared" si="1"/>
        <v>0</v>
      </c>
      <c r="Q371" s="190">
        <v>0</v>
      </c>
      <c r="R371" s="190">
        <f t="shared" si="2"/>
        <v>0</v>
      </c>
      <c r="S371" s="190">
        <v>0</v>
      </c>
      <c r="T371" s="191">
        <f t="shared" si="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189</v>
      </c>
      <c r="AT371" s="192" t="s">
        <v>184</v>
      </c>
      <c r="AU371" s="192" t="s">
        <v>77</v>
      </c>
      <c r="AY371" s="20" t="s">
        <v>181</v>
      </c>
      <c r="BE371" s="193">
        <f t="shared" si="4"/>
        <v>0</v>
      </c>
      <c r="BF371" s="193">
        <f t="shared" si="5"/>
        <v>0</v>
      </c>
      <c r="BG371" s="193">
        <f t="shared" si="6"/>
        <v>0</v>
      </c>
      <c r="BH371" s="193">
        <f t="shared" si="7"/>
        <v>0</v>
      </c>
      <c r="BI371" s="193">
        <f t="shared" si="8"/>
        <v>0</v>
      </c>
      <c r="BJ371" s="20" t="s">
        <v>83</v>
      </c>
      <c r="BK371" s="193">
        <f t="shared" si="9"/>
        <v>0</v>
      </c>
      <c r="BL371" s="20" t="s">
        <v>189</v>
      </c>
      <c r="BM371" s="192" t="s">
        <v>478</v>
      </c>
    </row>
    <row r="372" spans="1:65" s="2" customFormat="1" ht="24.2" customHeight="1">
      <c r="A372" s="37"/>
      <c r="B372" s="38"/>
      <c r="C372" s="181" t="s">
        <v>479</v>
      </c>
      <c r="D372" s="181" t="s">
        <v>184</v>
      </c>
      <c r="E372" s="182" t="s">
        <v>480</v>
      </c>
      <c r="F372" s="183" t="s">
        <v>481</v>
      </c>
      <c r="G372" s="184" t="s">
        <v>473</v>
      </c>
      <c r="H372" s="185">
        <v>1</v>
      </c>
      <c r="I372" s="186"/>
      <c r="J372" s="187">
        <f t="shared" si="0"/>
        <v>0</v>
      </c>
      <c r="K372" s="183" t="s">
        <v>19</v>
      </c>
      <c r="L372" s="42"/>
      <c r="M372" s="188" t="s">
        <v>19</v>
      </c>
      <c r="N372" s="189" t="s">
        <v>42</v>
      </c>
      <c r="O372" s="67"/>
      <c r="P372" s="190">
        <f t="shared" si="1"/>
        <v>0</v>
      </c>
      <c r="Q372" s="190">
        <v>0</v>
      </c>
      <c r="R372" s="190">
        <f t="shared" si="2"/>
        <v>0</v>
      </c>
      <c r="S372" s="190">
        <v>0</v>
      </c>
      <c r="T372" s="191">
        <f t="shared" si="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189</v>
      </c>
      <c r="AT372" s="192" t="s">
        <v>184</v>
      </c>
      <c r="AU372" s="192" t="s">
        <v>77</v>
      </c>
      <c r="AY372" s="20" t="s">
        <v>181</v>
      </c>
      <c r="BE372" s="193">
        <f t="shared" si="4"/>
        <v>0</v>
      </c>
      <c r="BF372" s="193">
        <f t="shared" si="5"/>
        <v>0</v>
      </c>
      <c r="BG372" s="193">
        <f t="shared" si="6"/>
        <v>0</v>
      </c>
      <c r="BH372" s="193">
        <f t="shared" si="7"/>
        <v>0</v>
      </c>
      <c r="BI372" s="193">
        <f t="shared" si="8"/>
        <v>0</v>
      </c>
      <c r="BJ372" s="20" t="s">
        <v>83</v>
      </c>
      <c r="BK372" s="193">
        <f t="shared" si="9"/>
        <v>0</v>
      </c>
      <c r="BL372" s="20" t="s">
        <v>189</v>
      </c>
      <c r="BM372" s="192" t="s">
        <v>482</v>
      </c>
    </row>
    <row r="373" spans="1:65" s="2" customFormat="1" ht="16.5" customHeight="1">
      <c r="A373" s="37"/>
      <c r="B373" s="38"/>
      <c r="C373" s="181" t="s">
        <v>483</v>
      </c>
      <c r="D373" s="181" t="s">
        <v>184</v>
      </c>
      <c r="E373" s="182" t="s">
        <v>484</v>
      </c>
      <c r="F373" s="183" t="s">
        <v>485</v>
      </c>
      <c r="G373" s="184" t="s">
        <v>473</v>
      </c>
      <c r="H373" s="185">
        <v>1</v>
      </c>
      <c r="I373" s="186"/>
      <c r="J373" s="187">
        <f t="shared" si="0"/>
        <v>0</v>
      </c>
      <c r="K373" s="183" t="s">
        <v>19</v>
      </c>
      <c r="L373" s="42"/>
      <c r="M373" s="188" t="s">
        <v>19</v>
      </c>
      <c r="N373" s="189" t="s">
        <v>42</v>
      </c>
      <c r="O373" s="67"/>
      <c r="P373" s="190">
        <f t="shared" si="1"/>
        <v>0</v>
      </c>
      <c r="Q373" s="190">
        <v>0</v>
      </c>
      <c r="R373" s="190">
        <f t="shared" si="2"/>
        <v>0</v>
      </c>
      <c r="S373" s="190">
        <v>0</v>
      </c>
      <c r="T373" s="191">
        <f t="shared" si="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189</v>
      </c>
      <c r="AT373" s="192" t="s">
        <v>184</v>
      </c>
      <c r="AU373" s="192" t="s">
        <v>77</v>
      </c>
      <c r="AY373" s="20" t="s">
        <v>181</v>
      </c>
      <c r="BE373" s="193">
        <f t="shared" si="4"/>
        <v>0</v>
      </c>
      <c r="BF373" s="193">
        <f t="shared" si="5"/>
        <v>0</v>
      </c>
      <c r="BG373" s="193">
        <f t="shared" si="6"/>
        <v>0</v>
      </c>
      <c r="BH373" s="193">
        <f t="shared" si="7"/>
        <v>0</v>
      </c>
      <c r="BI373" s="193">
        <f t="shared" si="8"/>
        <v>0</v>
      </c>
      <c r="BJ373" s="20" t="s">
        <v>83</v>
      </c>
      <c r="BK373" s="193">
        <f t="shared" si="9"/>
        <v>0</v>
      </c>
      <c r="BL373" s="20" t="s">
        <v>189</v>
      </c>
      <c r="BM373" s="192" t="s">
        <v>486</v>
      </c>
    </row>
    <row r="374" spans="1:65" s="2" customFormat="1" ht="16.5" customHeight="1">
      <c r="A374" s="37"/>
      <c r="B374" s="38"/>
      <c r="C374" s="181" t="s">
        <v>487</v>
      </c>
      <c r="D374" s="181" t="s">
        <v>184</v>
      </c>
      <c r="E374" s="182" t="s">
        <v>488</v>
      </c>
      <c r="F374" s="183" t="s">
        <v>489</v>
      </c>
      <c r="G374" s="184" t="s">
        <v>473</v>
      </c>
      <c r="H374" s="185">
        <v>1</v>
      </c>
      <c r="I374" s="186"/>
      <c r="J374" s="187">
        <f t="shared" si="0"/>
        <v>0</v>
      </c>
      <c r="K374" s="183" t="s">
        <v>19</v>
      </c>
      <c r="L374" s="42"/>
      <c r="M374" s="188" t="s">
        <v>19</v>
      </c>
      <c r="N374" s="189" t="s">
        <v>42</v>
      </c>
      <c r="O374" s="67"/>
      <c r="P374" s="190">
        <f t="shared" si="1"/>
        <v>0</v>
      </c>
      <c r="Q374" s="190">
        <v>0</v>
      </c>
      <c r="R374" s="190">
        <f t="shared" si="2"/>
        <v>0</v>
      </c>
      <c r="S374" s="190">
        <v>0</v>
      </c>
      <c r="T374" s="191">
        <f t="shared" si="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189</v>
      </c>
      <c r="AT374" s="192" t="s">
        <v>184</v>
      </c>
      <c r="AU374" s="192" t="s">
        <v>77</v>
      </c>
      <c r="AY374" s="20" t="s">
        <v>181</v>
      </c>
      <c r="BE374" s="193">
        <f t="shared" si="4"/>
        <v>0</v>
      </c>
      <c r="BF374" s="193">
        <f t="shared" si="5"/>
        <v>0</v>
      </c>
      <c r="BG374" s="193">
        <f t="shared" si="6"/>
        <v>0</v>
      </c>
      <c r="BH374" s="193">
        <f t="shared" si="7"/>
        <v>0</v>
      </c>
      <c r="BI374" s="193">
        <f t="shared" si="8"/>
        <v>0</v>
      </c>
      <c r="BJ374" s="20" t="s">
        <v>83</v>
      </c>
      <c r="BK374" s="193">
        <f t="shared" si="9"/>
        <v>0</v>
      </c>
      <c r="BL374" s="20" t="s">
        <v>189</v>
      </c>
      <c r="BM374" s="192" t="s">
        <v>490</v>
      </c>
    </row>
    <row r="375" spans="1:65" s="2" customFormat="1" ht="24.2" customHeight="1">
      <c r="A375" s="37"/>
      <c r="B375" s="38"/>
      <c r="C375" s="181" t="s">
        <v>491</v>
      </c>
      <c r="D375" s="181" t="s">
        <v>184</v>
      </c>
      <c r="E375" s="182" t="s">
        <v>492</v>
      </c>
      <c r="F375" s="183" t="s">
        <v>493</v>
      </c>
      <c r="G375" s="184" t="s">
        <v>473</v>
      </c>
      <c r="H375" s="185">
        <v>1</v>
      </c>
      <c r="I375" s="186"/>
      <c r="J375" s="187">
        <f t="shared" si="0"/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si="1"/>
        <v>0</v>
      </c>
      <c r="Q375" s="190">
        <v>0</v>
      </c>
      <c r="R375" s="190">
        <f t="shared" si="2"/>
        <v>0</v>
      </c>
      <c r="S375" s="190">
        <v>0</v>
      </c>
      <c r="T375" s="191">
        <f t="shared" si="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si="4"/>
        <v>0</v>
      </c>
      <c r="BF375" s="193">
        <f t="shared" si="5"/>
        <v>0</v>
      </c>
      <c r="BG375" s="193">
        <f t="shared" si="6"/>
        <v>0</v>
      </c>
      <c r="BH375" s="193">
        <f t="shared" si="7"/>
        <v>0</v>
      </c>
      <c r="BI375" s="193">
        <f t="shared" si="8"/>
        <v>0</v>
      </c>
      <c r="BJ375" s="20" t="s">
        <v>83</v>
      </c>
      <c r="BK375" s="193">
        <f t="shared" si="9"/>
        <v>0</v>
      </c>
      <c r="BL375" s="20" t="s">
        <v>189</v>
      </c>
      <c r="BM375" s="192" t="s">
        <v>494</v>
      </c>
    </row>
    <row r="376" spans="1:65" s="2" customFormat="1" ht="33" customHeight="1">
      <c r="A376" s="37"/>
      <c r="B376" s="38"/>
      <c r="C376" s="181" t="s">
        <v>495</v>
      </c>
      <c r="D376" s="181" t="s">
        <v>184</v>
      </c>
      <c r="E376" s="182" t="s">
        <v>496</v>
      </c>
      <c r="F376" s="183" t="s">
        <v>497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498</v>
      </c>
    </row>
    <row r="377" spans="1:65" s="2" customFormat="1" ht="16.5" customHeight="1">
      <c r="A377" s="37"/>
      <c r="B377" s="38"/>
      <c r="C377" s="181" t="s">
        <v>499</v>
      </c>
      <c r="D377" s="181" t="s">
        <v>184</v>
      </c>
      <c r="E377" s="182" t="s">
        <v>500</v>
      </c>
      <c r="F377" s="183" t="s">
        <v>501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253" t="s">
        <v>19</v>
      </c>
      <c r="N377" s="254" t="s">
        <v>42</v>
      </c>
      <c r="O377" s="255"/>
      <c r="P377" s="256">
        <f t="shared" si="1"/>
        <v>0</v>
      </c>
      <c r="Q377" s="256">
        <v>0</v>
      </c>
      <c r="R377" s="256">
        <f t="shared" si="2"/>
        <v>0</v>
      </c>
      <c r="S377" s="256">
        <v>0</v>
      </c>
      <c r="T377" s="257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502</v>
      </c>
    </row>
    <row r="378" spans="1:65" s="2" customFormat="1" ht="6.95" customHeight="1">
      <c r="A378" s="37"/>
      <c r="B378" s="50"/>
      <c r="C378" s="51"/>
      <c r="D378" s="51"/>
      <c r="E378" s="51"/>
      <c r="F378" s="51"/>
      <c r="G378" s="51"/>
      <c r="H378" s="51"/>
      <c r="I378" s="51"/>
      <c r="J378" s="51"/>
      <c r="K378" s="51"/>
      <c r="L378" s="42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algorithmName="SHA-512" hashValue="FPO9EQ6z8Xyl5+bJnDRHdzOKt37XtD9+YXQm9sLoqfq4iRcYkbAhsP9wAqowM7LE0pAdRsQiFGjtw+TuPchDPw==" saltValue="rX/H4mp7hXGPzOQRNoUi6oemWxV/KTD6o9Dy29PIKL6fReT4F1LMXbK5mLnoUnIB0cyUs7QPvhTBQXgQuWQfag==" spinCount="100000" sheet="1" objects="1" scenarios="1" formatColumns="0" formatRows="0" autoFilter="0"/>
  <autoFilter ref="C96:K377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8" r:id="rId2"/>
    <hyperlink ref="F115" r:id="rId3"/>
    <hyperlink ref="F119" r:id="rId4"/>
    <hyperlink ref="F126" r:id="rId5"/>
    <hyperlink ref="F133" r:id="rId6"/>
    <hyperlink ref="F140" r:id="rId7"/>
    <hyperlink ref="F154" r:id="rId8"/>
    <hyperlink ref="F181" r:id="rId9"/>
    <hyperlink ref="F188" r:id="rId10"/>
    <hyperlink ref="F196" r:id="rId11"/>
    <hyperlink ref="F203" r:id="rId12"/>
    <hyperlink ref="F207" r:id="rId13"/>
    <hyperlink ref="F212" r:id="rId14"/>
    <hyperlink ref="F217" r:id="rId15"/>
    <hyperlink ref="F224" r:id="rId16"/>
    <hyperlink ref="F232" r:id="rId17"/>
    <hyperlink ref="F241" r:id="rId18"/>
    <hyperlink ref="F243" r:id="rId19"/>
    <hyperlink ref="F245" r:id="rId20"/>
    <hyperlink ref="F250" r:id="rId21"/>
    <hyperlink ref="F253" r:id="rId22"/>
    <hyperlink ref="F257" r:id="rId23"/>
    <hyperlink ref="F263" r:id="rId24"/>
    <hyperlink ref="F274" r:id="rId25"/>
    <hyperlink ref="F277" r:id="rId26"/>
    <hyperlink ref="F286" r:id="rId27"/>
    <hyperlink ref="F293" r:id="rId28"/>
    <hyperlink ref="F300" r:id="rId29"/>
    <hyperlink ref="F306" r:id="rId30"/>
    <hyperlink ref="F317" r:id="rId31"/>
    <hyperlink ref="F320" r:id="rId32"/>
    <hyperlink ref="F327" r:id="rId33"/>
    <hyperlink ref="F334" r:id="rId34"/>
    <hyperlink ref="F341" r:id="rId35"/>
    <hyperlink ref="F344" r:id="rId36"/>
    <hyperlink ref="F368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135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579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582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ROUND((SUM(BE97:BE410)),  2)</f>
        <v>0</v>
      </c>
      <c r="G35" s="37"/>
      <c r="H35" s="37"/>
      <c r="I35" s="127">
        <v>0.21</v>
      </c>
      <c r="J35" s="126">
        <f>ROUND(((SUM(BE97:BE410))*I35),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ROUND((SUM(BF97:BF410)),  2)</f>
        <v>0</v>
      </c>
      <c r="G36" s="37"/>
      <c r="H36" s="37"/>
      <c r="I36" s="127">
        <v>0.12</v>
      </c>
      <c r="J36" s="126">
        <f>ROUND(((SUM(BF97:BF410))*I36),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ROUND((SUM(BG97:BG410)),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ROUND((SUM(BH97:BH410)),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ROUND((SUM(BI97:BI410)),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579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033 - Bytová jednotka 3, byt 2+1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J207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J257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J269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J272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J273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J296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J344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J371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J385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J402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579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033 - Bytová jednotka 3, byt 2+1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P98+P272+P402</f>
        <v>0</v>
      </c>
      <c r="Q97" s="75"/>
      <c r="R97" s="162">
        <f>R98+R272+R402</f>
        <v>0.89937307000000011</v>
      </c>
      <c r="S97" s="75"/>
      <c r="T97" s="163">
        <f>T98+T272+T402</f>
        <v>1.0828625000000001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BK98+BK272+BK402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P99+P207+P257+P269</f>
        <v>0</v>
      </c>
      <c r="Q98" s="173"/>
      <c r="R98" s="174">
        <f>R99+R207+R257+R269</f>
        <v>0.39332796000000003</v>
      </c>
      <c r="S98" s="173"/>
      <c r="T98" s="175">
        <f>T99+T207+T257+T269</f>
        <v>1.0532524000000001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BK99+BK207+BK257+BK269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SUM(P100:P206)</f>
        <v>0</v>
      </c>
      <c r="Q99" s="173"/>
      <c r="R99" s="174">
        <f>SUM(R100:R206)</f>
        <v>0.39178356000000003</v>
      </c>
      <c r="S99" s="173"/>
      <c r="T99" s="175">
        <f>SUM(T100:T206)</f>
        <v>6.7044000000000001E-3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SUM(BK100:BK206)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9.1349999999999998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4.00113E-2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3" customFormat="1" ht="11.25">
      <c r="B106" s="199"/>
      <c r="C106" s="200"/>
      <c r="D106" s="201" t="s">
        <v>193</v>
      </c>
      <c r="E106" s="202" t="s">
        <v>19</v>
      </c>
      <c r="F106" s="203" t="s">
        <v>194</v>
      </c>
      <c r="G106" s="200"/>
      <c r="H106" s="204">
        <v>2.1480000000000001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193</v>
      </c>
      <c r="AU106" s="210" t="s">
        <v>83</v>
      </c>
      <c r="AV106" s="13" t="s">
        <v>83</v>
      </c>
      <c r="AW106" s="13" t="s">
        <v>32</v>
      </c>
      <c r="AX106" s="13" t="s">
        <v>70</v>
      </c>
      <c r="AY106" s="210" t="s">
        <v>181</v>
      </c>
    </row>
    <row r="107" spans="1:65" s="14" customFormat="1" ht="11.25">
      <c r="B107" s="211"/>
      <c r="C107" s="212"/>
      <c r="D107" s="201" t="s">
        <v>193</v>
      </c>
      <c r="E107" s="213" t="s">
        <v>19</v>
      </c>
      <c r="F107" s="214" t="s">
        <v>197</v>
      </c>
      <c r="G107" s="212"/>
      <c r="H107" s="215">
        <v>9.1349999999999998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193</v>
      </c>
      <c r="AU107" s="221" t="s">
        <v>83</v>
      </c>
      <c r="AV107" s="14" t="s">
        <v>189</v>
      </c>
      <c r="AW107" s="14" t="s">
        <v>32</v>
      </c>
      <c r="AX107" s="14" t="s">
        <v>77</v>
      </c>
      <c r="AY107" s="221" t="s">
        <v>181</v>
      </c>
    </row>
    <row r="108" spans="1:65" s="2" customFormat="1" ht="16.5" customHeight="1">
      <c r="A108" s="37"/>
      <c r="B108" s="38"/>
      <c r="C108" s="181" t="s">
        <v>83</v>
      </c>
      <c r="D108" s="181" t="s">
        <v>184</v>
      </c>
      <c r="E108" s="182" t="s">
        <v>198</v>
      </c>
      <c r="F108" s="183" t="s">
        <v>199</v>
      </c>
      <c r="G108" s="184" t="s">
        <v>187</v>
      </c>
      <c r="H108" s="185">
        <v>9.1349999999999998</v>
      </c>
      <c r="I108" s="186"/>
      <c r="J108" s="187">
        <f>ROUND(I108*H108,2)</f>
        <v>0</v>
      </c>
      <c r="K108" s="183" t="s">
        <v>188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3.3579999999999999E-2</v>
      </c>
      <c r="R108" s="190">
        <f>Q108*H108</f>
        <v>0.30675330000000001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189</v>
      </c>
      <c r="AT108" s="192" t="s">
        <v>184</v>
      </c>
      <c r="AU108" s="192" t="s">
        <v>83</v>
      </c>
      <c r="AY108" s="20" t="s">
        <v>181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83</v>
      </c>
      <c r="BK108" s="193">
        <f>ROUND(I108*H108,2)</f>
        <v>0</v>
      </c>
      <c r="BL108" s="20" t="s">
        <v>189</v>
      </c>
      <c r="BM108" s="192" t="s">
        <v>200</v>
      </c>
    </row>
    <row r="109" spans="1:65" s="2" customFormat="1" ht="11.25">
      <c r="A109" s="37"/>
      <c r="B109" s="38"/>
      <c r="C109" s="39"/>
      <c r="D109" s="194" t="s">
        <v>191</v>
      </c>
      <c r="E109" s="39"/>
      <c r="F109" s="195" t="s">
        <v>201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191</v>
      </c>
      <c r="AU109" s="20" t="s">
        <v>83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194</v>
      </c>
      <c r="G111" s="200"/>
      <c r="H111" s="204">
        <v>2.1480000000000001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195</v>
      </c>
      <c r="G112" s="200"/>
      <c r="H112" s="204">
        <v>1.7609999999999999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196</v>
      </c>
      <c r="G113" s="200"/>
      <c r="H113" s="204">
        <v>0.93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3" customFormat="1" ht="11.25">
      <c r="B114" s="199"/>
      <c r="C114" s="200"/>
      <c r="D114" s="201" t="s">
        <v>193</v>
      </c>
      <c r="E114" s="202" t="s">
        <v>19</v>
      </c>
      <c r="F114" s="203" t="s">
        <v>194</v>
      </c>
      <c r="G114" s="200"/>
      <c r="H114" s="204">
        <v>2.1480000000000001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193</v>
      </c>
      <c r="AU114" s="210" t="s">
        <v>83</v>
      </c>
      <c r="AV114" s="13" t="s">
        <v>83</v>
      </c>
      <c r="AW114" s="13" t="s">
        <v>32</v>
      </c>
      <c r="AX114" s="13" t="s">
        <v>70</v>
      </c>
      <c r="AY114" s="210" t="s">
        <v>181</v>
      </c>
    </row>
    <row r="115" spans="1:65" s="14" customFormat="1" ht="11.25">
      <c r="B115" s="211"/>
      <c r="C115" s="212"/>
      <c r="D115" s="201" t="s">
        <v>193</v>
      </c>
      <c r="E115" s="213" t="s">
        <v>19</v>
      </c>
      <c r="F115" s="214" t="s">
        <v>197</v>
      </c>
      <c r="G115" s="212"/>
      <c r="H115" s="215">
        <v>9.1349999999999998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193</v>
      </c>
      <c r="AU115" s="221" t="s">
        <v>83</v>
      </c>
      <c r="AV115" s="14" t="s">
        <v>189</v>
      </c>
      <c r="AW115" s="14" t="s">
        <v>32</v>
      </c>
      <c r="AX115" s="14" t="s">
        <v>77</v>
      </c>
      <c r="AY115" s="221" t="s">
        <v>181</v>
      </c>
    </row>
    <row r="116" spans="1:65" s="2" customFormat="1" ht="16.5" customHeight="1">
      <c r="A116" s="37"/>
      <c r="B116" s="38"/>
      <c r="C116" s="181" t="s">
        <v>202</v>
      </c>
      <c r="D116" s="181" t="s">
        <v>184</v>
      </c>
      <c r="E116" s="182" t="s">
        <v>203</v>
      </c>
      <c r="F116" s="183" t="s">
        <v>204</v>
      </c>
      <c r="G116" s="184" t="s">
        <v>187</v>
      </c>
      <c r="H116" s="185">
        <v>100</v>
      </c>
      <c r="I116" s="186"/>
      <c r="J116" s="187">
        <f>ROUND(I116*H116,2)</f>
        <v>0</v>
      </c>
      <c r="K116" s="183" t="s">
        <v>188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6.0000000000000002E-5</v>
      </c>
      <c r="R116" s="190">
        <f>Q116*H116</f>
        <v>6.0000000000000001E-3</v>
      </c>
      <c r="S116" s="190">
        <v>6.0000000000000002E-5</v>
      </c>
      <c r="T116" s="191">
        <f>S116*H116</f>
        <v>6.0000000000000001E-3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189</v>
      </c>
      <c r="AT116" s="192" t="s">
        <v>184</v>
      </c>
      <c r="AU116" s="192" t="s">
        <v>83</v>
      </c>
      <c r="AY116" s="20" t="s">
        <v>181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83</v>
      </c>
      <c r="BK116" s="193">
        <f>ROUND(I116*H116,2)</f>
        <v>0</v>
      </c>
      <c r="BL116" s="20" t="s">
        <v>189</v>
      </c>
      <c r="BM116" s="192" t="s">
        <v>205</v>
      </c>
    </row>
    <row r="117" spans="1:65" s="2" customFormat="1" ht="11.25">
      <c r="A117" s="37"/>
      <c r="B117" s="38"/>
      <c r="C117" s="39"/>
      <c r="D117" s="194" t="s">
        <v>191</v>
      </c>
      <c r="E117" s="39"/>
      <c r="F117" s="195" t="s">
        <v>206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191</v>
      </c>
      <c r="AU117" s="20" t="s">
        <v>83</v>
      </c>
    </row>
    <row r="118" spans="1:65" s="13" customFormat="1" ht="11.25">
      <c r="B118" s="199"/>
      <c r="C118" s="200"/>
      <c r="D118" s="201" t="s">
        <v>193</v>
      </c>
      <c r="E118" s="202" t="s">
        <v>19</v>
      </c>
      <c r="F118" s="203" t="s">
        <v>207</v>
      </c>
      <c r="G118" s="200"/>
      <c r="H118" s="204">
        <v>100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193</v>
      </c>
      <c r="AU118" s="210" t="s">
        <v>83</v>
      </c>
      <c r="AV118" s="13" t="s">
        <v>83</v>
      </c>
      <c r="AW118" s="13" t="s">
        <v>32</v>
      </c>
      <c r="AX118" s="13" t="s">
        <v>70</v>
      </c>
      <c r="AY118" s="210" t="s">
        <v>181</v>
      </c>
    </row>
    <row r="119" spans="1:65" s="14" customFormat="1" ht="11.25">
      <c r="B119" s="211"/>
      <c r="C119" s="212"/>
      <c r="D119" s="201" t="s">
        <v>193</v>
      </c>
      <c r="E119" s="213" t="s">
        <v>19</v>
      </c>
      <c r="F119" s="214" t="s">
        <v>197</v>
      </c>
      <c r="G119" s="212"/>
      <c r="H119" s="215">
        <v>100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193</v>
      </c>
      <c r="AU119" s="221" t="s">
        <v>83</v>
      </c>
      <c r="AV119" s="14" t="s">
        <v>189</v>
      </c>
      <c r="AW119" s="14" t="s">
        <v>32</v>
      </c>
      <c r="AX119" s="14" t="s">
        <v>77</v>
      </c>
      <c r="AY119" s="221" t="s">
        <v>181</v>
      </c>
    </row>
    <row r="120" spans="1:65" s="2" customFormat="1" ht="16.5" customHeight="1">
      <c r="A120" s="37"/>
      <c r="B120" s="38"/>
      <c r="C120" s="181" t="s">
        <v>189</v>
      </c>
      <c r="D120" s="181" t="s">
        <v>184</v>
      </c>
      <c r="E120" s="182" t="s">
        <v>208</v>
      </c>
      <c r="F120" s="183" t="s">
        <v>209</v>
      </c>
      <c r="G120" s="184" t="s">
        <v>187</v>
      </c>
      <c r="H120" s="185">
        <v>11.74</v>
      </c>
      <c r="I120" s="186"/>
      <c r="J120" s="187">
        <f>ROUND(I120*H120,2)</f>
        <v>0</v>
      </c>
      <c r="K120" s="183" t="s">
        <v>188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1.1E-4</v>
      </c>
      <c r="R120" s="190">
        <f>Q120*H120</f>
        <v>1.2914000000000001E-3</v>
      </c>
      <c r="S120" s="190">
        <v>6.0000000000000002E-5</v>
      </c>
      <c r="T120" s="191">
        <f>S120*H120</f>
        <v>7.0439999999999999E-4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189</v>
      </c>
      <c r="AT120" s="192" t="s">
        <v>184</v>
      </c>
      <c r="AU120" s="192" t="s">
        <v>83</v>
      </c>
      <c r="AY120" s="20" t="s">
        <v>181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83</v>
      </c>
      <c r="BK120" s="193">
        <f>ROUND(I120*H120,2)</f>
        <v>0</v>
      </c>
      <c r="BL120" s="20" t="s">
        <v>189</v>
      </c>
      <c r="BM120" s="192" t="s">
        <v>210</v>
      </c>
    </row>
    <row r="121" spans="1:65" s="2" customFormat="1" ht="11.25">
      <c r="A121" s="37"/>
      <c r="B121" s="38"/>
      <c r="C121" s="39"/>
      <c r="D121" s="194" t="s">
        <v>191</v>
      </c>
      <c r="E121" s="39"/>
      <c r="F121" s="195" t="s">
        <v>211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191</v>
      </c>
      <c r="AU121" s="20" t="s">
        <v>83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212</v>
      </c>
      <c r="G122" s="200"/>
      <c r="H122" s="204">
        <v>3.1139999999999999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212</v>
      </c>
      <c r="G123" s="200"/>
      <c r="H123" s="204">
        <v>3.1139999999999999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213</v>
      </c>
      <c r="G124" s="200"/>
      <c r="H124" s="204">
        <v>1.7969999999999999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214</v>
      </c>
      <c r="G125" s="200"/>
      <c r="H125" s="204">
        <v>0.60099999999999998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3" customFormat="1" ht="11.25">
      <c r="B126" s="199"/>
      <c r="C126" s="200"/>
      <c r="D126" s="201" t="s">
        <v>193</v>
      </c>
      <c r="E126" s="202" t="s">
        <v>19</v>
      </c>
      <c r="F126" s="203" t="s">
        <v>212</v>
      </c>
      <c r="G126" s="200"/>
      <c r="H126" s="204">
        <v>3.1139999999999999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193</v>
      </c>
      <c r="AU126" s="210" t="s">
        <v>83</v>
      </c>
      <c r="AV126" s="13" t="s">
        <v>83</v>
      </c>
      <c r="AW126" s="13" t="s">
        <v>32</v>
      </c>
      <c r="AX126" s="13" t="s">
        <v>70</v>
      </c>
      <c r="AY126" s="210" t="s">
        <v>181</v>
      </c>
    </row>
    <row r="127" spans="1:65" s="14" customFormat="1" ht="11.25">
      <c r="B127" s="211"/>
      <c r="C127" s="212"/>
      <c r="D127" s="201" t="s">
        <v>193</v>
      </c>
      <c r="E127" s="213" t="s">
        <v>19</v>
      </c>
      <c r="F127" s="214" t="s">
        <v>197</v>
      </c>
      <c r="G127" s="212"/>
      <c r="H127" s="215">
        <v>11.740000000000002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193</v>
      </c>
      <c r="AU127" s="221" t="s">
        <v>83</v>
      </c>
      <c r="AV127" s="14" t="s">
        <v>189</v>
      </c>
      <c r="AW127" s="14" t="s">
        <v>32</v>
      </c>
      <c r="AX127" s="14" t="s">
        <v>77</v>
      </c>
      <c r="AY127" s="221" t="s">
        <v>181</v>
      </c>
    </row>
    <row r="128" spans="1:65" s="2" customFormat="1" ht="16.5" customHeight="1">
      <c r="A128" s="37"/>
      <c r="B128" s="38"/>
      <c r="C128" s="181" t="s">
        <v>215</v>
      </c>
      <c r="D128" s="181" t="s">
        <v>184</v>
      </c>
      <c r="E128" s="182" t="s">
        <v>216</v>
      </c>
      <c r="F128" s="183" t="s">
        <v>217</v>
      </c>
      <c r="G128" s="184" t="s">
        <v>187</v>
      </c>
      <c r="H128" s="185">
        <v>3.3809999999999998</v>
      </c>
      <c r="I128" s="186"/>
      <c r="J128" s="187">
        <f>ROUND(I128*H128,2)</f>
        <v>0</v>
      </c>
      <c r="K128" s="183" t="s">
        <v>188</v>
      </c>
      <c r="L128" s="42"/>
      <c r="M128" s="188" t="s">
        <v>19</v>
      </c>
      <c r="N128" s="189" t="s">
        <v>42</v>
      </c>
      <c r="O128" s="67"/>
      <c r="P128" s="190">
        <f>O128*H128</f>
        <v>0</v>
      </c>
      <c r="Q128" s="190">
        <v>2.5999999999999998E-4</v>
      </c>
      <c r="R128" s="190">
        <f>Q128*H128</f>
        <v>8.7905999999999987E-4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189</v>
      </c>
      <c r="AT128" s="192" t="s">
        <v>184</v>
      </c>
      <c r="AU128" s="192" t="s">
        <v>83</v>
      </c>
      <c r="AY128" s="20" t="s">
        <v>181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83</v>
      </c>
      <c r="BK128" s="193">
        <f>ROUND(I128*H128,2)</f>
        <v>0</v>
      </c>
      <c r="BL128" s="20" t="s">
        <v>189</v>
      </c>
      <c r="BM128" s="192" t="s">
        <v>218</v>
      </c>
    </row>
    <row r="129" spans="1:65" s="2" customFormat="1" ht="11.25">
      <c r="A129" s="37"/>
      <c r="B129" s="38"/>
      <c r="C129" s="39"/>
      <c r="D129" s="194" t="s">
        <v>191</v>
      </c>
      <c r="E129" s="39"/>
      <c r="F129" s="195" t="s">
        <v>219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191</v>
      </c>
      <c r="AU129" s="20" t="s">
        <v>83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220</v>
      </c>
      <c r="G130" s="200"/>
      <c r="H130" s="204">
        <v>0.76100000000000001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220</v>
      </c>
      <c r="G131" s="200"/>
      <c r="H131" s="204">
        <v>0.76100000000000001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221</v>
      </c>
      <c r="G132" s="200"/>
      <c r="H132" s="204">
        <v>0.75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222</v>
      </c>
      <c r="G133" s="200"/>
      <c r="H133" s="204">
        <v>0.34799999999999998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4" customFormat="1" ht="11.25">
      <c r="B135" s="211"/>
      <c r="C135" s="212"/>
      <c r="D135" s="201" t="s">
        <v>193</v>
      </c>
      <c r="E135" s="213" t="s">
        <v>19</v>
      </c>
      <c r="F135" s="214" t="s">
        <v>197</v>
      </c>
      <c r="G135" s="212"/>
      <c r="H135" s="215">
        <v>3.3810000000000002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193</v>
      </c>
      <c r="AU135" s="221" t="s">
        <v>83</v>
      </c>
      <c r="AV135" s="14" t="s">
        <v>189</v>
      </c>
      <c r="AW135" s="14" t="s">
        <v>32</v>
      </c>
      <c r="AX135" s="14" t="s">
        <v>77</v>
      </c>
      <c r="AY135" s="221" t="s">
        <v>181</v>
      </c>
    </row>
    <row r="136" spans="1:65" s="2" customFormat="1" ht="21.75" customHeight="1">
      <c r="A136" s="37"/>
      <c r="B136" s="38"/>
      <c r="C136" s="181" t="s">
        <v>182</v>
      </c>
      <c r="D136" s="181" t="s">
        <v>184</v>
      </c>
      <c r="E136" s="182" t="s">
        <v>223</v>
      </c>
      <c r="F136" s="183" t="s">
        <v>224</v>
      </c>
      <c r="G136" s="184" t="s">
        <v>187</v>
      </c>
      <c r="H136" s="185">
        <v>3.3809999999999998</v>
      </c>
      <c r="I136" s="186"/>
      <c r="J136" s="187">
        <f>ROUND(I136*H136,2)</f>
        <v>0</v>
      </c>
      <c r="K136" s="183" t="s">
        <v>188</v>
      </c>
      <c r="L136" s="42"/>
      <c r="M136" s="188" t="s">
        <v>19</v>
      </c>
      <c r="N136" s="189" t="s">
        <v>42</v>
      </c>
      <c r="O136" s="67"/>
      <c r="P136" s="190">
        <f>O136*H136</f>
        <v>0</v>
      </c>
      <c r="Q136" s="190">
        <v>4.3800000000000002E-3</v>
      </c>
      <c r="R136" s="190">
        <f>Q136*H136</f>
        <v>1.4808780000000001E-2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189</v>
      </c>
      <c r="AT136" s="192" t="s">
        <v>184</v>
      </c>
      <c r="AU136" s="192" t="s">
        <v>83</v>
      </c>
      <c r="AY136" s="20" t="s">
        <v>181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83</v>
      </c>
      <c r="BK136" s="193">
        <f>ROUND(I136*H136,2)</f>
        <v>0</v>
      </c>
      <c r="BL136" s="20" t="s">
        <v>189</v>
      </c>
      <c r="BM136" s="192" t="s">
        <v>225</v>
      </c>
    </row>
    <row r="137" spans="1:65" s="2" customFormat="1" ht="11.25">
      <c r="A137" s="37"/>
      <c r="B137" s="38"/>
      <c r="C137" s="39"/>
      <c r="D137" s="194" t="s">
        <v>191</v>
      </c>
      <c r="E137" s="39"/>
      <c r="F137" s="195" t="s">
        <v>226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191</v>
      </c>
      <c r="AU137" s="20" t="s">
        <v>83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220</v>
      </c>
      <c r="G138" s="200"/>
      <c r="H138" s="204">
        <v>0.76100000000000001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220</v>
      </c>
      <c r="G139" s="200"/>
      <c r="H139" s="204">
        <v>0.76100000000000001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221</v>
      </c>
      <c r="G140" s="200"/>
      <c r="H140" s="204">
        <v>0.75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222</v>
      </c>
      <c r="G141" s="200"/>
      <c r="H141" s="204">
        <v>0.34799999999999998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220</v>
      </c>
      <c r="G142" s="200"/>
      <c r="H142" s="204">
        <v>0.76100000000000001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4" customFormat="1" ht="11.25">
      <c r="B143" s="211"/>
      <c r="C143" s="212"/>
      <c r="D143" s="201" t="s">
        <v>193</v>
      </c>
      <c r="E143" s="213" t="s">
        <v>19</v>
      </c>
      <c r="F143" s="214" t="s">
        <v>197</v>
      </c>
      <c r="G143" s="212"/>
      <c r="H143" s="215">
        <v>3.3810000000000002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193</v>
      </c>
      <c r="AU143" s="221" t="s">
        <v>83</v>
      </c>
      <c r="AV143" s="14" t="s">
        <v>189</v>
      </c>
      <c r="AW143" s="14" t="s">
        <v>32</v>
      </c>
      <c r="AX143" s="14" t="s">
        <v>77</v>
      </c>
      <c r="AY143" s="221" t="s">
        <v>181</v>
      </c>
    </row>
    <row r="144" spans="1:65" s="2" customFormat="1" ht="24.2" customHeight="1">
      <c r="A144" s="37"/>
      <c r="B144" s="38"/>
      <c r="C144" s="181" t="s">
        <v>227</v>
      </c>
      <c r="D144" s="181" t="s">
        <v>184</v>
      </c>
      <c r="E144" s="182" t="s">
        <v>228</v>
      </c>
      <c r="F144" s="183" t="s">
        <v>229</v>
      </c>
      <c r="G144" s="184" t="s">
        <v>230</v>
      </c>
      <c r="H144" s="185">
        <v>22.53</v>
      </c>
      <c r="I144" s="186"/>
      <c r="J144" s="187">
        <f>ROUND(I144*H144,2)</f>
        <v>0</v>
      </c>
      <c r="K144" s="183" t="s">
        <v>188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189</v>
      </c>
      <c r="AT144" s="192" t="s">
        <v>184</v>
      </c>
      <c r="AU144" s="192" t="s">
        <v>83</v>
      </c>
      <c r="AY144" s="20" t="s">
        <v>181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83</v>
      </c>
      <c r="BK144" s="193">
        <f>ROUND(I144*H144,2)</f>
        <v>0</v>
      </c>
      <c r="BL144" s="20" t="s">
        <v>189</v>
      </c>
      <c r="BM144" s="192" t="s">
        <v>231</v>
      </c>
    </row>
    <row r="145" spans="1:65" s="2" customFormat="1" ht="11.25">
      <c r="A145" s="37"/>
      <c r="B145" s="38"/>
      <c r="C145" s="39"/>
      <c r="D145" s="194" t="s">
        <v>191</v>
      </c>
      <c r="E145" s="39"/>
      <c r="F145" s="195" t="s">
        <v>232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191</v>
      </c>
      <c r="AU145" s="20" t="s">
        <v>83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233</v>
      </c>
      <c r="G146" s="200"/>
      <c r="H146" s="204">
        <v>5.07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234</v>
      </c>
      <c r="G148" s="200"/>
      <c r="H148" s="204">
        <v>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235</v>
      </c>
      <c r="G149" s="200"/>
      <c r="H149" s="204">
        <v>2.3199999999999998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233</v>
      </c>
      <c r="G150" s="200"/>
      <c r="H150" s="204">
        <v>5.07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22.53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2" customFormat="1" ht="16.5" customHeight="1">
      <c r="A152" s="37"/>
      <c r="B152" s="38"/>
      <c r="C152" s="222" t="s">
        <v>236</v>
      </c>
      <c r="D152" s="222" t="s">
        <v>237</v>
      </c>
      <c r="E152" s="223" t="s">
        <v>238</v>
      </c>
      <c r="F152" s="224" t="s">
        <v>239</v>
      </c>
      <c r="G152" s="225" t="s">
        <v>230</v>
      </c>
      <c r="H152" s="226">
        <v>23.657</v>
      </c>
      <c r="I152" s="227"/>
      <c r="J152" s="228">
        <f>ROUND(I152*H152,2)</f>
        <v>0</v>
      </c>
      <c r="K152" s="224" t="s">
        <v>188</v>
      </c>
      <c r="L152" s="229"/>
      <c r="M152" s="230" t="s">
        <v>19</v>
      </c>
      <c r="N152" s="231" t="s">
        <v>42</v>
      </c>
      <c r="O152" s="67"/>
      <c r="P152" s="190">
        <f>O152*H152</f>
        <v>0</v>
      </c>
      <c r="Q152" s="190">
        <v>1E-4</v>
      </c>
      <c r="R152" s="190">
        <f>Q152*H152</f>
        <v>2.3657000000000001E-3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236</v>
      </c>
      <c r="AT152" s="192" t="s">
        <v>237</v>
      </c>
      <c r="AU152" s="192" t="s">
        <v>83</v>
      </c>
      <c r="AY152" s="20" t="s">
        <v>181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83</v>
      </c>
      <c r="BK152" s="193">
        <f>ROUND(I152*H152,2)</f>
        <v>0</v>
      </c>
      <c r="BL152" s="20" t="s">
        <v>189</v>
      </c>
      <c r="BM152" s="192" t="s">
        <v>240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233</v>
      </c>
      <c r="G153" s="200"/>
      <c r="H153" s="204">
        <v>5.07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233</v>
      </c>
      <c r="G154" s="200"/>
      <c r="H154" s="204">
        <v>5.07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234</v>
      </c>
      <c r="G155" s="200"/>
      <c r="H155" s="204">
        <v>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235</v>
      </c>
      <c r="G156" s="200"/>
      <c r="H156" s="204">
        <v>2.3199999999999998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233</v>
      </c>
      <c r="G157" s="200"/>
      <c r="H157" s="204">
        <v>5.07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4" customFormat="1" ht="11.25">
      <c r="B158" s="211"/>
      <c r="C158" s="212"/>
      <c r="D158" s="201" t="s">
        <v>193</v>
      </c>
      <c r="E158" s="213" t="s">
        <v>19</v>
      </c>
      <c r="F158" s="214" t="s">
        <v>197</v>
      </c>
      <c r="G158" s="212"/>
      <c r="H158" s="215">
        <v>22.53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193</v>
      </c>
      <c r="AU158" s="221" t="s">
        <v>83</v>
      </c>
      <c r="AV158" s="14" t="s">
        <v>189</v>
      </c>
      <c r="AW158" s="14" t="s">
        <v>32</v>
      </c>
      <c r="AX158" s="14" t="s">
        <v>77</v>
      </c>
      <c r="AY158" s="221" t="s">
        <v>181</v>
      </c>
    </row>
    <row r="159" spans="1:65" s="13" customFormat="1" ht="11.25">
      <c r="B159" s="199"/>
      <c r="C159" s="200"/>
      <c r="D159" s="201" t="s">
        <v>193</v>
      </c>
      <c r="E159" s="200"/>
      <c r="F159" s="203" t="s">
        <v>241</v>
      </c>
      <c r="G159" s="200"/>
      <c r="H159" s="204">
        <v>23.657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193</v>
      </c>
      <c r="AU159" s="210" t="s">
        <v>83</v>
      </c>
      <c r="AV159" s="13" t="s">
        <v>83</v>
      </c>
      <c r="AW159" s="13" t="s">
        <v>4</v>
      </c>
      <c r="AX159" s="13" t="s">
        <v>77</v>
      </c>
      <c r="AY159" s="210" t="s">
        <v>181</v>
      </c>
    </row>
    <row r="160" spans="1:65" s="2" customFormat="1" ht="33" customHeight="1">
      <c r="A160" s="37"/>
      <c r="B160" s="38"/>
      <c r="C160" s="181" t="s">
        <v>242</v>
      </c>
      <c r="D160" s="181" t="s">
        <v>184</v>
      </c>
      <c r="E160" s="182" t="s">
        <v>243</v>
      </c>
      <c r="F160" s="183" t="s">
        <v>244</v>
      </c>
      <c r="G160" s="184" t="s">
        <v>230</v>
      </c>
      <c r="H160" s="185">
        <v>45.06</v>
      </c>
      <c r="I160" s="186"/>
      <c r="J160" s="187">
        <f>ROUND(I160*H160,2)</f>
        <v>0</v>
      </c>
      <c r="K160" s="183" t="s">
        <v>188</v>
      </c>
      <c r="L160" s="42"/>
      <c r="M160" s="188" t="s">
        <v>19</v>
      </c>
      <c r="N160" s="189" t="s">
        <v>42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189</v>
      </c>
      <c r="AT160" s="192" t="s">
        <v>184</v>
      </c>
      <c r="AU160" s="192" t="s">
        <v>83</v>
      </c>
      <c r="AY160" s="20" t="s">
        <v>181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83</v>
      </c>
      <c r="BK160" s="193">
        <f>ROUND(I160*H160,2)</f>
        <v>0</v>
      </c>
      <c r="BL160" s="20" t="s">
        <v>189</v>
      </c>
      <c r="BM160" s="192" t="s">
        <v>245</v>
      </c>
    </row>
    <row r="161" spans="1:65" s="2" customFormat="1" ht="11.25">
      <c r="A161" s="37"/>
      <c r="B161" s="38"/>
      <c r="C161" s="39"/>
      <c r="D161" s="194" t="s">
        <v>191</v>
      </c>
      <c r="E161" s="39"/>
      <c r="F161" s="195" t="s">
        <v>246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191</v>
      </c>
      <c r="AU161" s="20" t="s">
        <v>83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233</v>
      </c>
      <c r="G162" s="200"/>
      <c r="H162" s="204">
        <v>5.07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233</v>
      </c>
      <c r="G163" s="200"/>
      <c r="H163" s="204">
        <v>5.07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234</v>
      </c>
      <c r="G164" s="200"/>
      <c r="H164" s="204">
        <v>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235</v>
      </c>
      <c r="G165" s="200"/>
      <c r="H165" s="204">
        <v>2.3199999999999998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3" customFormat="1" ht="11.25">
      <c r="B166" s="199"/>
      <c r="C166" s="200"/>
      <c r="D166" s="201" t="s">
        <v>193</v>
      </c>
      <c r="E166" s="202" t="s">
        <v>19</v>
      </c>
      <c r="F166" s="203" t="s">
        <v>233</v>
      </c>
      <c r="G166" s="200"/>
      <c r="H166" s="204">
        <v>5.07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193</v>
      </c>
      <c r="AU166" s="210" t="s">
        <v>83</v>
      </c>
      <c r="AV166" s="13" t="s">
        <v>83</v>
      </c>
      <c r="AW166" s="13" t="s">
        <v>32</v>
      </c>
      <c r="AX166" s="13" t="s">
        <v>70</v>
      </c>
      <c r="AY166" s="210" t="s">
        <v>181</v>
      </c>
    </row>
    <row r="167" spans="1:65" s="15" customFormat="1" ht="11.25">
      <c r="B167" s="232"/>
      <c r="C167" s="233"/>
      <c r="D167" s="201" t="s">
        <v>193</v>
      </c>
      <c r="E167" s="234" t="s">
        <v>19</v>
      </c>
      <c r="F167" s="235" t="s">
        <v>247</v>
      </c>
      <c r="G167" s="233"/>
      <c r="H167" s="236">
        <v>22.53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193</v>
      </c>
      <c r="AU167" s="242" t="s">
        <v>83</v>
      </c>
      <c r="AV167" s="15" t="s">
        <v>202</v>
      </c>
      <c r="AW167" s="15" t="s">
        <v>32</v>
      </c>
      <c r="AX167" s="15" t="s">
        <v>70</v>
      </c>
      <c r="AY167" s="242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233</v>
      </c>
      <c r="G169" s="200"/>
      <c r="H169" s="204">
        <v>5.07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234</v>
      </c>
      <c r="G170" s="200"/>
      <c r="H170" s="204">
        <v>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235</v>
      </c>
      <c r="G171" s="200"/>
      <c r="H171" s="204">
        <v>2.3199999999999998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3" customFormat="1" ht="11.25">
      <c r="B172" s="199"/>
      <c r="C172" s="200"/>
      <c r="D172" s="201" t="s">
        <v>193</v>
      </c>
      <c r="E172" s="202" t="s">
        <v>19</v>
      </c>
      <c r="F172" s="203" t="s">
        <v>233</v>
      </c>
      <c r="G172" s="200"/>
      <c r="H172" s="204">
        <v>5.07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32</v>
      </c>
      <c r="AX172" s="13" t="s">
        <v>70</v>
      </c>
      <c r="AY172" s="210" t="s">
        <v>181</v>
      </c>
    </row>
    <row r="173" spans="1:65" s="15" customFormat="1" ht="11.25">
      <c r="B173" s="232"/>
      <c r="C173" s="233"/>
      <c r="D173" s="201" t="s">
        <v>193</v>
      </c>
      <c r="E173" s="234" t="s">
        <v>19</v>
      </c>
      <c r="F173" s="235" t="s">
        <v>247</v>
      </c>
      <c r="G173" s="233"/>
      <c r="H173" s="236">
        <v>22.53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193</v>
      </c>
      <c r="AU173" s="242" t="s">
        <v>83</v>
      </c>
      <c r="AV173" s="15" t="s">
        <v>202</v>
      </c>
      <c r="AW173" s="15" t="s">
        <v>32</v>
      </c>
      <c r="AX173" s="15" t="s">
        <v>70</v>
      </c>
      <c r="AY173" s="242" t="s">
        <v>181</v>
      </c>
    </row>
    <row r="174" spans="1:65" s="14" customFormat="1" ht="11.25">
      <c r="B174" s="211"/>
      <c r="C174" s="212"/>
      <c r="D174" s="201" t="s">
        <v>193</v>
      </c>
      <c r="E174" s="213" t="s">
        <v>19</v>
      </c>
      <c r="F174" s="214" t="s">
        <v>197</v>
      </c>
      <c r="G174" s="212"/>
      <c r="H174" s="215">
        <v>45.06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193</v>
      </c>
      <c r="AU174" s="221" t="s">
        <v>83</v>
      </c>
      <c r="AV174" s="14" t="s">
        <v>189</v>
      </c>
      <c r="AW174" s="14" t="s">
        <v>32</v>
      </c>
      <c r="AX174" s="14" t="s">
        <v>77</v>
      </c>
      <c r="AY174" s="221" t="s">
        <v>181</v>
      </c>
    </row>
    <row r="175" spans="1:65" s="2" customFormat="1" ht="16.5" customHeight="1">
      <c r="A175" s="37"/>
      <c r="B175" s="38"/>
      <c r="C175" s="222" t="s">
        <v>248</v>
      </c>
      <c r="D175" s="222" t="s">
        <v>237</v>
      </c>
      <c r="E175" s="223" t="s">
        <v>249</v>
      </c>
      <c r="F175" s="224" t="s">
        <v>250</v>
      </c>
      <c r="G175" s="225" t="s">
        <v>230</v>
      </c>
      <c r="H175" s="226">
        <v>23.657</v>
      </c>
      <c r="I175" s="227"/>
      <c r="J175" s="228">
        <f>ROUND(I175*H175,2)</f>
        <v>0</v>
      </c>
      <c r="K175" s="224" t="s">
        <v>188</v>
      </c>
      <c r="L175" s="229"/>
      <c r="M175" s="230" t="s">
        <v>19</v>
      </c>
      <c r="N175" s="231" t="s">
        <v>42</v>
      </c>
      <c r="O175" s="67"/>
      <c r="P175" s="190">
        <f>O175*H175</f>
        <v>0</v>
      </c>
      <c r="Q175" s="190">
        <v>4.0000000000000003E-5</v>
      </c>
      <c r="R175" s="190">
        <f>Q175*H175</f>
        <v>9.4628000000000008E-4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236</v>
      </c>
      <c r="AT175" s="192" t="s">
        <v>237</v>
      </c>
      <c r="AU175" s="192" t="s">
        <v>83</v>
      </c>
      <c r="AY175" s="20" t="s">
        <v>181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83</v>
      </c>
      <c r="BK175" s="193">
        <f>ROUND(I175*H175,2)</f>
        <v>0</v>
      </c>
      <c r="BL175" s="20" t="s">
        <v>189</v>
      </c>
      <c r="BM175" s="192" t="s">
        <v>251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233</v>
      </c>
      <c r="G176" s="200"/>
      <c r="H176" s="204">
        <v>5.07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233</v>
      </c>
      <c r="G177" s="200"/>
      <c r="H177" s="204">
        <v>5.07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234</v>
      </c>
      <c r="G178" s="200"/>
      <c r="H178" s="204">
        <v>5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235</v>
      </c>
      <c r="G179" s="200"/>
      <c r="H179" s="204">
        <v>2.3199999999999998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3" customFormat="1" ht="11.25">
      <c r="B180" s="199"/>
      <c r="C180" s="200"/>
      <c r="D180" s="201" t="s">
        <v>193</v>
      </c>
      <c r="E180" s="202" t="s">
        <v>19</v>
      </c>
      <c r="F180" s="203" t="s">
        <v>233</v>
      </c>
      <c r="G180" s="200"/>
      <c r="H180" s="204">
        <v>5.07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193</v>
      </c>
      <c r="AU180" s="210" t="s">
        <v>83</v>
      </c>
      <c r="AV180" s="13" t="s">
        <v>83</v>
      </c>
      <c r="AW180" s="13" t="s">
        <v>32</v>
      </c>
      <c r="AX180" s="13" t="s">
        <v>70</v>
      </c>
      <c r="AY180" s="210" t="s">
        <v>181</v>
      </c>
    </row>
    <row r="181" spans="1:65" s="14" customFormat="1" ht="11.25">
      <c r="B181" s="211"/>
      <c r="C181" s="212"/>
      <c r="D181" s="201" t="s">
        <v>193</v>
      </c>
      <c r="E181" s="213" t="s">
        <v>19</v>
      </c>
      <c r="F181" s="214" t="s">
        <v>197</v>
      </c>
      <c r="G181" s="212"/>
      <c r="H181" s="215">
        <v>22.53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193</v>
      </c>
      <c r="AU181" s="221" t="s">
        <v>83</v>
      </c>
      <c r="AV181" s="14" t="s">
        <v>189</v>
      </c>
      <c r="AW181" s="14" t="s">
        <v>32</v>
      </c>
      <c r="AX181" s="14" t="s">
        <v>77</v>
      </c>
      <c r="AY181" s="221" t="s">
        <v>181</v>
      </c>
    </row>
    <row r="182" spans="1:65" s="13" customFormat="1" ht="11.25">
      <c r="B182" s="199"/>
      <c r="C182" s="200"/>
      <c r="D182" s="201" t="s">
        <v>193</v>
      </c>
      <c r="E182" s="200"/>
      <c r="F182" s="203" t="s">
        <v>241</v>
      </c>
      <c r="G182" s="200"/>
      <c r="H182" s="204">
        <v>23.657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4</v>
      </c>
      <c r="AX182" s="13" t="s">
        <v>77</v>
      </c>
      <c r="AY182" s="210" t="s">
        <v>181</v>
      </c>
    </row>
    <row r="183" spans="1:65" s="2" customFormat="1" ht="16.5" customHeight="1">
      <c r="A183" s="37"/>
      <c r="B183" s="38"/>
      <c r="C183" s="222" t="s">
        <v>252</v>
      </c>
      <c r="D183" s="222" t="s">
        <v>237</v>
      </c>
      <c r="E183" s="223" t="s">
        <v>253</v>
      </c>
      <c r="F183" s="224" t="s">
        <v>254</v>
      </c>
      <c r="G183" s="225" t="s">
        <v>230</v>
      </c>
      <c r="H183" s="226">
        <v>23.657</v>
      </c>
      <c r="I183" s="227"/>
      <c r="J183" s="228">
        <f>ROUND(I183*H183,2)</f>
        <v>0</v>
      </c>
      <c r="K183" s="224" t="s">
        <v>188</v>
      </c>
      <c r="L183" s="229"/>
      <c r="M183" s="230" t="s">
        <v>19</v>
      </c>
      <c r="N183" s="231" t="s">
        <v>42</v>
      </c>
      <c r="O183" s="67"/>
      <c r="P183" s="190">
        <f>O183*H183</f>
        <v>0</v>
      </c>
      <c r="Q183" s="190">
        <v>2.9999999999999997E-4</v>
      </c>
      <c r="R183" s="190">
        <f>Q183*H183</f>
        <v>7.0970999999999994E-3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236</v>
      </c>
      <c r="AT183" s="192" t="s">
        <v>237</v>
      </c>
      <c r="AU183" s="192" t="s">
        <v>83</v>
      </c>
      <c r="AY183" s="20" t="s">
        <v>181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83</v>
      </c>
      <c r="BK183" s="193">
        <f>ROUND(I183*H183,2)</f>
        <v>0</v>
      </c>
      <c r="BL183" s="20" t="s">
        <v>189</v>
      </c>
      <c r="BM183" s="192" t="s">
        <v>255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233</v>
      </c>
      <c r="G184" s="200"/>
      <c r="H184" s="204">
        <v>5.07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233</v>
      </c>
      <c r="G185" s="200"/>
      <c r="H185" s="204">
        <v>5.07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234</v>
      </c>
      <c r="G186" s="200"/>
      <c r="H186" s="204">
        <v>5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235</v>
      </c>
      <c r="G187" s="200"/>
      <c r="H187" s="204">
        <v>2.3199999999999998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3" customFormat="1" ht="11.25">
      <c r="B188" s="199"/>
      <c r="C188" s="200"/>
      <c r="D188" s="201" t="s">
        <v>193</v>
      </c>
      <c r="E188" s="202" t="s">
        <v>19</v>
      </c>
      <c r="F188" s="203" t="s">
        <v>233</v>
      </c>
      <c r="G188" s="200"/>
      <c r="H188" s="204">
        <v>5.07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193</v>
      </c>
      <c r="AU188" s="210" t="s">
        <v>83</v>
      </c>
      <c r="AV188" s="13" t="s">
        <v>83</v>
      </c>
      <c r="AW188" s="13" t="s">
        <v>32</v>
      </c>
      <c r="AX188" s="13" t="s">
        <v>70</v>
      </c>
      <c r="AY188" s="210" t="s">
        <v>181</v>
      </c>
    </row>
    <row r="189" spans="1:65" s="14" customFormat="1" ht="11.25">
      <c r="B189" s="211"/>
      <c r="C189" s="212"/>
      <c r="D189" s="201" t="s">
        <v>193</v>
      </c>
      <c r="E189" s="213" t="s">
        <v>19</v>
      </c>
      <c r="F189" s="214" t="s">
        <v>197</v>
      </c>
      <c r="G189" s="212"/>
      <c r="H189" s="215">
        <v>22.53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193</v>
      </c>
      <c r="AU189" s="221" t="s">
        <v>83</v>
      </c>
      <c r="AV189" s="14" t="s">
        <v>189</v>
      </c>
      <c r="AW189" s="14" t="s">
        <v>32</v>
      </c>
      <c r="AX189" s="14" t="s">
        <v>77</v>
      </c>
      <c r="AY189" s="221" t="s">
        <v>181</v>
      </c>
    </row>
    <row r="190" spans="1:65" s="13" customFormat="1" ht="11.25">
      <c r="B190" s="199"/>
      <c r="C190" s="200"/>
      <c r="D190" s="201" t="s">
        <v>193</v>
      </c>
      <c r="E190" s="200"/>
      <c r="F190" s="203" t="s">
        <v>241</v>
      </c>
      <c r="G190" s="200"/>
      <c r="H190" s="204">
        <v>23.657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4</v>
      </c>
      <c r="AX190" s="13" t="s">
        <v>77</v>
      </c>
      <c r="AY190" s="210" t="s">
        <v>181</v>
      </c>
    </row>
    <row r="191" spans="1:65" s="2" customFormat="1" ht="16.5" customHeight="1">
      <c r="A191" s="37"/>
      <c r="B191" s="38"/>
      <c r="C191" s="181" t="s">
        <v>8</v>
      </c>
      <c r="D191" s="181" t="s">
        <v>184</v>
      </c>
      <c r="E191" s="182" t="s">
        <v>256</v>
      </c>
      <c r="F191" s="183" t="s">
        <v>257</v>
      </c>
      <c r="G191" s="184" t="s">
        <v>187</v>
      </c>
      <c r="H191" s="185">
        <v>3.3809999999999998</v>
      </c>
      <c r="I191" s="186"/>
      <c r="J191" s="187">
        <f>ROUND(I191*H191,2)</f>
        <v>0</v>
      </c>
      <c r="K191" s="183" t="s">
        <v>188</v>
      </c>
      <c r="L191" s="42"/>
      <c r="M191" s="188" t="s">
        <v>19</v>
      </c>
      <c r="N191" s="189" t="s">
        <v>42</v>
      </c>
      <c r="O191" s="67"/>
      <c r="P191" s="190">
        <f>O191*H191</f>
        <v>0</v>
      </c>
      <c r="Q191" s="190">
        <v>1.3999999999999999E-4</v>
      </c>
      <c r="R191" s="190">
        <f>Q191*H191</f>
        <v>4.7333999999999994E-4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189</v>
      </c>
      <c r="AT191" s="192" t="s">
        <v>184</v>
      </c>
      <c r="AU191" s="192" t="s">
        <v>83</v>
      </c>
      <c r="AY191" s="20" t="s">
        <v>181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83</v>
      </c>
      <c r="BK191" s="193">
        <f>ROUND(I191*H191,2)</f>
        <v>0</v>
      </c>
      <c r="BL191" s="20" t="s">
        <v>189</v>
      </c>
      <c r="BM191" s="192" t="s">
        <v>258</v>
      </c>
    </row>
    <row r="192" spans="1:65" s="2" customFormat="1" ht="11.25">
      <c r="A192" s="37"/>
      <c r="B192" s="38"/>
      <c r="C192" s="39"/>
      <c r="D192" s="194" t="s">
        <v>191</v>
      </c>
      <c r="E192" s="39"/>
      <c r="F192" s="195" t="s">
        <v>259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191</v>
      </c>
      <c r="AU192" s="20" t="s">
        <v>83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220</v>
      </c>
      <c r="G193" s="200"/>
      <c r="H193" s="204">
        <v>0.76100000000000001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220</v>
      </c>
      <c r="G194" s="200"/>
      <c r="H194" s="204">
        <v>0.76100000000000001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221</v>
      </c>
      <c r="G195" s="200"/>
      <c r="H195" s="204">
        <v>0.75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222</v>
      </c>
      <c r="G196" s="200"/>
      <c r="H196" s="204">
        <v>0.34799999999999998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220</v>
      </c>
      <c r="G197" s="200"/>
      <c r="H197" s="204">
        <v>0.76100000000000001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4" customFormat="1" ht="11.25">
      <c r="B198" s="211"/>
      <c r="C198" s="212"/>
      <c r="D198" s="201" t="s">
        <v>193</v>
      </c>
      <c r="E198" s="213" t="s">
        <v>19</v>
      </c>
      <c r="F198" s="214" t="s">
        <v>197</v>
      </c>
      <c r="G198" s="212"/>
      <c r="H198" s="215">
        <v>3.3810000000000002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193</v>
      </c>
      <c r="AU198" s="221" t="s">
        <v>83</v>
      </c>
      <c r="AV198" s="14" t="s">
        <v>189</v>
      </c>
      <c r="AW198" s="14" t="s">
        <v>32</v>
      </c>
      <c r="AX198" s="14" t="s">
        <v>77</v>
      </c>
      <c r="AY198" s="221" t="s">
        <v>181</v>
      </c>
    </row>
    <row r="199" spans="1:65" s="2" customFormat="1" ht="24.2" customHeight="1">
      <c r="A199" s="37"/>
      <c r="B199" s="38"/>
      <c r="C199" s="181" t="s">
        <v>260</v>
      </c>
      <c r="D199" s="181" t="s">
        <v>184</v>
      </c>
      <c r="E199" s="182" t="s">
        <v>261</v>
      </c>
      <c r="F199" s="183" t="s">
        <v>262</v>
      </c>
      <c r="G199" s="184" t="s">
        <v>187</v>
      </c>
      <c r="H199" s="185">
        <v>3.3809999999999998</v>
      </c>
      <c r="I199" s="186"/>
      <c r="J199" s="187">
        <f>ROUND(I199*H199,2)</f>
        <v>0</v>
      </c>
      <c r="K199" s="183" t="s">
        <v>188</v>
      </c>
      <c r="L199" s="42"/>
      <c r="M199" s="188" t="s">
        <v>19</v>
      </c>
      <c r="N199" s="189" t="s">
        <v>42</v>
      </c>
      <c r="O199" s="67"/>
      <c r="P199" s="190">
        <f>O199*H199</f>
        <v>0</v>
      </c>
      <c r="Q199" s="190">
        <v>3.3E-3</v>
      </c>
      <c r="R199" s="190">
        <f>Q199*H199</f>
        <v>1.1157299999999998E-2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189</v>
      </c>
      <c r="AT199" s="192" t="s">
        <v>184</v>
      </c>
      <c r="AU199" s="192" t="s">
        <v>83</v>
      </c>
      <c r="AY199" s="20" t="s">
        <v>181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83</v>
      </c>
      <c r="BK199" s="193">
        <f>ROUND(I199*H199,2)</f>
        <v>0</v>
      </c>
      <c r="BL199" s="20" t="s">
        <v>189</v>
      </c>
      <c r="BM199" s="192" t="s">
        <v>263</v>
      </c>
    </row>
    <row r="200" spans="1:65" s="2" customFormat="1" ht="11.25">
      <c r="A200" s="37"/>
      <c r="B200" s="38"/>
      <c r="C200" s="39"/>
      <c r="D200" s="194" t="s">
        <v>191</v>
      </c>
      <c r="E200" s="39"/>
      <c r="F200" s="195" t="s">
        <v>264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191</v>
      </c>
      <c r="AU200" s="20" t="s">
        <v>83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220</v>
      </c>
      <c r="G201" s="200"/>
      <c r="H201" s="204">
        <v>0.76100000000000001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220</v>
      </c>
      <c r="G202" s="200"/>
      <c r="H202" s="204">
        <v>0.76100000000000001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221</v>
      </c>
      <c r="G203" s="200"/>
      <c r="H203" s="204">
        <v>0.75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222</v>
      </c>
      <c r="G204" s="200"/>
      <c r="H204" s="204">
        <v>0.34799999999999998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3" customFormat="1" ht="11.25">
      <c r="B205" s="199"/>
      <c r="C205" s="200"/>
      <c r="D205" s="201" t="s">
        <v>193</v>
      </c>
      <c r="E205" s="202" t="s">
        <v>19</v>
      </c>
      <c r="F205" s="203" t="s">
        <v>220</v>
      </c>
      <c r="G205" s="200"/>
      <c r="H205" s="204">
        <v>0.76100000000000001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193</v>
      </c>
      <c r="AU205" s="210" t="s">
        <v>83</v>
      </c>
      <c r="AV205" s="13" t="s">
        <v>83</v>
      </c>
      <c r="AW205" s="13" t="s">
        <v>32</v>
      </c>
      <c r="AX205" s="13" t="s">
        <v>70</v>
      </c>
      <c r="AY205" s="210" t="s">
        <v>181</v>
      </c>
    </row>
    <row r="206" spans="1:65" s="14" customFormat="1" ht="11.25">
      <c r="B206" s="211"/>
      <c r="C206" s="212"/>
      <c r="D206" s="201" t="s">
        <v>193</v>
      </c>
      <c r="E206" s="213" t="s">
        <v>19</v>
      </c>
      <c r="F206" s="214" t="s">
        <v>197</v>
      </c>
      <c r="G206" s="212"/>
      <c r="H206" s="215">
        <v>3.3810000000000002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193</v>
      </c>
      <c r="AU206" s="221" t="s">
        <v>83</v>
      </c>
      <c r="AV206" s="14" t="s">
        <v>189</v>
      </c>
      <c r="AW206" s="14" t="s">
        <v>32</v>
      </c>
      <c r="AX206" s="14" t="s">
        <v>77</v>
      </c>
      <c r="AY206" s="221" t="s">
        <v>181</v>
      </c>
    </row>
    <row r="207" spans="1:65" s="12" customFormat="1" ht="22.9" customHeight="1">
      <c r="B207" s="165"/>
      <c r="C207" s="166"/>
      <c r="D207" s="167" t="s">
        <v>69</v>
      </c>
      <c r="E207" s="179" t="s">
        <v>242</v>
      </c>
      <c r="F207" s="179" t="s">
        <v>265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SUM(P208:P256)</f>
        <v>0</v>
      </c>
      <c r="Q207" s="173"/>
      <c r="R207" s="174">
        <f>SUM(R208:R256)</f>
        <v>1.5444E-3</v>
      </c>
      <c r="S207" s="173"/>
      <c r="T207" s="175">
        <f>SUM(T208:T256)</f>
        <v>1.046548</v>
      </c>
      <c r="AR207" s="176" t="s">
        <v>77</v>
      </c>
      <c r="AT207" s="177" t="s">
        <v>69</v>
      </c>
      <c r="AU207" s="177" t="s">
        <v>77</v>
      </c>
      <c r="AY207" s="176" t="s">
        <v>181</v>
      </c>
      <c r="BK207" s="178">
        <f>SUM(BK208:BK256)</f>
        <v>0</v>
      </c>
    </row>
    <row r="208" spans="1:65" s="2" customFormat="1" ht="24.2" customHeight="1">
      <c r="A208" s="37"/>
      <c r="B208" s="38"/>
      <c r="C208" s="181" t="s">
        <v>266</v>
      </c>
      <c r="D208" s="181" t="s">
        <v>184</v>
      </c>
      <c r="E208" s="182" t="s">
        <v>267</v>
      </c>
      <c r="F208" s="183" t="s">
        <v>268</v>
      </c>
      <c r="G208" s="184" t="s">
        <v>187</v>
      </c>
      <c r="H208" s="185">
        <v>11.88</v>
      </c>
      <c r="I208" s="186"/>
      <c r="J208" s="187">
        <f>ROUND(I208*H208,2)</f>
        <v>0</v>
      </c>
      <c r="K208" s="183" t="s">
        <v>188</v>
      </c>
      <c r="L208" s="42"/>
      <c r="M208" s="188" t="s">
        <v>19</v>
      </c>
      <c r="N208" s="189" t="s">
        <v>42</v>
      </c>
      <c r="O208" s="67"/>
      <c r="P208" s="190">
        <f>O208*H208</f>
        <v>0</v>
      </c>
      <c r="Q208" s="190">
        <v>1.2999999999999999E-4</v>
      </c>
      <c r="R208" s="190">
        <f>Q208*H208</f>
        <v>1.5444E-3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189</v>
      </c>
      <c r="AT208" s="192" t="s">
        <v>184</v>
      </c>
      <c r="AU208" s="192" t="s">
        <v>83</v>
      </c>
      <c r="AY208" s="20" t="s">
        <v>181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83</v>
      </c>
      <c r="BK208" s="193">
        <f>ROUND(I208*H208,2)</f>
        <v>0</v>
      </c>
      <c r="BL208" s="20" t="s">
        <v>189</v>
      </c>
      <c r="BM208" s="192" t="s">
        <v>269</v>
      </c>
    </row>
    <row r="209" spans="1:65" s="2" customFormat="1" ht="11.25">
      <c r="A209" s="37"/>
      <c r="B209" s="38"/>
      <c r="C209" s="39"/>
      <c r="D209" s="194" t="s">
        <v>191</v>
      </c>
      <c r="E209" s="39"/>
      <c r="F209" s="195" t="s">
        <v>270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191</v>
      </c>
      <c r="AU209" s="20" t="s">
        <v>83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271</v>
      </c>
      <c r="G211" s="200"/>
      <c r="H211" s="204">
        <v>3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272</v>
      </c>
      <c r="G212" s="200"/>
      <c r="H212" s="204">
        <v>1.44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272</v>
      </c>
      <c r="G213" s="200"/>
      <c r="H213" s="204">
        <v>1.44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271</v>
      </c>
      <c r="G214" s="200"/>
      <c r="H214" s="204">
        <v>3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11.879999999999999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1.75" customHeight="1">
      <c r="A216" s="37"/>
      <c r="B216" s="38"/>
      <c r="C216" s="181" t="s">
        <v>273</v>
      </c>
      <c r="D216" s="181" t="s">
        <v>184</v>
      </c>
      <c r="E216" s="182" t="s">
        <v>274</v>
      </c>
      <c r="F216" s="183" t="s">
        <v>275</v>
      </c>
      <c r="G216" s="184" t="s">
        <v>187</v>
      </c>
      <c r="H216" s="185">
        <v>0.60099999999999998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7.2999999999999995E-2</v>
      </c>
      <c r="T216" s="191">
        <f>S216*H216</f>
        <v>4.3872999999999995E-2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276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277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214</v>
      </c>
      <c r="G218" s="200"/>
      <c r="H218" s="204">
        <v>0.60099999999999998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0.60099999999999998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279</v>
      </c>
      <c r="F220" s="183" t="s">
        <v>280</v>
      </c>
      <c r="G220" s="184" t="s">
        <v>187</v>
      </c>
      <c r="H220" s="185">
        <v>1.7969999999999999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5.8999999999999997E-2</v>
      </c>
      <c r="T220" s="191">
        <f>S220*H220</f>
        <v>0.10602299999999999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281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282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6" customFormat="1" ht="11.25">
      <c r="B222" s="243"/>
      <c r="C222" s="244"/>
      <c r="D222" s="201" t="s">
        <v>193</v>
      </c>
      <c r="E222" s="245" t="s">
        <v>19</v>
      </c>
      <c r="F222" s="246" t="s">
        <v>283</v>
      </c>
      <c r="G222" s="244"/>
      <c r="H222" s="245" t="s">
        <v>19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193</v>
      </c>
      <c r="AU222" s="252" t="s">
        <v>83</v>
      </c>
      <c r="AV222" s="16" t="s">
        <v>77</v>
      </c>
      <c r="AW222" s="16" t="s">
        <v>32</v>
      </c>
      <c r="AX222" s="16" t="s">
        <v>70</v>
      </c>
      <c r="AY222" s="252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213</v>
      </c>
      <c r="G223" s="200"/>
      <c r="H223" s="204">
        <v>1.7969999999999999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4" customFormat="1" ht="11.25">
      <c r="B224" s="211"/>
      <c r="C224" s="212"/>
      <c r="D224" s="201" t="s">
        <v>193</v>
      </c>
      <c r="E224" s="213" t="s">
        <v>19</v>
      </c>
      <c r="F224" s="214" t="s">
        <v>197</v>
      </c>
      <c r="G224" s="212"/>
      <c r="H224" s="215">
        <v>1.7969999999999999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193</v>
      </c>
      <c r="AU224" s="221" t="s">
        <v>83</v>
      </c>
      <c r="AV224" s="14" t="s">
        <v>189</v>
      </c>
      <c r="AW224" s="14" t="s">
        <v>32</v>
      </c>
      <c r="AX224" s="14" t="s">
        <v>77</v>
      </c>
      <c r="AY224" s="221" t="s">
        <v>181</v>
      </c>
    </row>
    <row r="225" spans="1:65" s="2" customFormat="1" ht="21.75" customHeight="1">
      <c r="A225" s="37"/>
      <c r="B225" s="38"/>
      <c r="C225" s="181" t="s">
        <v>284</v>
      </c>
      <c r="D225" s="181" t="s">
        <v>184</v>
      </c>
      <c r="E225" s="182" t="s">
        <v>285</v>
      </c>
      <c r="F225" s="183" t="s">
        <v>286</v>
      </c>
      <c r="G225" s="184" t="s">
        <v>187</v>
      </c>
      <c r="H225" s="185">
        <v>9.3420000000000005</v>
      </c>
      <c r="I225" s="186"/>
      <c r="J225" s="187">
        <f>ROUND(I225*H225,2)</f>
        <v>0</v>
      </c>
      <c r="K225" s="183" t="s">
        <v>188</v>
      </c>
      <c r="L225" s="42"/>
      <c r="M225" s="188" t="s">
        <v>19</v>
      </c>
      <c r="N225" s="189" t="s">
        <v>42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5.0999999999999997E-2</v>
      </c>
      <c r="T225" s="191">
        <f>S225*H225</f>
        <v>0.47644199999999998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189</v>
      </c>
      <c r="AT225" s="192" t="s">
        <v>184</v>
      </c>
      <c r="AU225" s="192" t="s">
        <v>83</v>
      </c>
      <c r="AY225" s="20" t="s">
        <v>181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83</v>
      </c>
      <c r="BK225" s="193">
        <f>ROUND(I225*H225,2)</f>
        <v>0</v>
      </c>
      <c r="BL225" s="20" t="s">
        <v>189</v>
      </c>
      <c r="BM225" s="192" t="s">
        <v>287</v>
      </c>
    </row>
    <row r="226" spans="1:65" s="2" customFormat="1" ht="11.25">
      <c r="A226" s="37"/>
      <c r="B226" s="38"/>
      <c r="C226" s="39"/>
      <c r="D226" s="194" t="s">
        <v>191</v>
      </c>
      <c r="E226" s="39"/>
      <c r="F226" s="195" t="s">
        <v>288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191</v>
      </c>
      <c r="AU226" s="20" t="s">
        <v>83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212</v>
      </c>
      <c r="G227" s="200"/>
      <c r="H227" s="204">
        <v>3.1139999999999999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212</v>
      </c>
      <c r="G228" s="200"/>
      <c r="H228" s="204">
        <v>3.1139999999999999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212</v>
      </c>
      <c r="G229" s="200"/>
      <c r="H229" s="204">
        <v>3.1139999999999999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9.3419999999999987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24.2" customHeight="1">
      <c r="A231" s="37"/>
      <c r="B231" s="38"/>
      <c r="C231" s="181" t="s">
        <v>289</v>
      </c>
      <c r="D231" s="181" t="s">
        <v>184</v>
      </c>
      <c r="E231" s="182" t="s">
        <v>290</v>
      </c>
      <c r="F231" s="183" t="s">
        <v>291</v>
      </c>
      <c r="G231" s="184" t="s">
        <v>187</v>
      </c>
      <c r="H231" s="185">
        <v>9.1349999999999998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4.5999999999999999E-2</v>
      </c>
      <c r="T231" s="191">
        <f>S231*H231</f>
        <v>0.42020999999999997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292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293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194</v>
      </c>
      <c r="G233" s="200"/>
      <c r="H233" s="204">
        <v>2.1480000000000001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194</v>
      </c>
      <c r="G234" s="200"/>
      <c r="H234" s="204">
        <v>2.1480000000000001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195</v>
      </c>
      <c r="G235" s="200"/>
      <c r="H235" s="204">
        <v>1.7609999999999999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196</v>
      </c>
      <c r="G236" s="200"/>
      <c r="H236" s="204">
        <v>0.93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194</v>
      </c>
      <c r="G237" s="200"/>
      <c r="H237" s="204">
        <v>2.1480000000000001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9.1349999999999998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2" customFormat="1" ht="16.5" customHeight="1">
      <c r="A239" s="37"/>
      <c r="B239" s="38"/>
      <c r="C239" s="181" t="s">
        <v>294</v>
      </c>
      <c r="D239" s="181" t="s">
        <v>184</v>
      </c>
      <c r="E239" s="182" t="s">
        <v>295</v>
      </c>
      <c r="F239" s="183" t="s">
        <v>296</v>
      </c>
      <c r="G239" s="184" t="s">
        <v>187</v>
      </c>
      <c r="H239" s="185">
        <v>3.3809999999999998</v>
      </c>
      <c r="I239" s="186"/>
      <c r="J239" s="187">
        <f>ROUND(I239*H239,2)</f>
        <v>0</v>
      </c>
      <c r="K239" s="183" t="s">
        <v>188</v>
      </c>
      <c r="L239" s="42"/>
      <c r="M239" s="188" t="s">
        <v>19</v>
      </c>
      <c r="N239" s="189" t="s">
        <v>42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189</v>
      </c>
      <c r="AT239" s="192" t="s">
        <v>184</v>
      </c>
      <c r="AU239" s="192" t="s">
        <v>83</v>
      </c>
      <c r="AY239" s="20" t="s">
        <v>181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83</v>
      </c>
      <c r="BK239" s="193">
        <f>ROUND(I239*H239,2)</f>
        <v>0</v>
      </c>
      <c r="BL239" s="20" t="s">
        <v>189</v>
      </c>
      <c r="BM239" s="192" t="s">
        <v>297</v>
      </c>
    </row>
    <row r="240" spans="1:65" s="2" customFormat="1" ht="11.25">
      <c r="A240" s="37"/>
      <c r="B240" s="38"/>
      <c r="C240" s="39"/>
      <c r="D240" s="194" t="s">
        <v>191</v>
      </c>
      <c r="E240" s="39"/>
      <c r="F240" s="195" t="s">
        <v>298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191</v>
      </c>
      <c r="AU240" s="20" t="s">
        <v>83</v>
      </c>
    </row>
    <row r="241" spans="1:65" s="16" customFormat="1" ht="11.25">
      <c r="B241" s="243"/>
      <c r="C241" s="244"/>
      <c r="D241" s="201" t="s">
        <v>193</v>
      </c>
      <c r="E241" s="245" t="s">
        <v>19</v>
      </c>
      <c r="F241" s="246" t="s">
        <v>299</v>
      </c>
      <c r="G241" s="244"/>
      <c r="H241" s="245" t="s">
        <v>19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193</v>
      </c>
      <c r="AU241" s="252" t="s">
        <v>83</v>
      </c>
      <c r="AV241" s="16" t="s">
        <v>77</v>
      </c>
      <c r="AW241" s="16" t="s">
        <v>32</v>
      </c>
      <c r="AX241" s="16" t="s">
        <v>70</v>
      </c>
      <c r="AY241" s="252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220</v>
      </c>
      <c r="G242" s="200"/>
      <c r="H242" s="204">
        <v>0.76100000000000001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3" customFormat="1" ht="11.25">
      <c r="B243" s="199"/>
      <c r="C243" s="200"/>
      <c r="D243" s="201" t="s">
        <v>193</v>
      </c>
      <c r="E243" s="202" t="s">
        <v>19</v>
      </c>
      <c r="F243" s="203" t="s">
        <v>220</v>
      </c>
      <c r="G243" s="200"/>
      <c r="H243" s="204">
        <v>0.76100000000000001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193</v>
      </c>
      <c r="AU243" s="210" t="s">
        <v>83</v>
      </c>
      <c r="AV243" s="13" t="s">
        <v>83</v>
      </c>
      <c r="AW243" s="13" t="s">
        <v>32</v>
      </c>
      <c r="AX243" s="13" t="s">
        <v>70</v>
      </c>
      <c r="AY243" s="210" t="s">
        <v>181</v>
      </c>
    </row>
    <row r="244" spans="1:65" s="13" customFormat="1" ht="11.25">
      <c r="B244" s="199"/>
      <c r="C244" s="200"/>
      <c r="D244" s="201" t="s">
        <v>193</v>
      </c>
      <c r="E244" s="202" t="s">
        <v>19</v>
      </c>
      <c r="F244" s="203" t="s">
        <v>221</v>
      </c>
      <c r="G244" s="200"/>
      <c r="H244" s="204">
        <v>0.75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193</v>
      </c>
      <c r="AU244" s="210" t="s">
        <v>83</v>
      </c>
      <c r="AV244" s="13" t="s">
        <v>83</v>
      </c>
      <c r="AW244" s="13" t="s">
        <v>32</v>
      </c>
      <c r="AX244" s="13" t="s">
        <v>70</v>
      </c>
      <c r="AY244" s="210" t="s">
        <v>181</v>
      </c>
    </row>
    <row r="245" spans="1:65" s="13" customFormat="1" ht="11.25">
      <c r="B245" s="199"/>
      <c r="C245" s="200"/>
      <c r="D245" s="201" t="s">
        <v>193</v>
      </c>
      <c r="E245" s="202" t="s">
        <v>19</v>
      </c>
      <c r="F245" s="203" t="s">
        <v>222</v>
      </c>
      <c r="G245" s="200"/>
      <c r="H245" s="204">
        <v>0.34799999999999998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193</v>
      </c>
      <c r="AU245" s="210" t="s">
        <v>83</v>
      </c>
      <c r="AV245" s="13" t="s">
        <v>83</v>
      </c>
      <c r="AW245" s="13" t="s">
        <v>32</v>
      </c>
      <c r="AX245" s="13" t="s">
        <v>70</v>
      </c>
      <c r="AY245" s="210" t="s">
        <v>181</v>
      </c>
    </row>
    <row r="246" spans="1:65" s="13" customFormat="1" ht="11.25">
      <c r="B246" s="199"/>
      <c r="C246" s="200"/>
      <c r="D246" s="201" t="s">
        <v>193</v>
      </c>
      <c r="E246" s="202" t="s">
        <v>19</v>
      </c>
      <c r="F246" s="203" t="s">
        <v>220</v>
      </c>
      <c r="G246" s="200"/>
      <c r="H246" s="204">
        <v>0.76100000000000001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193</v>
      </c>
      <c r="AU246" s="210" t="s">
        <v>83</v>
      </c>
      <c r="AV246" s="13" t="s">
        <v>83</v>
      </c>
      <c r="AW246" s="13" t="s">
        <v>32</v>
      </c>
      <c r="AX246" s="13" t="s">
        <v>70</v>
      </c>
      <c r="AY246" s="210" t="s">
        <v>181</v>
      </c>
    </row>
    <row r="247" spans="1:65" s="14" customFormat="1" ht="11.25">
      <c r="B247" s="211"/>
      <c r="C247" s="212"/>
      <c r="D247" s="201" t="s">
        <v>193</v>
      </c>
      <c r="E247" s="213" t="s">
        <v>19</v>
      </c>
      <c r="F247" s="214" t="s">
        <v>197</v>
      </c>
      <c r="G247" s="212"/>
      <c r="H247" s="215">
        <v>3.3810000000000002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193</v>
      </c>
      <c r="AU247" s="221" t="s">
        <v>83</v>
      </c>
      <c r="AV247" s="14" t="s">
        <v>189</v>
      </c>
      <c r="AW247" s="14" t="s">
        <v>32</v>
      </c>
      <c r="AX247" s="14" t="s">
        <v>77</v>
      </c>
      <c r="AY247" s="221" t="s">
        <v>181</v>
      </c>
    </row>
    <row r="248" spans="1:65" s="2" customFormat="1" ht="16.5" customHeight="1">
      <c r="A248" s="37"/>
      <c r="B248" s="38"/>
      <c r="C248" s="181" t="s">
        <v>300</v>
      </c>
      <c r="D248" s="181" t="s">
        <v>184</v>
      </c>
      <c r="E248" s="182" t="s">
        <v>301</v>
      </c>
      <c r="F248" s="183" t="s">
        <v>302</v>
      </c>
      <c r="G248" s="184" t="s">
        <v>187</v>
      </c>
      <c r="H248" s="185">
        <v>3.3809999999999998</v>
      </c>
      <c r="I248" s="186"/>
      <c r="J248" s="187">
        <f>ROUND(I248*H248,2)</f>
        <v>0</v>
      </c>
      <c r="K248" s="183" t="s">
        <v>188</v>
      </c>
      <c r="L248" s="42"/>
      <c r="M248" s="188" t="s">
        <v>19</v>
      </c>
      <c r="N248" s="189" t="s">
        <v>42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189</v>
      </c>
      <c r="AT248" s="192" t="s">
        <v>184</v>
      </c>
      <c r="AU248" s="192" t="s">
        <v>83</v>
      </c>
      <c r="AY248" s="20" t="s">
        <v>181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83</v>
      </c>
      <c r="BK248" s="193">
        <f>ROUND(I248*H248,2)</f>
        <v>0</v>
      </c>
      <c r="BL248" s="20" t="s">
        <v>189</v>
      </c>
      <c r="BM248" s="192" t="s">
        <v>303</v>
      </c>
    </row>
    <row r="249" spans="1:65" s="2" customFormat="1" ht="11.25">
      <c r="A249" s="37"/>
      <c r="B249" s="38"/>
      <c r="C249" s="39"/>
      <c r="D249" s="194" t="s">
        <v>191</v>
      </c>
      <c r="E249" s="39"/>
      <c r="F249" s="195" t="s">
        <v>304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191</v>
      </c>
      <c r="AU249" s="20" t="s">
        <v>83</v>
      </c>
    </row>
    <row r="250" spans="1:65" s="16" customFormat="1" ht="11.25">
      <c r="B250" s="243"/>
      <c r="C250" s="244"/>
      <c r="D250" s="201" t="s">
        <v>193</v>
      </c>
      <c r="E250" s="245" t="s">
        <v>19</v>
      </c>
      <c r="F250" s="246" t="s">
        <v>299</v>
      </c>
      <c r="G250" s="244"/>
      <c r="H250" s="245" t="s">
        <v>19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193</v>
      </c>
      <c r="AU250" s="252" t="s">
        <v>83</v>
      </c>
      <c r="AV250" s="16" t="s">
        <v>77</v>
      </c>
      <c r="AW250" s="16" t="s">
        <v>32</v>
      </c>
      <c r="AX250" s="16" t="s">
        <v>70</v>
      </c>
      <c r="AY250" s="252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220</v>
      </c>
      <c r="G251" s="200"/>
      <c r="H251" s="204">
        <v>0.76100000000000001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3" customFormat="1" ht="11.25">
      <c r="B252" s="199"/>
      <c r="C252" s="200"/>
      <c r="D252" s="201" t="s">
        <v>193</v>
      </c>
      <c r="E252" s="202" t="s">
        <v>19</v>
      </c>
      <c r="F252" s="203" t="s">
        <v>220</v>
      </c>
      <c r="G252" s="200"/>
      <c r="H252" s="204">
        <v>0.76100000000000001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193</v>
      </c>
      <c r="AU252" s="210" t="s">
        <v>83</v>
      </c>
      <c r="AV252" s="13" t="s">
        <v>83</v>
      </c>
      <c r="AW252" s="13" t="s">
        <v>32</v>
      </c>
      <c r="AX252" s="13" t="s">
        <v>70</v>
      </c>
      <c r="AY252" s="210" t="s">
        <v>181</v>
      </c>
    </row>
    <row r="253" spans="1:65" s="13" customFormat="1" ht="11.25">
      <c r="B253" s="199"/>
      <c r="C253" s="200"/>
      <c r="D253" s="201" t="s">
        <v>193</v>
      </c>
      <c r="E253" s="202" t="s">
        <v>19</v>
      </c>
      <c r="F253" s="203" t="s">
        <v>221</v>
      </c>
      <c r="G253" s="200"/>
      <c r="H253" s="204">
        <v>0.75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193</v>
      </c>
      <c r="AU253" s="210" t="s">
        <v>83</v>
      </c>
      <c r="AV253" s="13" t="s">
        <v>83</v>
      </c>
      <c r="AW253" s="13" t="s">
        <v>32</v>
      </c>
      <c r="AX253" s="13" t="s">
        <v>70</v>
      </c>
      <c r="AY253" s="210" t="s">
        <v>181</v>
      </c>
    </row>
    <row r="254" spans="1:65" s="13" customFormat="1" ht="11.25">
      <c r="B254" s="199"/>
      <c r="C254" s="200"/>
      <c r="D254" s="201" t="s">
        <v>193</v>
      </c>
      <c r="E254" s="202" t="s">
        <v>19</v>
      </c>
      <c r="F254" s="203" t="s">
        <v>222</v>
      </c>
      <c r="G254" s="200"/>
      <c r="H254" s="204">
        <v>0.34799999999999998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193</v>
      </c>
      <c r="AU254" s="210" t="s">
        <v>83</v>
      </c>
      <c r="AV254" s="13" t="s">
        <v>83</v>
      </c>
      <c r="AW254" s="13" t="s">
        <v>32</v>
      </c>
      <c r="AX254" s="13" t="s">
        <v>70</v>
      </c>
      <c r="AY254" s="210" t="s">
        <v>181</v>
      </c>
    </row>
    <row r="255" spans="1:65" s="13" customFormat="1" ht="11.25">
      <c r="B255" s="199"/>
      <c r="C255" s="200"/>
      <c r="D255" s="201" t="s">
        <v>193</v>
      </c>
      <c r="E255" s="202" t="s">
        <v>19</v>
      </c>
      <c r="F255" s="203" t="s">
        <v>220</v>
      </c>
      <c r="G255" s="200"/>
      <c r="H255" s="204">
        <v>0.76100000000000001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193</v>
      </c>
      <c r="AU255" s="210" t="s">
        <v>83</v>
      </c>
      <c r="AV255" s="13" t="s">
        <v>83</v>
      </c>
      <c r="AW255" s="13" t="s">
        <v>32</v>
      </c>
      <c r="AX255" s="13" t="s">
        <v>70</v>
      </c>
      <c r="AY255" s="210" t="s">
        <v>181</v>
      </c>
    </row>
    <row r="256" spans="1:65" s="14" customFormat="1" ht="11.25">
      <c r="B256" s="211"/>
      <c r="C256" s="212"/>
      <c r="D256" s="201" t="s">
        <v>193</v>
      </c>
      <c r="E256" s="213" t="s">
        <v>19</v>
      </c>
      <c r="F256" s="214" t="s">
        <v>197</v>
      </c>
      <c r="G256" s="212"/>
      <c r="H256" s="215">
        <v>3.3810000000000002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193</v>
      </c>
      <c r="AU256" s="221" t="s">
        <v>83</v>
      </c>
      <c r="AV256" s="14" t="s">
        <v>189</v>
      </c>
      <c r="AW256" s="14" t="s">
        <v>32</v>
      </c>
      <c r="AX256" s="14" t="s">
        <v>77</v>
      </c>
      <c r="AY256" s="221" t="s">
        <v>181</v>
      </c>
    </row>
    <row r="257" spans="1:65" s="12" customFormat="1" ht="22.9" customHeight="1">
      <c r="B257" s="165"/>
      <c r="C257" s="166"/>
      <c r="D257" s="167" t="s">
        <v>69</v>
      </c>
      <c r="E257" s="179" t="s">
        <v>305</v>
      </c>
      <c r="F257" s="179" t="s">
        <v>306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SUM(P258:P268)</f>
        <v>0</v>
      </c>
      <c r="Q257" s="173"/>
      <c r="R257" s="174">
        <f>SUM(R258:R268)</f>
        <v>0</v>
      </c>
      <c r="S257" s="173"/>
      <c r="T257" s="175">
        <f>SUM(T258:T268)</f>
        <v>0</v>
      </c>
      <c r="AR257" s="176" t="s">
        <v>77</v>
      </c>
      <c r="AT257" s="177" t="s">
        <v>69</v>
      </c>
      <c r="AU257" s="177" t="s">
        <v>77</v>
      </c>
      <c r="AY257" s="176" t="s">
        <v>181</v>
      </c>
      <c r="BK257" s="178">
        <f>SUM(BK258:BK268)</f>
        <v>0</v>
      </c>
    </row>
    <row r="258" spans="1:65" s="2" customFormat="1" ht="24.2" customHeight="1">
      <c r="A258" s="37"/>
      <c r="B258" s="38"/>
      <c r="C258" s="181" t="s">
        <v>7</v>
      </c>
      <c r="D258" s="181" t="s">
        <v>184</v>
      </c>
      <c r="E258" s="182" t="s">
        <v>307</v>
      </c>
      <c r="F258" s="183" t="s">
        <v>308</v>
      </c>
      <c r="G258" s="184" t="s">
        <v>309</v>
      </c>
      <c r="H258" s="185">
        <v>1.083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310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311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2" customFormat="1" ht="21.75" customHeight="1">
      <c r="A260" s="37"/>
      <c r="B260" s="38"/>
      <c r="C260" s="181" t="s">
        <v>312</v>
      </c>
      <c r="D260" s="181" t="s">
        <v>184</v>
      </c>
      <c r="E260" s="182" t="s">
        <v>313</v>
      </c>
      <c r="F260" s="183" t="s">
        <v>314</v>
      </c>
      <c r="G260" s="184" t="s">
        <v>309</v>
      </c>
      <c r="H260" s="185">
        <v>1.083</v>
      </c>
      <c r="I260" s="186"/>
      <c r="J260" s="187">
        <f>ROUND(I260*H260,2)</f>
        <v>0</v>
      </c>
      <c r="K260" s="183" t="s">
        <v>188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189</v>
      </c>
      <c r="AT260" s="192" t="s">
        <v>184</v>
      </c>
      <c r="AU260" s="192" t="s">
        <v>83</v>
      </c>
      <c r="AY260" s="20" t="s">
        <v>181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83</v>
      </c>
      <c r="BK260" s="193">
        <f>ROUND(I260*H260,2)</f>
        <v>0</v>
      </c>
      <c r="BL260" s="20" t="s">
        <v>189</v>
      </c>
      <c r="BM260" s="192" t="s">
        <v>315</v>
      </c>
    </row>
    <row r="261" spans="1:65" s="2" customFormat="1" ht="11.25">
      <c r="A261" s="37"/>
      <c r="B261" s="38"/>
      <c r="C261" s="39"/>
      <c r="D261" s="194" t="s">
        <v>191</v>
      </c>
      <c r="E261" s="39"/>
      <c r="F261" s="195" t="s">
        <v>316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191</v>
      </c>
      <c r="AU261" s="20" t="s">
        <v>83</v>
      </c>
    </row>
    <row r="262" spans="1:65" s="2" customFormat="1" ht="24.2" customHeight="1">
      <c r="A262" s="37"/>
      <c r="B262" s="38"/>
      <c r="C262" s="181" t="s">
        <v>317</v>
      </c>
      <c r="D262" s="181" t="s">
        <v>184</v>
      </c>
      <c r="E262" s="182" t="s">
        <v>318</v>
      </c>
      <c r="F262" s="183" t="s">
        <v>319</v>
      </c>
      <c r="G262" s="184" t="s">
        <v>309</v>
      </c>
      <c r="H262" s="185">
        <v>9.7469999999999999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189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189</v>
      </c>
      <c r="BM262" s="192" t="s">
        <v>320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321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6" customFormat="1" ht="11.25">
      <c r="B264" s="243"/>
      <c r="C264" s="244"/>
      <c r="D264" s="201" t="s">
        <v>193</v>
      </c>
      <c r="E264" s="245" t="s">
        <v>19</v>
      </c>
      <c r="F264" s="246" t="s">
        <v>322</v>
      </c>
      <c r="G264" s="244"/>
      <c r="H264" s="245" t="s">
        <v>19</v>
      </c>
      <c r="I264" s="247"/>
      <c r="J264" s="244"/>
      <c r="K264" s="244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193</v>
      </c>
      <c r="AU264" s="252" t="s">
        <v>83</v>
      </c>
      <c r="AV264" s="16" t="s">
        <v>77</v>
      </c>
      <c r="AW264" s="16" t="s">
        <v>32</v>
      </c>
      <c r="AX264" s="16" t="s">
        <v>70</v>
      </c>
      <c r="AY264" s="252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323</v>
      </c>
      <c r="G265" s="200"/>
      <c r="H265" s="204">
        <v>9.7469999999999999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4" customFormat="1" ht="11.25">
      <c r="B266" s="211"/>
      <c r="C266" s="212"/>
      <c r="D266" s="201" t="s">
        <v>193</v>
      </c>
      <c r="E266" s="213" t="s">
        <v>19</v>
      </c>
      <c r="F266" s="214" t="s">
        <v>197</v>
      </c>
      <c r="G266" s="212"/>
      <c r="H266" s="215">
        <v>9.7469999999999999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193</v>
      </c>
      <c r="AU266" s="221" t="s">
        <v>83</v>
      </c>
      <c r="AV266" s="14" t="s">
        <v>189</v>
      </c>
      <c r="AW266" s="14" t="s">
        <v>32</v>
      </c>
      <c r="AX266" s="14" t="s">
        <v>77</v>
      </c>
      <c r="AY266" s="221" t="s">
        <v>181</v>
      </c>
    </row>
    <row r="267" spans="1:65" s="2" customFormat="1" ht="24.2" customHeight="1">
      <c r="A267" s="37"/>
      <c r="B267" s="38"/>
      <c r="C267" s="181" t="s">
        <v>324</v>
      </c>
      <c r="D267" s="181" t="s">
        <v>184</v>
      </c>
      <c r="E267" s="182" t="s">
        <v>325</v>
      </c>
      <c r="F267" s="183" t="s">
        <v>326</v>
      </c>
      <c r="G267" s="184" t="s">
        <v>309</v>
      </c>
      <c r="H267" s="185">
        <v>1.083</v>
      </c>
      <c r="I267" s="186"/>
      <c r="J267" s="187">
        <f>ROUND(I267*H267,2)</f>
        <v>0</v>
      </c>
      <c r="K267" s="183" t="s">
        <v>188</v>
      </c>
      <c r="L267" s="42"/>
      <c r="M267" s="188" t="s">
        <v>19</v>
      </c>
      <c r="N267" s="189" t="s">
        <v>42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189</v>
      </c>
      <c r="AT267" s="192" t="s">
        <v>184</v>
      </c>
      <c r="AU267" s="192" t="s">
        <v>83</v>
      </c>
      <c r="AY267" s="20" t="s">
        <v>181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83</v>
      </c>
      <c r="BK267" s="193">
        <f>ROUND(I267*H267,2)</f>
        <v>0</v>
      </c>
      <c r="BL267" s="20" t="s">
        <v>189</v>
      </c>
      <c r="BM267" s="192" t="s">
        <v>327</v>
      </c>
    </row>
    <row r="268" spans="1:65" s="2" customFormat="1" ht="11.25">
      <c r="A268" s="37"/>
      <c r="B268" s="38"/>
      <c r="C268" s="39"/>
      <c r="D268" s="194" t="s">
        <v>191</v>
      </c>
      <c r="E268" s="39"/>
      <c r="F268" s="195" t="s">
        <v>328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191</v>
      </c>
      <c r="AU268" s="20" t="s">
        <v>83</v>
      </c>
    </row>
    <row r="269" spans="1:65" s="12" customFormat="1" ht="22.9" customHeight="1">
      <c r="B269" s="165"/>
      <c r="C269" s="166"/>
      <c r="D269" s="167" t="s">
        <v>69</v>
      </c>
      <c r="E269" s="179" t="s">
        <v>329</v>
      </c>
      <c r="F269" s="179" t="s">
        <v>330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SUM(P270:P271)</f>
        <v>0</v>
      </c>
      <c r="Q269" s="173"/>
      <c r="R269" s="174">
        <f>SUM(R270:R271)</f>
        <v>0</v>
      </c>
      <c r="S269" s="173"/>
      <c r="T269" s="175">
        <f>SUM(T270:T271)</f>
        <v>0</v>
      </c>
      <c r="AR269" s="176" t="s">
        <v>77</v>
      </c>
      <c r="AT269" s="177" t="s">
        <v>69</v>
      </c>
      <c r="AU269" s="177" t="s">
        <v>77</v>
      </c>
      <c r="AY269" s="176" t="s">
        <v>181</v>
      </c>
      <c r="BK269" s="178">
        <f>SUM(BK270:BK271)</f>
        <v>0</v>
      </c>
    </row>
    <row r="270" spans="1:65" s="2" customFormat="1" ht="33" customHeight="1">
      <c r="A270" s="37"/>
      <c r="B270" s="38"/>
      <c r="C270" s="181" t="s">
        <v>331</v>
      </c>
      <c r="D270" s="181" t="s">
        <v>184</v>
      </c>
      <c r="E270" s="182" t="s">
        <v>332</v>
      </c>
      <c r="F270" s="183" t="s">
        <v>333</v>
      </c>
      <c r="G270" s="184" t="s">
        <v>309</v>
      </c>
      <c r="H270" s="185">
        <v>0.39300000000000002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189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189</v>
      </c>
      <c r="BM270" s="192" t="s">
        <v>334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335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2" customFormat="1" ht="25.9" customHeight="1">
      <c r="B272" s="165"/>
      <c r="C272" s="166"/>
      <c r="D272" s="167" t="s">
        <v>69</v>
      </c>
      <c r="E272" s="168" t="s">
        <v>336</v>
      </c>
      <c r="F272" s="168" t="s">
        <v>337</v>
      </c>
      <c r="G272" s="166"/>
      <c r="H272" s="166"/>
      <c r="I272" s="169"/>
      <c r="J272" s="170">
        <f>BK272</f>
        <v>0</v>
      </c>
      <c r="K272" s="166"/>
      <c r="L272" s="171"/>
      <c r="M272" s="172"/>
      <c r="N272" s="173"/>
      <c r="O272" s="173"/>
      <c r="P272" s="174">
        <f>P273+P296+P344+P371+P385</f>
        <v>0</v>
      </c>
      <c r="Q272" s="173"/>
      <c r="R272" s="174">
        <f>R273+R296+R344+R371+R385</f>
        <v>0.50604511000000008</v>
      </c>
      <c r="S272" s="173"/>
      <c r="T272" s="175">
        <f>T273+T296+T344+T371+T385</f>
        <v>2.96101E-2</v>
      </c>
      <c r="AR272" s="176" t="s">
        <v>83</v>
      </c>
      <c r="AT272" s="177" t="s">
        <v>69</v>
      </c>
      <c r="AU272" s="177" t="s">
        <v>70</v>
      </c>
      <c r="AY272" s="176" t="s">
        <v>181</v>
      </c>
      <c r="BK272" s="178">
        <f>BK273+BK296+BK344+BK371+BK385</f>
        <v>0</v>
      </c>
    </row>
    <row r="273" spans="1:65" s="12" customFormat="1" ht="22.9" customHeight="1">
      <c r="B273" s="165"/>
      <c r="C273" s="166"/>
      <c r="D273" s="167" t="s">
        <v>69</v>
      </c>
      <c r="E273" s="179" t="s">
        <v>338</v>
      </c>
      <c r="F273" s="179" t="s">
        <v>339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SUM(P274:P295)</f>
        <v>0</v>
      </c>
      <c r="Q273" s="173"/>
      <c r="R273" s="174">
        <f>SUM(R274:R295)</f>
        <v>8.3562500000000026E-3</v>
      </c>
      <c r="S273" s="173"/>
      <c r="T273" s="175">
        <f>SUM(T274:T295)</f>
        <v>1.3410099999999999E-2</v>
      </c>
      <c r="AR273" s="176" t="s">
        <v>83</v>
      </c>
      <c r="AT273" s="177" t="s">
        <v>69</v>
      </c>
      <c r="AU273" s="177" t="s">
        <v>77</v>
      </c>
      <c r="AY273" s="176" t="s">
        <v>181</v>
      </c>
      <c r="BK273" s="178">
        <f>SUM(BK274:BK295)</f>
        <v>0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341</v>
      </c>
      <c r="F274" s="183" t="s">
        <v>342</v>
      </c>
      <c r="G274" s="184" t="s">
        <v>230</v>
      </c>
      <c r="H274" s="185">
        <v>8.0299999999999994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1.67E-3</v>
      </c>
      <c r="T274" s="191">
        <f>S274*H274</f>
        <v>1.3410099999999999E-2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343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344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345</v>
      </c>
      <c r="G276" s="200"/>
      <c r="H276" s="204">
        <v>2.54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3" customFormat="1" ht="11.25">
      <c r="B277" s="199"/>
      <c r="C277" s="200"/>
      <c r="D277" s="201" t="s">
        <v>193</v>
      </c>
      <c r="E277" s="202" t="s">
        <v>19</v>
      </c>
      <c r="F277" s="203" t="s">
        <v>346</v>
      </c>
      <c r="G277" s="200"/>
      <c r="H277" s="204">
        <v>2.13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193</v>
      </c>
      <c r="AU277" s="210" t="s">
        <v>83</v>
      </c>
      <c r="AV277" s="13" t="s">
        <v>83</v>
      </c>
      <c r="AW277" s="13" t="s">
        <v>32</v>
      </c>
      <c r="AX277" s="13" t="s">
        <v>70</v>
      </c>
      <c r="AY277" s="210" t="s">
        <v>181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347</v>
      </c>
      <c r="G278" s="200"/>
      <c r="H278" s="204">
        <v>0.82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345</v>
      </c>
      <c r="G279" s="200"/>
      <c r="H279" s="204">
        <v>2.54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8.0300000000000011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181" t="s">
        <v>348</v>
      </c>
      <c r="D281" s="181" t="s">
        <v>184</v>
      </c>
      <c r="E281" s="182" t="s">
        <v>349</v>
      </c>
      <c r="F281" s="183" t="s">
        <v>350</v>
      </c>
      <c r="G281" s="184" t="s">
        <v>230</v>
      </c>
      <c r="H281" s="185">
        <v>8.0299999999999994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4.0000000000000003E-5</v>
      </c>
      <c r="R281" s="190">
        <f>Q281*H281</f>
        <v>3.212E-4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351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352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345</v>
      </c>
      <c r="G283" s="200"/>
      <c r="H283" s="204">
        <v>2.54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3" customFormat="1" ht="11.25">
      <c r="B284" s="199"/>
      <c r="C284" s="200"/>
      <c r="D284" s="201" t="s">
        <v>193</v>
      </c>
      <c r="E284" s="202" t="s">
        <v>19</v>
      </c>
      <c r="F284" s="203" t="s">
        <v>346</v>
      </c>
      <c r="G284" s="200"/>
      <c r="H284" s="204">
        <v>2.13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193</v>
      </c>
      <c r="AU284" s="210" t="s">
        <v>83</v>
      </c>
      <c r="AV284" s="13" t="s">
        <v>83</v>
      </c>
      <c r="AW284" s="13" t="s">
        <v>32</v>
      </c>
      <c r="AX284" s="13" t="s">
        <v>70</v>
      </c>
      <c r="AY284" s="210" t="s">
        <v>181</v>
      </c>
    </row>
    <row r="285" spans="1:65" s="13" customFormat="1" ht="11.25">
      <c r="B285" s="199"/>
      <c r="C285" s="200"/>
      <c r="D285" s="201" t="s">
        <v>193</v>
      </c>
      <c r="E285" s="202" t="s">
        <v>19</v>
      </c>
      <c r="F285" s="203" t="s">
        <v>347</v>
      </c>
      <c r="G285" s="200"/>
      <c r="H285" s="204">
        <v>0.82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193</v>
      </c>
      <c r="AU285" s="210" t="s">
        <v>83</v>
      </c>
      <c r="AV285" s="13" t="s">
        <v>83</v>
      </c>
      <c r="AW285" s="13" t="s">
        <v>32</v>
      </c>
      <c r="AX285" s="13" t="s">
        <v>70</v>
      </c>
      <c r="AY285" s="210" t="s">
        <v>181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345</v>
      </c>
      <c r="G286" s="200"/>
      <c r="H286" s="204">
        <v>2.54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8.0300000000000011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353</v>
      </c>
      <c r="D288" s="222" t="s">
        <v>237</v>
      </c>
      <c r="E288" s="223" t="s">
        <v>354</v>
      </c>
      <c r="F288" s="224" t="s">
        <v>355</v>
      </c>
      <c r="G288" s="225" t="s">
        <v>187</v>
      </c>
      <c r="H288" s="226">
        <v>2.0550000000000002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3.9100000000000003E-3</v>
      </c>
      <c r="R288" s="190">
        <f>Q288*H288</f>
        <v>8.0350500000000019E-3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357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358</v>
      </c>
      <c r="G289" s="200"/>
      <c r="H289" s="204">
        <v>0.76200000000000001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359</v>
      </c>
      <c r="G290" s="200"/>
      <c r="H290" s="204">
        <v>0.38300000000000001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3" customFormat="1" ht="11.25">
      <c r="B291" s="199"/>
      <c r="C291" s="200"/>
      <c r="D291" s="201" t="s">
        <v>193</v>
      </c>
      <c r="E291" s="202" t="s">
        <v>19</v>
      </c>
      <c r="F291" s="203" t="s">
        <v>360</v>
      </c>
      <c r="G291" s="200"/>
      <c r="H291" s="204">
        <v>0.14799999999999999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193</v>
      </c>
      <c r="AU291" s="210" t="s">
        <v>83</v>
      </c>
      <c r="AV291" s="13" t="s">
        <v>83</v>
      </c>
      <c r="AW291" s="13" t="s">
        <v>32</v>
      </c>
      <c r="AX291" s="13" t="s">
        <v>70</v>
      </c>
      <c r="AY291" s="210" t="s">
        <v>181</v>
      </c>
    </row>
    <row r="292" spans="1:65" s="13" customFormat="1" ht="11.25">
      <c r="B292" s="199"/>
      <c r="C292" s="200"/>
      <c r="D292" s="201" t="s">
        <v>193</v>
      </c>
      <c r="E292" s="202" t="s">
        <v>19</v>
      </c>
      <c r="F292" s="203" t="s">
        <v>358</v>
      </c>
      <c r="G292" s="200"/>
      <c r="H292" s="204">
        <v>0.76200000000000001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193</v>
      </c>
      <c r="AU292" s="210" t="s">
        <v>83</v>
      </c>
      <c r="AV292" s="13" t="s">
        <v>83</v>
      </c>
      <c r="AW292" s="13" t="s">
        <v>32</v>
      </c>
      <c r="AX292" s="13" t="s">
        <v>70</v>
      </c>
      <c r="AY292" s="210" t="s">
        <v>181</v>
      </c>
    </row>
    <row r="293" spans="1:65" s="14" customFormat="1" ht="11.25">
      <c r="B293" s="211"/>
      <c r="C293" s="212"/>
      <c r="D293" s="201" t="s">
        <v>193</v>
      </c>
      <c r="E293" s="213" t="s">
        <v>19</v>
      </c>
      <c r="F293" s="214" t="s">
        <v>197</v>
      </c>
      <c r="G293" s="212"/>
      <c r="H293" s="215">
        <v>2.0549999999999997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193</v>
      </c>
      <c r="AU293" s="221" t="s">
        <v>83</v>
      </c>
      <c r="AV293" s="14" t="s">
        <v>189</v>
      </c>
      <c r="AW293" s="14" t="s">
        <v>32</v>
      </c>
      <c r="AX293" s="14" t="s">
        <v>77</v>
      </c>
      <c r="AY293" s="221" t="s">
        <v>181</v>
      </c>
    </row>
    <row r="294" spans="1:65" s="2" customFormat="1" ht="24.2" customHeight="1">
      <c r="A294" s="37"/>
      <c r="B294" s="38"/>
      <c r="C294" s="181" t="s">
        <v>361</v>
      </c>
      <c r="D294" s="181" t="s">
        <v>184</v>
      </c>
      <c r="E294" s="182" t="s">
        <v>362</v>
      </c>
      <c r="F294" s="183" t="s">
        <v>363</v>
      </c>
      <c r="G294" s="184" t="s">
        <v>309</v>
      </c>
      <c r="H294" s="185">
        <v>8.0000000000000002E-3</v>
      </c>
      <c r="I294" s="186"/>
      <c r="J294" s="187">
        <f>ROUND(I294*H294,2)</f>
        <v>0</v>
      </c>
      <c r="K294" s="183" t="s">
        <v>188</v>
      </c>
      <c r="L294" s="42"/>
      <c r="M294" s="188" t="s">
        <v>19</v>
      </c>
      <c r="N294" s="189" t="s">
        <v>42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278</v>
      </c>
      <c r="AT294" s="192" t="s">
        <v>184</v>
      </c>
      <c r="AU294" s="192" t="s">
        <v>83</v>
      </c>
      <c r="AY294" s="20" t="s">
        <v>181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83</v>
      </c>
      <c r="BK294" s="193">
        <f>ROUND(I294*H294,2)</f>
        <v>0</v>
      </c>
      <c r="BL294" s="20" t="s">
        <v>278</v>
      </c>
      <c r="BM294" s="192" t="s">
        <v>364</v>
      </c>
    </row>
    <row r="295" spans="1:65" s="2" customFormat="1" ht="11.25">
      <c r="A295" s="37"/>
      <c r="B295" s="38"/>
      <c r="C295" s="39"/>
      <c r="D295" s="194" t="s">
        <v>191</v>
      </c>
      <c r="E295" s="39"/>
      <c r="F295" s="195" t="s">
        <v>365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191</v>
      </c>
      <c r="AU295" s="20" t="s">
        <v>83</v>
      </c>
    </row>
    <row r="296" spans="1:65" s="12" customFormat="1" ht="22.9" customHeight="1">
      <c r="B296" s="165"/>
      <c r="C296" s="166"/>
      <c r="D296" s="167" t="s">
        <v>69</v>
      </c>
      <c r="E296" s="179" t="s">
        <v>366</v>
      </c>
      <c r="F296" s="179" t="s">
        <v>367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SUM(P297:P343)</f>
        <v>0</v>
      </c>
      <c r="Q296" s="173"/>
      <c r="R296" s="174">
        <f>SUM(R297:R343)</f>
        <v>0.45228052000000002</v>
      </c>
      <c r="S296" s="173"/>
      <c r="T296" s="175">
        <f>SUM(T297:T343)</f>
        <v>1.6199999999999999E-2</v>
      </c>
      <c r="AR296" s="176" t="s">
        <v>83</v>
      </c>
      <c r="AT296" s="177" t="s">
        <v>69</v>
      </c>
      <c r="AU296" s="177" t="s">
        <v>77</v>
      </c>
      <c r="AY296" s="176" t="s">
        <v>181</v>
      </c>
      <c r="BK296" s="178">
        <f>SUM(BK297:BK343)</f>
        <v>0</v>
      </c>
    </row>
    <row r="297" spans="1:65" s="2" customFormat="1" ht="21.75" customHeight="1">
      <c r="A297" s="37"/>
      <c r="B297" s="38"/>
      <c r="C297" s="181" t="s">
        <v>368</v>
      </c>
      <c r="D297" s="181" t="s">
        <v>184</v>
      </c>
      <c r="E297" s="182" t="s">
        <v>369</v>
      </c>
      <c r="F297" s="183" t="s">
        <v>370</v>
      </c>
      <c r="G297" s="184" t="s">
        <v>187</v>
      </c>
      <c r="H297" s="185">
        <v>9.3420000000000005</v>
      </c>
      <c r="I297" s="186"/>
      <c r="J297" s="187">
        <f>ROUND(I297*H297,2)</f>
        <v>0</v>
      </c>
      <c r="K297" s="183" t="s">
        <v>188</v>
      </c>
      <c r="L297" s="42"/>
      <c r="M297" s="188" t="s">
        <v>19</v>
      </c>
      <c r="N297" s="189" t="s">
        <v>42</v>
      </c>
      <c r="O297" s="67"/>
      <c r="P297" s="190">
        <f>O297*H297</f>
        <v>0</v>
      </c>
      <c r="Q297" s="190">
        <v>2.7E-4</v>
      </c>
      <c r="R297" s="190">
        <f>Q297*H297</f>
        <v>2.5223400000000001E-3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278</v>
      </c>
      <c r="AT297" s="192" t="s">
        <v>184</v>
      </c>
      <c r="AU297" s="192" t="s">
        <v>83</v>
      </c>
      <c r="AY297" s="20" t="s">
        <v>181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83</v>
      </c>
      <c r="BK297" s="193">
        <f>ROUND(I297*H297,2)</f>
        <v>0</v>
      </c>
      <c r="BL297" s="20" t="s">
        <v>278</v>
      </c>
      <c r="BM297" s="192" t="s">
        <v>371</v>
      </c>
    </row>
    <row r="298" spans="1:65" s="2" customFormat="1" ht="11.25">
      <c r="A298" s="37"/>
      <c r="B298" s="38"/>
      <c r="C298" s="39"/>
      <c r="D298" s="194" t="s">
        <v>191</v>
      </c>
      <c r="E298" s="39"/>
      <c r="F298" s="195" t="s">
        <v>372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191</v>
      </c>
      <c r="AU298" s="20" t="s">
        <v>83</v>
      </c>
    </row>
    <row r="299" spans="1:65" s="13" customFormat="1" ht="11.25">
      <c r="B299" s="199"/>
      <c r="C299" s="200"/>
      <c r="D299" s="201" t="s">
        <v>193</v>
      </c>
      <c r="E299" s="202" t="s">
        <v>19</v>
      </c>
      <c r="F299" s="203" t="s">
        <v>212</v>
      </c>
      <c r="G299" s="200"/>
      <c r="H299" s="204">
        <v>3.1139999999999999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193</v>
      </c>
      <c r="AU299" s="210" t="s">
        <v>83</v>
      </c>
      <c r="AV299" s="13" t="s">
        <v>83</v>
      </c>
      <c r="AW299" s="13" t="s">
        <v>32</v>
      </c>
      <c r="AX299" s="13" t="s">
        <v>70</v>
      </c>
      <c r="AY299" s="210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212</v>
      </c>
      <c r="G300" s="200"/>
      <c r="H300" s="204">
        <v>3.1139999999999999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212</v>
      </c>
      <c r="G301" s="200"/>
      <c r="H301" s="204">
        <v>3.1139999999999999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4" customFormat="1" ht="11.25">
      <c r="B302" s="211"/>
      <c r="C302" s="212"/>
      <c r="D302" s="201" t="s">
        <v>193</v>
      </c>
      <c r="E302" s="213" t="s">
        <v>19</v>
      </c>
      <c r="F302" s="214" t="s">
        <v>197</v>
      </c>
      <c r="G302" s="212"/>
      <c r="H302" s="215">
        <v>9.3419999999999987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193</v>
      </c>
      <c r="AU302" s="221" t="s">
        <v>83</v>
      </c>
      <c r="AV302" s="14" t="s">
        <v>189</v>
      </c>
      <c r="AW302" s="14" t="s">
        <v>32</v>
      </c>
      <c r="AX302" s="14" t="s">
        <v>77</v>
      </c>
      <c r="AY302" s="221" t="s">
        <v>181</v>
      </c>
    </row>
    <row r="303" spans="1:65" s="2" customFormat="1" ht="16.5" customHeight="1">
      <c r="A303" s="37"/>
      <c r="B303" s="38"/>
      <c r="C303" s="222" t="s">
        <v>373</v>
      </c>
      <c r="D303" s="222" t="s">
        <v>237</v>
      </c>
      <c r="E303" s="223" t="s">
        <v>374</v>
      </c>
      <c r="F303" s="224" t="s">
        <v>375</v>
      </c>
      <c r="G303" s="225" t="s">
        <v>187</v>
      </c>
      <c r="H303" s="226">
        <v>9.3420000000000005</v>
      </c>
      <c r="I303" s="227"/>
      <c r="J303" s="228">
        <f>ROUND(I303*H303,2)</f>
        <v>0</v>
      </c>
      <c r="K303" s="224" t="s">
        <v>188</v>
      </c>
      <c r="L303" s="229"/>
      <c r="M303" s="230" t="s">
        <v>19</v>
      </c>
      <c r="N303" s="231" t="s">
        <v>42</v>
      </c>
      <c r="O303" s="67"/>
      <c r="P303" s="190">
        <f>O303*H303</f>
        <v>0</v>
      </c>
      <c r="Q303" s="190">
        <v>3.6810000000000002E-2</v>
      </c>
      <c r="R303" s="190">
        <f>Q303*H303</f>
        <v>0.34387902000000004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356</v>
      </c>
      <c r="AT303" s="192" t="s">
        <v>237</v>
      </c>
      <c r="AU303" s="192" t="s">
        <v>83</v>
      </c>
      <c r="AY303" s="20" t="s">
        <v>181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83</v>
      </c>
      <c r="BK303" s="193">
        <f>ROUND(I303*H303,2)</f>
        <v>0</v>
      </c>
      <c r="BL303" s="20" t="s">
        <v>278</v>
      </c>
      <c r="BM303" s="192" t="s">
        <v>376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212</v>
      </c>
      <c r="G304" s="200"/>
      <c r="H304" s="204">
        <v>3.1139999999999999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212</v>
      </c>
      <c r="G305" s="200"/>
      <c r="H305" s="204">
        <v>3.1139999999999999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3" customFormat="1" ht="11.25">
      <c r="B306" s="199"/>
      <c r="C306" s="200"/>
      <c r="D306" s="201" t="s">
        <v>193</v>
      </c>
      <c r="E306" s="202" t="s">
        <v>19</v>
      </c>
      <c r="F306" s="203" t="s">
        <v>212</v>
      </c>
      <c r="G306" s="200"/>
      <c r="H306" s="204">
        <v>3.1139999999999999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193</v>
      </c>
      <c r="AU306" s="210" t="s">
        <v>83</v>
      </c>
      <c r="AV306" s="13" t="s">
        <v>83</v>
      </c>
      <c r="AW306" s="13" t="s">
        <v>32</v>
      </c>
      <c r="AX306" s="13" t="s">
        <v>70</v>
      </c>
      <c r="AY306" s="210" t="s">
        <v>181</v>
      </c>
    </row>
    <row r="307" spans="1:65" s="14" customFormat="1" ht="11.25">
      <c r="B307" s="211"/>
      <c r="C307" s="212"/>
      <c r="D307" s="201" t="s">
        <v>193</v>
      </c>
      <c r="E307" s="213" t="s">
        <v>19</v>
      </c>
      <c r="F307" s="214" t="s">
        <v>197</v>
      </c>
      <c r="G307" s="212"/>
      <c r="H307" s="215">
        <v>9.3419999999999987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193</v>
      </c>
      <c r="AU307" s="221" t="s">
        <v>83</v>
      </c>
      <c r="AV307" s="14" t="s">
        <v>189</v>
      </c>
      <c r="AW307" s="14" t="s">
        <v>32</v>
      </c>
      <c r="AX307" s="14" t="s">
        <v>77</v>
      </c>
      <c r="AY307" s="221" t="s">
        <v>181</v>
      </c>
    </row>
    <row r="308" spans="1:65" s="2" customFormat="1" ht="16.5" customHeight="1">
      <c r="A308" s="37"/>
      <c r="B308" s="38"/>
      <c r="C308" s="181" t="s">
        <v>356</v>
      </c>
      <c r="D308" s="181" t="s">
        <v>184</v>
      </c>
      <c r="E308" s="182" t="s">
        <v>377</v>
      </c>
      <c r="F308" s="183" t="s">
        <v>378</v>
      </c>
      <c r="G308" s="184" t="s">
        <v>379</v>
      </c>
      <c r="H308" s="185">
        <v>1</v>
      </c>
      <c r="I308" s="186"/>
      <c r="J308" s="187">
        <f>ROUND(I308*H308,2)</f>
        <v>0</v>
      </c>
      <c r="K308" s="183" t="s">
        <v>188</v>
      </c>
      <c r="L308" s="42"/>
      <c r="M308" s="188" t="s">
        <v>19</v>
      </c>
      <c r="N308" s="189" t="s">
        <v>42</v>
      </c>
      <c r="O308" s="67"/>
      <c r="P308" s="190">
        <f>O308*H308</f>
        <v>0</v>
      </c>
      <c r="Q308" s="190">
        <v>2.7E-4</v>
      </c>
      <c r="R308" s="190">
        <f>Q308*H308</f>
        <v>2.7E-4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278</v>
      </c>
      <c r="AT308" s="192" t="s">
        <v>184</v>
      </c>
      <c r="AU308" s="192" t="s">
        <v>83</v>
      </c>
      <c r="AY308" s="20" t="s">
        <v>181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83</v>
      </c>
      <c r="BK308" s="193">
        <f>ROUND(I308*H308,2)</f>
        <v>0</v>
      </c>
      <c r="BL308" s="20" t="s">
        <v>278</v>
      </c>
      <c r="BM308" s="192" t="s">
        <v>380</v>
      </c>
    </row>
    <row r="309" spans="1:65" s="2" customFormat="1" ht="11.25">
      <c r="A309" s="37"/>
      <c r="B309" s="38"/>
      <c r="C309" s="39"/>
      <c r="D309" s="194" t="s">
        <v>191</v>
      </c>
      <c r="E309" s="39"/>
      <c r="F309" s="195" t="s">
        <v>381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191</v>
      </c>
      <c r="AU309" s="20" t="s">
        <v>83</v>
      </c>
    </row>
    <row r="310" spans="1:65" s="13" customFormat="1" ht="11.25">
      <c r="B310" s="199"/>
      <c r="C310" s="200"/>
      <c r="D310" s="201" t="s">
        <v>193</v>
      </c>
      <c r="E310" s="202" t="s">
        <v>19</v>
      </c>
      <c r="F310" s="203" t="s">
        <v>77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193</v>
      </c>
      <c r="AU310" s="210" t="s">
        <v>83</v>
      </c>
      <c r="AV310" s="13" t="s">
        <v>83</v>
      </c>
      <c r="AW310" s="13" t="s">
        <v>32</v>
      </c>
      <c r="AX310" s="13" t="s">
        <v>70</v>
      </c>
      <c r="AY310" s="210" t="s">
        <v>181</v>
      </c>
    </row>
    <row r="311" spans="1:65" s="14" customFormat="1" ht="11.25">
      <c r="B311" s="211"/>
      <c r="C311" s="212"/>
      <c r="D311" s="201" t="s">
        <v>193</v>
      </c>
      <c r="E311" s="213" t="s">
        <v>19</v>
      </c>
      <c r="F311" s="214" t="s">
        <v>197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193</v>
      </c>
      <c r="AU311" s="221" t="s">
        <v>83</v>
      </c>
      <c r="AV311" s="14" t="s">
        <v>189</v>
      </c>
      <c r="AW311" s="14" t="s">
        <v>32</v>
      </c>
      <c r="AX311" s="14" t="s">
        <v>77</v>
      </c>
      <c r="AY311" s="221" t="s">
        <v>181</v>
      </c>
    </row>
    <row r="312" spans="1:65" s="2" customFormat="1" ht="16.5" customHeight="1">
      <c r="A312" s="37"/>
      <c r="B312" s="38"/>
      <c r="C312" s="222" t="s">
        <v>382</v>
      </c>
      <c r="D312" s="222" t="s">
        <v>237</v>
      </c>
      <c r="E312" s="223" t="s">
        <v>383</v>
      </c>
      <c r="F312" s="224" t="s">
        <v>384</v>
      </c>
      <c r="G312" s="225" t="s">
        <v>187</v>
      </c>
      <c r="H312" s="226">
        <v>0.60099999999999998</v>
      </c>
      <c r="I312" s="227"/>
      <c r="J312" s="228">
        <f>ROUND(I312*H312,2)</f>
        <v>0</v>
      </c>
      <c r="K312" s="224" t="s">
        <v>188</v>
      </c>
      <c r="L312" s="229"/>
      <c r="M312" s="230" t="s">
        <v>19</v>
      </c>
      <c r="N312" s="231" t="s">
        <v>42</v>
      </c>
      <c r="O312" s="67"/>
      <c r="P312" s="190">
        <f>O312*H312</f>
        <v>0</v>
      </c>
      <c r="Q312" s="190">
        <v>4.0280000000000003E-2</v>
      </c>
      <c r="R312" s="190">
        <f>Q312*H312</f>
        <v>2.4208280000000002E-2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356</v>
      </c>
      <c r="AT312" s="192" t="s">
        <v>237</v>
      </c>
      <c r="AU312" s="192" t="s">
        <v>83</v>
      </c>
      <c r="AY312" s="20" t="s">
        <v>181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83</v>
      </c>
      <c r="BK312" s="193">
        <f>ROUND(I312*H312,2)</f>
        <v>0</v>
      </c>
      <c r="BL312" s="20" t="s">
        <v>278</v>
      </c>
      <c r="BM312" s="192" t="s">
        <v>385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214</v>
      </c>
      <c r="G313" s="200"/>
      <c r="H313" s="204">
        <v>0.60099999999999998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4" customFormat="1" ht="11.25">
      <c r="B314" s="211"/>
      <c r="C314" s="212"/>
      <c r="D314" s="201" t="s">
        <v>193</v>
      </c>
      <c r="E314" s="213" t="s">
        <v>19</v>
      </c>
      <c r="F314" s="214" t="s">
        <v>197</v>
      </c>
      <c r="G314" s="212"/>
      <c r="H314" s="215">
        <v>0.60099999999999998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193</v>
      </c>
      <c r="AU314" s="221" t="s">
        <v>83</v>
      </c>
      <c r="AV314" s="14" t="s">
        <v>189</v>
      </c>
      <c r="AW314" s="14" t="s">
        <v>32</v>
      </c>
      <c r="AX314" s="14" t="s">
        <v>77</v>
      </c>
      <c r="AY314" s="221" t="s">
        <v>181</v>
      </c>
    </row>
    <row r="315" spans="1:65" s="2" customFormat="1" ht="24.2" customHeight="1">
      <c r="A315" s="37"/>
      <c r="B315" s="38"/>
      <c r="C315" s="181" t="s">
        <v>386</v>
      </c>
      <c r="D315" s="181" t="s">
        <v>184</v>
      </c>
      <c r="E315" s="182" t="s">
        <v>387</v>
      </c>
      <c r="F315" s="183" t="s">
        <v>388</v>
      </c>
      <c r="G315" s="184" t="s">
        <v>379</v>
      </c>
      <c r="H315" s="185">
        <v>1</v>
      </c>
      <c r="I315" s="186"/>
      <c r="J315" s="187">
        <f>ROUND(I315*H315,2)</f>
        <v>0</v>
      </c>
      <c r="K315" s="183" t="s">
        <v>188</v>
      </c>
      <c r="L315" s="42"/>
      <c r="M315" s="188" t="s">
        <v>19</v>
      </c>
      <c r="N315" s="189" t="s">
        <v>42</v>
      </c>
      <c r="O315" s="67"/>
      <c r="P315" s="190">
        <f>O315*H315</f>
        <v>0</v>
      </c>
      <c r="Q315" s="190">
        <v>2.5999999999999998E-4</v>
      </c>
      <c r="R315" s="190">
        <f>Q315*H315</f>
        <v>2.5999999999999998E-4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278</v>
      </c>
      <c r="AT315" s="192" t="s">
        <v>184</v>
      </c>
      <c r="AU315" s="192" t="s">
        <v>83</v>
      </c>
      <c r="AY315" s="20" t="s">
        <v>181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83</v>
      </c>
      <c r="BK315" s="193">
        <f>ROUND(I315*H315,2)</f>
        <v>0</v>
      </c>
      <c r="BL315" s="20" t="s">
        <v>278</v>
      </c>
      <c r="BM315" s="192" t="s">
        <v>389</v>
      </c>
    </row>
    <row r="316" spans="1:65" s="2" customFormat="1" ht="11.25">
      <c r="A316" s="37"/>
      <c r="B316" s="38"/>
      <c r="C316" s="39"/>
      <c r="D316" s="194" t="s">
        <v>191</v>
      </c>
      <c r="E316" s="39"/>
      <c r="F316" s="195" t="s">
        <v>390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191</v>
      </c>
      <c r="AU316" s="20" t="s">
        <v>83</v>
      </c>
    </row>
    <row r="317" spans="1:65" s="13" customFormat="1" ht="11.25">
      <c r="B317" s="199"/>
      <c r="C317" s="200"/>
      <c r="D317" s="201" t="s">
        <v>193</v>
      </c>
      <c r="E317" s="202" t="s">
        <v>19</v>
      </c>
      <c r="F317" s="203" t="s">
        <v>77</v>
      </c>
      <c r="G317" s="200"/>
      <c r="H317" s="204">
        <v>1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193</v>
      </c>
      <c r="AU317" s="210" t="s">
        <v>83</v>
      </c>
      <c r="AV317" s="13" t="s">
        <v>83</v>
      </c>
      <c r="AW317" s="13" t="s">
        <v>32</v>
      </c>
      <c r="AX317" s="13" t="s">
        <v>70</v>
      </c>
      <c r="AY317" s="210" t="s">
        <v>181</v>
      </c>
    </row>
    <row r="318" spans="1:65" s="14" customFormat="1" ht="11.25">
      <c r="B318" s="211"/>
      <c r="C318" s="212"/>
      <c r="D318" s="201" t="s">
        <v>193</v>
      </c>
      <c r="E318" s="213" t="s">
        <v>19</v>
      </c>
      <c r="F318" s="214" t="s">
        <v>197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193</v>
      </c>
      <c r="AU318" s="221" t="s">
        <v>83</v>
      </c>
      <c r="AV318" s="14" t="s">
        <v>189</v>
      </c>
      <c r="AW318" s="14" t="s">
        <v>32</v>
      </c>
      <c r="AX318" s="14" t="s">
        <v>77</v>
      </c>
      <c r="AY318" s="221" t="s">
        <v>181</v>
      </c>
    </row>
    <row r="319" spans="1:65" s="2" customFormat="1" ht="16.5" customHeight="1">
      <c r="A319" s="37"/>
      <c r="B319" s="38"/>
      <c r="C319" s="222" t="s">
        <v>391</v>
      </c>
      <c r="D319" s="222" t="s">
        <v>237</v>
      </c>
      <c r="E319" s="223" t="s">
        <v>392</v>
      </c>
      <c r="F319" s="224" t="s">
        <v>393</v>
      </c>
      <c r="G319" s="225" t="s">
        <v>187</v>
      </c>
      <c r="H319" s="226">
        <v>1.7969999999999999</v>
      </c>
      <c r="I319" s="227"/>
      <c r="J319" s="228">
        <f>ROUND(I319*H319,2)</f>
        <v>0</v>
      </c>
      <c r="K319" s="224" t="s">
        <v>188</v>
      </c>
      <c r="L319" s="229"/>
      <c r="M319" s="230" t="s">
        <v>19</v>
      </c>
      <c r="N319" s="231" t="s">
        <v>42</v>
      </c>
      <c r="O319" s="67"/>
      <c r="P319" s="190">
        <f>O319*H319</f>
        <v>0</v>
      </c>
      <c r="Q319" s="190">
        <v>3.7039999999999997E-2</v>
      </c>
      <c r="R319" s="190">
        <f>Q319*H319</f>
        <v>6.6560879999999989E-2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356</v>
      </c>
      <c r="AT319" s="192" t="s">
        <v>237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394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213</v>
      </c>
      <c r="G320" s="200"/>
      <c r="H320" s="204">
        <v>1.7969999999999999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1.7969999999999999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16.5" customHeight="1">
      <c r="A322" s="37"/>
      <c r="B322" s="38"/>
      <c r="C322" s="181" t="s">
        <v>395</v>
      </c>
      <c r="D322" s="181" t="s">
        <v>184</v>
      </c>
      <c r="E322" s="182" t="s">
        <v>396</v>
      </c>
      <c r="F322" s="183" t="s">
        <v>397</v>
      </c>
      <c r="G322" s="184" t="s">
        <v>230</v>
      </c>
      <c r="H322" s="185">
        <v>8.1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2E-3</v>
      </c>
      <c r="T322" s="191">
        <f>S322*H322</f>
        <v>1.6199999999999999E-2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398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399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400</v>
      </c>
      <c r="G324" s="200"/>
      <c r="H324" s="204">
        <v>2.25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400</v>
      </c>
      <c r="G325" s="200"/>
      <c r="H325" s="204">
        <v>2.25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3" customFormat="1" ht="11.25">
      <c r="B326" s="199"/>
      <c r="C326" s="200"/>
      <c r="D326" s="201" t="s">
        <v>193</v>
      </c>
      <c r="E326" s="202" t="s">
        <v>19</v>
      </c>
      <c r="F326" s="203" t="s">
        <v>401</v>
      </c>
      <c r="G326" s="200"/>
      <c r="H326" s="204">
        <v>0.94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193</v>
      </c>
      <c r="AU326" s="210" t="s">
        <v>83</v>
      </c>
      <c r="AV326" s="13" t="s">
        <v>83</v>
      </c>
      <c r="AW326" s="13" t="s">
        <v>32</v>
      </c>
      <c r="AX326" s="13" t="s">
        <v>70</v>
      </c>
      <c r="AY326" s="210" t="s">
        <v>181</v>
      </c>
    </row>
    <row r="327" spans="1:65" s="13" customFormat="1" ht="11.25">
      <c r="B327" s="199"/>
      <c r="C327" s="200"/>
      <c r="D327" s="201" t="s">
        <v>193</v>
      </c>
      <c r="E327" s="202" t="s">
        <v>19</v>
      </c>
      <c r="F327" s="203" t="s">
        <v>402</v>
      </c>
      <c r="G327" s="200"/>
      <c r="H327" s="204">
        <v>2.66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193</v>
      </c>
      <c r="AU327" s="210" t="s">
        <v>83</v>
      </c>
      <c r="AV327" s="13" t="s">
        <v>83</v>
      </c>
      <c r="AW327" s="13" t="s">
        <v>32</v>
      </c>
      <c r="AX327" s="13" t="s">
        <v>70</v>
      </c>
      <c r="AY327" s="210" t="s">
        <v>181</v>
      </c>
    </row>
    <row r="328" spans="1:65" s="14" customFormat="1" ht="11.25">
      <c r="B328" s="211"/>
      <c r="C328" s="212"/>
      <c r="D328" s="201" t="s">
        <v>193</v>
      </c>
      <c r="E328" s="213" t="s">
        <v>19</v>
      </c>
      <c r="F328" s="214" t="s">
        <v>197</v>
      </c>
      <c r="G328" s="212"/>
      <c r="H328" s="215">
        <v>8.1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193</v>
      </c>
      <c r="AU328" s="221" t="s">
        <v>83</v>
      </c>
      <c r="AV328" s="14" t="s">
        <v>189</v>
      </c>
      <c r="AW328" s="14" t="s">
        <v>32</v>
      </c>
      <c r="AX328" s="14" t="s">
        <v>77</v>
      </c>
      <c r="AY328" s="221" t="s">
        <v>181</v>
      </c>
    </row>
    <row r="329" spans="1:65" s="2" customFormat="1" ht="21.75" customHeight="1">
      <c r="A329" s="37"/>
      <c r="B329" s="38"/>
      <c r="C329" s="181" t="s">
        <v>403</v>
      </c>
      <c r="D329" s="181" t="s">
        <v>184</v>
      </c>
      <c r="E329" s="182" t="s">
        <v>404</v>
      </c>
      <c r="F329" s="183" t="s">
        <v>405</v>
      </c>
      <c r="G329" s="184" t="s">
        <v>230</v>
      </c>
      <c r="H329" s="185">
        <v>8.1</v>
      </c>
      <c r="I329" s="186"/>
      <c r="J329" s="187">
        <f>ROUND(I329*H329,2)</f>
        <v>0</v>
      </c>
      <c r="K329" s="183" t="s">
        <v>188</v>
      </c>
      <c r="L329" s="42"/>
      <c r="M329" s="188" t="s">
        <v>19</v>
      </c>
      <c r="N329" s="189" t="s">
        <v>42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278</v>
      </c>
      <c r="AT329" s="192" t="s">
        <v>184</v>
      </c>
      <c r="AU329" s="192" t="s">
        <v>83</v>
      </c>
      <c r="AY329" s="20" t="s">
        <v>181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83</v>
      </c>
      <c r="BK329" s="193">
        <f>ROUND(I329*H329,2)</f>
        <v>0</v>
      </c>
      <c r="BL329" s="20" t="s">
        <v>278</v>
      </c>
      <c r="BM329" s="192" t="s">
        <v>406</v>
      </c>
    </row>
    <row r="330" spans="1:65" s="2" customFormat="1" ht="11.25">
      <c r="A330" s="37"/>
      <c r="B330" s="38"/>
      <c r="C330" s="39"/>
      <c r="D330" s="194" t="s">
        <v>191</v>
      </c>
      <c r="E330" s="39"/>
      <c r="F330" s="195" t="s">
        <v>407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191</v>
      </c>
      <c r="AU330" s="20" t="s">
        <v>83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400</v>
      </c>
      <c r="G331" s="200"/>
      <c r="H331" s="204">
        <v>2.25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3" customFormat="1" ht="11.25">
      <c r="B332" s="199"/>
      <c r="C332" s="200"/>
      <c r="D332" s="201" t="s">
        <v>193</v>
      </c>
      <c r="E332" s="202" t="s">
        <v>19</v>
      </c>
      <c r="F332" s="203" t="s">
        <v>400</v>
      </c>
      <c r="G332" s="200"/>
      <c r="H332" s="204">
        <v>2.25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193</v>
      </c>
      <c r="AU332" s="210" t="s">
        <v>83</v>
      </c>
      <c r="AV332" s="13" t="s">
        <v>83</v>
      </c>
      <c r="AW332" s="13" t="s">
        <v>32</v>
      </c>
      <c r="AX332" s="13" t="s">
        <v>70</v>
      </c>
      <c r="AY332" s="210" t="s">
        <v>181</v>
      </c>
    </row>
    <row r="333" spans="1:65" s="13" customFormat="1" ht="11.25">
      <c r="B333" s="199"/>
      <c r="C333" s="200"/>
      <c r="D333" s="201" t="s">
        <v>193</v>
      </c>
      <c r="E333" s="202" t="s">
        <v>19</v>
      </c>
      <c r="F333" s="203" t="s">
        <v>401</v>
      </c>
      <c r="G333" s="200"/>
      <c r="H333" s="204">
        <v>0.94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193</v>
      </c>
      <c r="AU333" s="210" t="s">
        <v>83</v>
      </c>
      <c r="AV333" s="13" t="s">
        <v>83</v>
      </c>
      <c r="AW333" s="13" t="s">
        <v>32</v>
      </c>
      <c r="AX333" s="13" t="s">
        <v>70</v>
      </c>
      <c r="AY333" s="210" t="s">
        <v>181</v>
      </c>
    </row>
    <row r="334" spans="1:65" s="13" customFormat="1" ht="11.25">
      <c r="B334" s="199"/>
      <c r="C334" s="200"/>
      <c r="D334" s="201" t="s">
        <v>193</v>
      </c>
      <c r="E334" s="202" t="s">
        <v>19</v>
      </c>
      <c r="F334" s="203" t="s">
        <v>402</v>
      </c>
      <c r="G334" s="200"/>
      <c r="H334" s="204">
        <v>2.66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193</v>
      </c>
      <c r="AU334" s="210" t="s">
        <v>83</v>
      </c>
      <c r="AV334" s="13" t="s">
        <v>83</v>
      </c>
      <c r="AW334" s="13" t="s">
        <v>32</v>
      </c>
      <c r="AX334" s="13" t="s">
        <v>70</v>
      </c>
      <c r="AY334" s="210" t="s">
        <v>181</v>
      </c>
    </row>
    <row r="335" spans="1:65" s="14" customFormat="1" ht="11.25">
      <c r="B335" s="211"/>
      <c r="C335" s="212"/>
      <c r="D335" s="201" t="s">
        <v>193</v>
      </c>
      <c r="E335" s="213" t="s">
        <v>19</v>
      </c>
      <c r="F335" s="214" t="s">
        <v>197</v>
      </c>
      <c r="G335" s="212"/>
      <c r="H335" s="215">
        <v>8.1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193</v>
      </c>
      <c r="AU335" s="221" t="s">
        <v>83</v>
      </c>
      <c r="AV335" s="14" t="s">
        <v>189</v>
      </c>
      <c r="AW335" s="14" t="s">
        <v>32</v>
      </c>
      <c r="AX335" s="14" t="s">
        <v>77</v>
      </c>
      <c r="AY335" s="221" t="s">
        <v>181</v>
      </c>
    </row>
    <row r="336" spans="1:65" s="2" customFormat="1" ht="16.5" customHeight="1">
      <c r="A336" s="37"/>
      <c r="B336" s="38"/>
      <c r="C336" s="222" t="s">
        <v>408</v>
      </c>
      <c r="D336" s="222" t="s">
        <v>237</v>
      </c>
      <c r="E336" s="223" t="s">
        <v>409</v>
      </c>
      <c r="F336" s="224" t="s">
        <v>410</v>
      </c>
      <c r="G336" s="225" t="s">
        <v>230</v>
      </c>
      <c r="H336" s="226">
        <v>8.1</v>
      </c>
      <c r="I336" s="227"/>
      <c r="J336" s="228">
        <f>ROUND(I336*H336,2)</f>
        <v>0</v>
      </c>
      <c r="K336" s="224" t="s">
        <v>188</v>
      </c>
      <c r="L336" s="229"/>
      <c r="M336" s="230" t="s">
        <v>19</v>
      </c>
      <c r="N336" s="231" t="s">
        <v>42</v>
      </c>
      <c r="O336" s="67"/>
      <c r="P336" s="190">
        <f>O336*H336</f>
        <v>0</v>
      </c>
      <c r="Q336" s="190">
        <v>1.8E-3</v>
      </c>
      <c r="R336" s="190">
        <f>Q336*H336</f>
        <v>1.4579999999999999E-2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356</v>
      </c>
      <c r="AT336" s="192" t="s">
        <v>237</v>
      </c>
      <c r="AU336" s="192" t="s">
        <v>83</v>
      </c>
      <c r="AY336" s="20" t="s">
        <v>181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83</v>
      </c>
      <c r="BK336" s="193">
        <f>ROUND(I336*H336,2)</f>
        <v>0</v>
      </c>
      <c r="BL336" s="20" t="s">
        <v>278</v>
      </c>
      <c r="BM336" s="192" t="s">
        <v>411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400</v>
      </c>
      <c r="G337" s="200"/>
      <c r="H337" s="204">
        <v>2.25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400</v>
      </c>
      <c r="G338" s="200"/>
      <c r="H338" s="204">
        <v>2.25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401</v>
      </c>
      <c r="G339" s="200"/>
      <c r="H339" s="204">
        <v>0.94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402</v>
      </c>
      <c r="G340" s="200"/>
      <c r="H340" s="204">
        <v>2.66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8.1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412</v>
      </c>
      <c r="D342" s="181" t="s">
        <v>184</v>
      </c>
      <c r="E342" s="182" t="s">
        <v>413</v>
      </c>
      <c r="F342" s="183" t="s">
        <v>414</v>
      </c>
      <c r="G342" s="184" t="s">
        <v>309</v>
      </c>
      <c r="H342" s="185">
        <v>0.45200000000000001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415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416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2" customFormat="1" ht="22.9" customHeight="1">
      <c r="B344" s="165"/>
      <c r="C344" s="166"/>
      <c r="D344" s="167" t="s">
        <v>69</v>
      </c>
      <c r="E344" s="179" t="s">
        <v>417</v>
      </c>
      <c r="F344" s="179" t="s">
        <v>418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SUM(P345:P370)</f>
        <v>0</v>
      </c>
      <c r="Q344" s="173"/>
      <c r="R344" s="174">
        <f>SUM(R345:R370)</f>
        <v>1.2789E-2</v>
      </c>
      <c r="S344" s="173"/>
      <c r="T344" s="175">
        <f>SUM(T345:T370)</f>
        <v>0</v>
      </c>
      <c r="AR344" s="176" t="s">
        <v>83</v>
      </c>
      <c r="AT344" s="177" t="s">
        <v>69</v>
      </c>
      <c r="AU344" s="177" t="s">
        <v>77</v>
      </c>
      <c r="AY344" s="176" t="s">
        <v>181</v>
      </c>
      <c r="BK344" s="178">
        <f>SUM(BK345:BK370)</f>
        <v>0</v>
      </c>
    </row>
    <row r="345" spans="1:65" s="2" customFormat="1" ht="24.2" customHeight="1">
      <c r="A345" s="37"/>
      <c r="B345" s="38"/>
      <c r="C345" s="181" t="s">
        <v>419</v>
      </c>
      <c r="D345" s="181" t="s">
        <v>184</v>
      </c>
      <c r="E345" s="182" t="s">
        <v>420</v>
      </c>
      <c r="F345" s="183" t="s">
        <v>421</v>
      </c>
      <c r="G345" s="184" t="s">
        <v>230</v>
      </c>
      <c r="H345" s="185">
        <v>30.45</v>
      </c>
      <c r="I345" s="186"/>
      <c r="J345" s="187">
        <f>ROUND(I345*H345,2)</f>
        <v>0</v>
      </c>
      <c r="K345" s="183" t="s">
        <v>188</v>
      </c>
      <c r="L345" s="42"/>
      <c r="M345" s="188" t="s">
        <v>19</v>
      </c>
      <c r="N345" s="189" t="s">
        <v>42</v>
      </c>
      <c r="O345" s="67"/>
      <c r="P345" s="190">
        <f>O345*H345</f>
        <v>0</v>
      </c>
      <c r="Q345" s="190">
        <v>6.0000000000000002E-5</v>
      </c>
      <c r="R345" s="190">
        <f>Q345*H345</f>
        <v>1.8270000000000001E-3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278</v>
      </c>
      <c r="AT345" s="192" t="s">
        <v>184</v>
      </c>
      <c r="AU345" s="192" t="s">
        <v>83</v>
      </c>
      <c r="AY345" s="20" t="s">
        <v>181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83</v>
      </c>
      <c r="BK345" s="193">
        <f>ROUND(I345*H345,2)</f>
        <v>0</v>
      </c>
      <c r="BL345" s="20" t="s">
        <v>278</v>
      </c>
      <c r="BM345" s="192" t="s">
        <v>422</v>
      </c>
    </row>
    <row r="346" spans="1:65" s="2" customFormat="1" ht="11.25">
      <c r="A346" s="37"/>
      <c r="B346" s="38"/>
      <c r="C346" s="39"/>
      <c r="D346" s="194" t="s">
        <v>191</v>
      </c>
      <c r="E346" s="39"/>
      <c r="F346" s="195" t="s">
        <v>423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191</v>
      </c>
      <c r="AU346" s="20" t="s">
        <v>83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424</v>
      </c>
      <c r="G347" s="200"/>
      <c r="H347" s="204">
        <v>7.16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424</v>
      </c>
      <c r="G348" s="200"/>
      <c r="H348" s="204">
        <v>7.16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425</v>
      </c>
      <c r="G349" s="200"/>
      <c r="H349" s="204">
        <v>5.87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426</v>
      </c>
      <c r="G350" s="200"/>
      <c r="H350" s="204">
        <v>3.1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424</v>
      </c>
      <c r="G351" s="200"/>
      <c r="H351" s="204">
        <v>7.16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4" customFormat="1" ht="11.25">
      <c r="B352" s="211"/>
      <c r="C352" s="212"/>
      <c r="D352" s="201" t="s">
        <v>193</v>
      </c>
      <c r="E352" s="213" t="s">
        <v>19</v>
      </c>
      <c r="F352" s="214" t="s">
        <v>197</v>
      </c>
      <c r="G352" s="212"/>
      <c r="H352" s="215">
        <v>30.450000000000003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193</v>
      </c>
      <c r="AU352" s="221" t="s">
        <v>83</v>
      </c>
      <c r="AV352" s="14" t="s">
        <v>189</v>
      </c>
      <c r="AW352" s="14" t="s">
        <v>32</v>
      </c>
      <c r="AX352" s="14" t="s">
        <v>77</v>
      </c>
      <c r="AY352" s="221" t="s">
        <v>181</v>
      </c>
    </row>
    <row r="353" spans="1:65" s="2" customFormat="1" ht="24.2" customHeight="1">
      <c r="A353" s="37"/>
      <c r="B353" s="38"/>
      <c r="C353" s="181" t="s">
        <v>427</v>
      </c>
      <c r="D353" s="181" t="s">
        <v>184</v>
      </c>
      <c r="E353" s="182" t="s">
        <v>428</v>
      </c>
      <c r="F353" s="183" t="s">
        <v>429</v>
      </c>
      <c r="G353" s="184" t="s">
        <v>230</v>
      </c>
      <c r="H353" s="185">
        <v>30.45</v>
      </c>
      <c r="I353" s="186"/>
      <c r="J353" s="187">
        <f>ROUND(I353*H353,2)</f>
        <v>0</v>
      </c>
      <c r="K353" s="183" t="s">
        <v>188</v>
      </c>
      <c r="L353" s="42"/>
      <c r="M353" s="188" t="s">
        <v>19</v>
      </c>
      <c r="N353" s="189" t="s">
        <v>42</v>
      </c>
      <c r="O353" s="67"/>
      <c r="P353" s="190">
        <f>O353*H353</f>
        <v>0</v>
      </c>
      <c r="Q353" s="190">
        <v>6.9999999999999994E-5</v>
      </c>
      <c r="R353" s="190">
        <f>Q353*H353</f>
        <v>2.1314999999999997E-3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278</v>
      </c>
      <c r="AT353" s="192" t="s">
        <v>184</v>
      </c>
      <c r="AU353" s="192" t="s">
        <v>83</v>
      </c>
      <c r="AY353" s="20" t="s">
        <v>181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83</v>
      </c>
      <c r="BK353" s="193">
        <f>ROUND(I353*H353,2)</f>
        <v>0</v>
      </c>
      <c r="BL353" s="20" t="s">
        <v>278</v>
      </c>
      <c r="BM353" s="192" t="s">
        <v>430</v>
      </c>
    </row>
    <row r="354" spans="1:65" s="2" customFormat="1" ht="11.25">
      <c r="A354" s="37"/>
      <c r="B354" s="38"/>
      <c r="C354" s="39"/>
      <c r="D354" s="194" t="s">
        <v>191</v>
      </c>
      <c r="E354" s="39"/>
      <c r="F354" s="195" t="s">
        <v>431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191</v>
      </c>
      <c r="AU354" s="20" t="s">
        <v>83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424</v>
      </c>
      <c r="G355" s="200"/>
      <c r="H355" s="204">
        <v>7.16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424</v>
      </c>
      <c r="G356" s="200"/>
      <c r="H356" s="204">
        <v>7.16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425</v>
      </c>
      <c r="G357" s="200"/>
      <c r="H357" s="204">
        <v>5.87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426</v>
      </c>
      <c r="G358" s="200"/>
      <c r="H358" s="204">
        <v>3.1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424</v>
      </c>
      <c r="G359" s="200"/>
      <c r="H359" s="204">
        <v>7.16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30.450000000000003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24.2" customHeight="1">
      <c r="A361" s="37"/>
      <c r="B361" s="38"/>
      <c r="C361" s="181" t="s">
        <v>432</v>
      </c>
      <c r="D361" s="181" t="s">
        <v>184</v>
      </c>
      <c r="E361" s="182" t="s">
        <v>433</v>
      </c>
      <c r="F361" s="183" t="s">
        <v>434</v>
      </c>
      <c r="G361" s="184" t="s">
        <v>230</v>
      </c>
      <c r="H361" s="185">
        <v>30.45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2.9E-4</v>
      </c>
      <c r="R361" s="190">
        <f>Q361*H361</f>
        <v>8.8304999999999998E-3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435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436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424</v>
      </c>
      <c r="G363" s="200"/>
      <c r="H363" s="204">
        <v>7.16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424</v>
      </c>
      <c r="G364" s="200"/>
      <c r="H364" s="204">
        <v>7.16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425</v>
      </c>
      <c r="G365" s="200"/>
      <c r="H365" s="204">
        <v>5.87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426</v>
      </c>
      <c r="G366" s="200"/>
      <c r="H366" s="204">
        <v>3.1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424</v>
      </c>
      <c r="G367" s="200"/>
      <c r="H367" s="204">
        <v>7.16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4" customFormat="1" ht="11.25">
      <c r="B368" s="211"/>
      <c r="C368" s="212"/>
      <c r="D368" s="201" t="s">
        <v>193</v>
      </c>
      <c r="E368" s="213" t="s">
        <v>19</v>
      </c>
      <c r="F368" s="214" t="s">
        <v>197</v>
      </c>
      <c r="G368" s="212"/>
      <c r="H368" s="215">
        <v>30.450000000000003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193</v>
      </c>
      <c r="AU368" s="221" t="s">
        <v>83</v>
      </c>
      <c r="AV368" s="14" t="s">
        <v>189</v>
      </c>
      <c r="AW368" s="14" t="s">
        <v>32</v>
      </c>
      <c r="AX368" s="14" t="s">
        <v>77</v>
      </c>
      <c r="AY368" s="221" t="s">
        <v>181</v>
      </c>
    </row>
    <row r="369" spans="1:65" s="2" customFormat="1" ht="33" customHeight="1">
      <c r="A369" s="37"/>
      <c r="B369" s="38"/>
      <c r="C369" s="181" t="s">
        <v>437</v>
      </c>
      <c r="D369" s="181" t="s">
        <v>184</v>
      </c>
      <c r="E369" s="182" t="s">
        <v>438</v>
      </c>
      <c r="F369" s="183" t="s">
        <v>439</v>
      </c>
      <c r="G369" s="184" t="s">
        <v>309</v>
      </c>
      <c r="H369" s="185">
        <v>1.2999999999999999E-2</v>
      </c>
      <c r="I369" s="186"/>
      <c r="J369" s="187">
        <f>ROUND(I369*H369,2)</f>
        <v>0</v>
      </c>
      <c r="K369" s="183" t="s">
        <v>188</v>
      </c>
      <c r="L369" s="42"/>
      <c r="M369" s="188" t="s">
        <v>19</v>
      </c>
      <c r="N369" s="189" t="s">
        <v>42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278</v>
      </c>
      <c r="AT369" s="192" t="s">
        <v>184</v>
      </c>
      <c r="AU369" s="192" t="s">
        <v>83</v>
      </c>
      <c r="AY369" s="20" t="s">
        <v>181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83</v>
      </c>
      <c r="BK369" s="193">
        <f>ROUND(I369*H369,2)</f>
        <v>0</v>
      </c>
      <c r="BL369" s="20" t="s">
        <v>278</v>
      </c>
      <c r="BM369" s="192" t="s">
        <v>440</v>
      </c>
    </row>
    <row r="370" spans="1:65" s="2" customFormat="1" ht="11.25">
      <c r="A370" s="37"/>
      <c r="B370" s="38"/>
      <c r="C370" s="39"/>
      <c r="D370" s="194" t="s">
        <v>191</v>
      </c>
      <c r="E370" s="39"/>
      <c r="F370" s="195" t="s">
        <v>441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191</v>
      </c>
      <c r="AU370" s="20" t="s">
        <v>83</v>
      </c>
    </row>
    <row r="371" spans="1:65" s="12" customFormat="1" ht="22.9" customHeight="1">
      <c r="B371" s="165"/>
      <c r="C371" s="166"/>
      <c r="D371" s="167" t="s">
        <v>69</v>
      </c>
      <c r="E371" s="179" t="s">
        <v>442</v>
      </c>
      <c r="F371" s="179" t="s">
        <v>443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SUM(P372:P384)</f>
        <v>0</v>
      </c>
      <c r="Q371" s="173"/>
      <c r="R371" s="174">
        <f>SUM(R372:R384)</f>
        <v>1.7357339999999999E-2</v>
      </c>
      <c r="S371" s="173"/>
      <c r="T371" s="175">
        <f>SUM(T372:T384)</f>
        <v>0</v>
      </c>
      <c r="AR371" s="176" t="s">
        <v>83</v>
      </c>
      <c r="AT371" s="177" t="s">
        <v>69</v>
      </c>
      <c r="AU371" s="177" t="s">
        <v>77</v>
      </c>
      <c r="AY371" s="176" t="s">
        <v>181</v>
      </c>
      <c r="BK371" s="178">
        <f>SUM(BK372:BK384)</f>
        <v>0</v>
      </c>
    </row>
    <row r="372" spans="1:65" s="2" customFormat="1" ht="24.2" customHeight="1">
      <c r="A372" s="37"/>
      <c r="B372" s="38"/>
      <c r="C372" s="181" t="s">
        <v>444</v>
      </c>
      <c r="D372" s="181" t="s">
        <v>184</v>
      </c>
      <c r="E372" s="182" t="s">
        <v>445</v>
      </c>
      <c r="F372" s="183" t="s">
        <v>446</v>
      </c>
      <c r="G372" s="184" t="s">
        <v>187</v>
      </c>
      <c r="H372" s="185">
        <v>66.759</v>
      </c>
      <c r="I372" s="186"/>
      <c r="J372" s="187">
        <f>ROUND(I372*H372,2)</f>
        <v>0</v>
      </c>
      <c r="K372" s="183" t="s">
        <v>188</v>
      </c>
      <c r="L372" s="42"/>
      <c r="M372" s="188" t="s">
        <v>19</v>
      </c>
      <c r="N372" s="189" t="s">
        <v>42</v>
      </c>
      <c r="O372" s="67"/>
      <c r="P372" s="190">
        <f>O372*H372</f>
        <v>0</v>
      </c>
      <c r="Q372" s="190">
        <v>2.5999999999999998E-4</v>
      </c>
      <c r="R372" s="190">
        <f>Q372*H372</f>
        <v>1.7357339999999999E-2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278</v>
      </c>
      <c r="AT372" s="192" t="s">
        <v>184</v>
      </c>
      <c r="AU372" s="192" t="s">
        <v>83</v>
      </c>
      <c r="AY372" s="20" t="s">
        <v>181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83</v>
      </c>
      <c r="BK372" s="193">
        <f>ROUND(I372*H372,2)</f>
        <v>0</v>
      </c>
      <c r="BL372" s="20" t="s">
        <v>278</v>
      </c>
      <c r="BM372" s="192" t="s">
        <v>447</v>
      </c>
    </row>
    <row r="373" spans="1:65" s="2" customFormat="1" ht="11.25">
      <c r="A373" s="37"/>
      <c r="B373" s="38"/>
      <c r="C373" s="39"/>
      <c r="D373" s="194" t="s">
        <v>191</v>
      </c>
      <c r="E373" s="39"/>
      <c r="F373" s="195" t="s">
        <v>448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191</v>
      </c>
      <c r="AU373" s="20" t="s">
        <v>83</v>
      </c>
    </row>
    <row r="374" spans="1:65" s="13" customFormat="1" ht="11.25">
      <c r="B374" s="199"/>
      <c r="C374" s="200"/>
      <c r="D374" s="201" t="s">
        <v>193</v>
      </c>
      <c r="E374" s="202" t="s">
        <v>19</v>
      </c>
      <c r="F374" s="203" t="s">
        <v>8</v>
      </c>
      <c r="G374" s="200"/>
      <c r="H374" s="204">
        <v>12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193</v>
      </c>
      <c r="AU374" s="210" t="s">
        <v>83</v>
      </c>
      <c r="AV374" s="13" t="s">
        <v>83</v>
      </c>
      <c r="AW374" s="13" t="s">
        <v>32</v>
      </c>
      <c r="AX374" s="13" t="s">
        <v>70</v>
      </c>
      <c r="AY374" s="210" t="s">
        <v>181</v>
      </c>
    </row>
    <row r="375" spans="1:65" s="13" customFormat="1" ht="11.25">
      <c r="B375" s="199"/>
      <c r="C375" s="200"/>
      <c r="D375" s="201" t="s">
        <v>193</v>
      </c>
      <c r="E375" s="202" t="s">
        <v>19</v>
      </c>
      <c r="F375" s="203" t="s">
        <v>449</v>
      </c>
      <c r="G375" s="200"/>
      <c r="H375" s="204">
        <v>1.5209999999999999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193</v>
      </c>
      <c r="AU375" s="210" t="s">
        <v>83</v>
      </c>
      <c r="AV375" s="13" t="s">
        <v>83</v>
      </c>
      <c r="AW375" s="13" t="s">
        <v>32</v>
      </c>
      <c r="AX375" s="13" t="s">
        <v>70</v>
      </c>
      <c r="AY375" s="210" t="s">
        <v>181</v>
      </c>
    </row>
    <row r="376" spans="1:65" s="13" customFormat="1" ht="11.25">
      <c r="B376" s="199"/>
      <c r="C376" s="200"/>
      <c r="D376" s="201" t="s">
        <v>193</v>
      </c>
      <c r="E376" s="202" t="s">
        <v>19</v>
      </c>
      <c r="F376" s="203" t="s">
        <v>8</v>
      </c>
      <c r="G376" s="200"/>
      <c r="H376" s="204">
        <v>12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193</v>
      </c>
      <c r="AU376" s="210" t="s">
        <v>83</v>
      </c>
      <c r="AV376" s="13" t="s">
        <v>83</v>
      </c>
      <c r="AW376" s="13" t="s">
        <v>32</v>
      </c>
      <c r="AX376" s="13" t="s">
        <v>70</v>
      </c>
      <c r="AY376" s="210" t="s">
        <v>181</v>
      </c>
    </row>
    <row r="377" spans="1:65" s="13" customFormat="1" ht="11.25">
      <c r="B377" s="199"/>
      <c r="C377" s="200"/>
      <c r="D377" s="201" t="s">
        <v>193</v>
      </c>
      <c r="E377" s="202" t="s">
        <v>19</v>
      </c>
      <c r="F377" s="203" t="s">
        <v>449</v>
      </c>
      <c r="G377" s="200"/>
      <c r="H377" s="204">
        <v>1.5209999999999999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193</v>
      </c>
      <c r="AU377" s="210" t="s">
        <v>83</v>
      </c>
      <c r="AV377" s="13" t="s">
        <v>83</v>
      </c>
      <c r="AW377" s="13" t="s">
        <v>32</v>
      </c>
      <c r="AX377" s="13" t="s">
        <v>70</v>
      </c>
      <c r="AY377" s="210" t="s">
        <v>181</v>
      </c>
    </row>
    <row r="378" spans="1:65" s="13" customFormat="1" ht="11.25">
      <c r="B378" s="199"/>
      <c r="C378" s="200"/>
      <c r="D378" s="201" t="s">
        <v>193</v>
      </c>
      <c r="E378" s="202" t="s">
        <v>19</v>
      </c>
      <c r="F378" s="203" t="s">
        <v>8</v>
      </c>
      <c r="G378" s="200"/>
      <c r="H378" s="204">
        <v>12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193</v>
      </c>
      <c r="AU378" s="210" t="s">
        <v>83</v>
      </c>
      <c r="AV378" s="13" t="s">
        <v>83</v>
      </c>
      <c r="AW378" s="13" t="s">
        <v>32</v>
      </c>
      <c r="AX378" s="13" t="s">
        <v>70</v>
      </c>
      <c r="AY378" s="210" t="s">
        <v>181</v>
      </c>
    </row>
    <row r="379" spans="1:65" s="13" customFormat="1" ht="11.25">
      <c r="B379" s="199"/>
      <c r="C379" s="200"/>
      <c r="D379" s="201" t="s">
        <v>193</v>
      </c>
      <c r="E379" s="202" t="s">
        <v>19</v>
      </c>
      <c r="F379" s="203" t="s">
        <v>450</v>
      </c>
      <c r="G379" s="200"/>
      <c r="H379" s="204">
        <v>1.5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193</v>
      </c>
      <c r="AU379" s="210" t="s">
        <v>83</v>
      </c>
      <c r="AV379" s="13" t="s">
        <v>83</v>
      </c>
      <c r="AW379" s="13" t="s">
        <v>32</v>
      </c>
      <c r="AX379" s="13" t="s">
        <v>70</v>
      </c>
      <c r="AY379" s="210" t="s">
        <v>181</v>
      </c>
    </row>
    <row r="380" spans="1:65" s="13" customFormat="1" ht="11.25">
      <c r="B380" s="199"/>
      <c r="C380" s="200"/>
      <c r="D380" s="201" t="s">
        <v>193</v>
      </c>
      <c r="E380" s="202" t="s">
        <v>19</v>
      </c>
      <c r="F380" s="203" t="s">
        <v>8</v>
      </c>
      <c r="G380" s="200"/>
      <c r="H380" s="204">
        <v>12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193</v>
      </c>
      <c r="AU380" s="210" t="s">
        <v>83</v>
      </c>
      <c r="AV380" s="13" t="s">
        <v>83</v>
      </c>
      <c r="AW380" s="13" t="s">
        <v>32</v>
      </c>
      <c r="AX380" s="13" t="s">
        <v>70</v>
      </c>
      <c r="AY380" s="210" t="s">
        <v>181</v>
      </c>
    </row>
    <row r="381" spans="1:65" s="13" customFormat="1" ht="11.25">
      <c r="B381" s="199"/>
      <c r="C381" s="200"/>
      <c r="D381" s="201" t="s">
        <v>193</v>
      </c>
      <c r="E381" s="202" t="s">
        <v>19</v>
      </c>
      <c r="F381" s="203" t="s">
        <v>451</v>
      </c>
      <c r="G381" s="200"/>
      <c r="H381" s="204">
        <v>0.69599999999999995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193</v>
      </c>
      <c r="AU381" s="210" t="s">
        <v>83</v>
      </c>
      <c r="AV381" s="13" t="s">
        <v>83</v>
      </c>
      <c r="AW381" s="13" t="s">
        <v>32</v>
      </c>
      <c r="AX381" s="13" t="s">
        <v>70</v>
      </c>
      <c r="AY381" s="210" t="s">
        <v>181</v>
      </c>
    </row>
    <row r="382" spans="1:65" s="13" customFormat="1" ht="11.25">
      <c r="B382" s="199"/>
      <c r="C382" s="200"/>
      <c r="D382" s="201" t="s">
        <v>193</v>
      </c>
      <c r="E382" s="202" t="s">
        <v>19</v>
      </c>
      <c r="F382" s="203" t="s">
        <v>8</v>
      </c>
      <c r="G382" s="200"/>
      <c r="H382" s="204">
        <v>12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193</v>
      </c>
      <c r="AU382" s="210" t="s">
        <v>83</v>
      </c>
      <c r="AV382" s="13" t="s">
        <v>83</v>
      </c>
      <c r="AW382" s="13" t="s">
        <v>32</v>
      </c>
      <c r="AX382" s="13" t="s">
        <v>70</v>
      </c>
      <c r="AY382" s="210" t="s">
        <v>181</v>
      </c>
    </row>
    <row r="383" spans="1:65" s="13" customFormat="1" ht="11.25">
      <c r="B383" s="199"/>
      <c r="C383" s="200"/>
      <c r="D383" s="201" t="s">
        <v>193</v>
      </c>
      <c r="E383" s="202" t="s">
        <v>19</v>
      </c>
      <c r="F383" s="203" t="s">
        <v>449</v>
      </c>
      <c r="G383" s="200"/>
      <c r="H383" s="204">
        <v>1.5209999999999999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193</v>
      </c>
      <c r="AU383" s="210" t="s">
        <v>83</v>
      </c>
      <c r="AV383" s="13" t="s">
        <v>83</v>
      </c>
      <c r="AW383" s="13" t="s">
        <v>32</v>
      </c>
      <c r="AX383" s="13" t="s">
        <v>70</v>
      </c>
      <c r="AY383" s="210" t="s">
        <v>181</v>
      </c>
    </row>
    <row r="384" spans="1:65" s="14" customFormat="1" ht="11.25">
      <c r="B384" s="211"/>
      <c r="C384" s="212"/>
      <c r="D384" s="201" t="s">
        <v>193</v>
      </c>
      <c r="E384" s="213" t="s">
        <v>19</v>
      </c>
      <c r="F384" s="214" t="s">
        <v>197</v>
      </c>
      <c r="G384" s="212"/>
      <c r="H384" s="215">
        <v>66.759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193</v>
      </c>
      <c r="AU384" s="221" t="s">
        <v>83</v>
      </c>
      <c r="AV384" s="14" t="s">
        <v>189</v>
      </c>
      <c r="AW384" s="14" t="s">
        <v>32</v>
      </c>
      <c r="AX384" s="14" t="s">
        <v>77</v>
      </c>
      <c r="AY384" s="221" t="s">
        <v>181</v>
      </c>
    </row>
    <row r="385" spans="1:65" s="12" customFormat="1" ht="22.9" customHeight="1">
      <c r="B385" s="165"/>
      <c r="C385" s="166"/>
      <c r="D385" s="167" t="s">
        <v>69</v>
      </c>
      <c r="E385" s="179" t="s">
        <v>452</v>
      </c>
      <c r="F385" s="179" t="s">
        <v>453</v>
      </c>
      <c r="G385" s="166"/>
      <c r="H385" s="166"/>
      <c r="I385" s="169"/>
      <c r="J385" s="180">
        <f>BK385</f>
        <v>0</v>
      </c>
      <c r="K385" s="166"/>
      <c r="L385" s="171"/>
      <c r="M385" s="172"/>
      <c r="N385" s="173"/>
      <c r="O385" s="173"/>
      <c r="P385" s="174">
        <f>SUM(P386:P401)</f>
        <v>0</v>
      </c>
      <c r="Q385" s="173"/>
      <c r="R385" s="174">
        <f>SUM(R386:R401)</f>
        <v>1.5262E-2</v>
      </c>
      <c r="S385" s="173"/>
      <c r="T385" s="175">
        <f>SUM(T386:T401)</f>
        <v>0</v>
      </c>
      <c r="AR385" s="176" t="s">
        <v>83</v>
      </c>
      <c r="AT385" s="177" t="s">
        <v>69</v>
      </c>
      <c r="AU385" s="177" t="s">
        <v>77</v>
      </c>
      <c r="AY385" s="176" t="s">
        <v>181</v>
      </c>
      <c r="BK385" s="178">
        <f>SUM(BK386:BK401)</f>
        <v>0</v>
      </c>
    </row>
    <row r="386" spans="1:65" s="2" customFormat="1" ht="16.5" customHeight="1">
      <c r="A386" s="37"/>
      <c r="B386" s="38"/>
      <c r="C386" s="181" t="s">
        <v>454</v>
      </c>
      <c r="D386" s="181" t="s">
        <v>184</v>
      </c>
      <c r="E386" s="182" t="s">
        <v>455</v>
      </c>
      <c r="F386" s="183" t="s">
        <v>456</v>
      </c>
      <c r="G386" s="184" t="s">
        <v>187</v>
      </c>
      <c r="H386" s="185">
        <v>11.74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42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278</v>
      </c>
      <c r="AT386" s="192" t="s">
        <v>184</v>
      </c>
      <c r="AU386" s="192" t="s">
        <v>83</v>
      </c>
      <c r="AY386" s="20" t="s">
        <v>181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83</v>
      </c>
      <c r="BK386" s="193">
        <f>ROUND(I386*H386,2)</f>
        <v>0</v>
      </c>
      <c r="BL386" s="20" t="s">
        <v>278</v>
      </c>
      <c r="BM386" s="192" t="s">
        <v>457</v>
      </c>
    </row>
    <row r="387" spans="1:65" s="13" customFormat="1" ht="11.25">
      <c r="B387" s="199"/>
      <c r="C387" s="200"/>
      <c r="D387" s="201" t="s">
        <v>193</v>
      </c>
      <c r="E387" s="202" t="s">
        <v>19</v>
      </c>
      <c r="F387" s="203" t="s">
        <v>458</v>
      </c>
      <c r="G387" s="200"/>
      <c r="H387" s="204">
        <v>3.1139999999999999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193</v>
      </c>
      <c r="AU387" s="210" t="s">
        <v>83</v>
      </c>
      <c r="AV387" s="13" t="s">
        <v>83</v>
      </c>
      <c r="AW387" s="13" t="s">
        <v>32</v>
      </c>
      <c r="AX387" s="13" t="s">
        <v>70</v>
      </c>
      <c r="AY387" s="210" t="s">
        <v>181</v>
      </c>
    </row>
    <row r="388" spans="1:65" s="13" customFormat="1" ht="11.25">
      <c r="B388" s="199"/>
      <c r="C388" s="200"/>
      <c r="D388" s="201" t="s">
        <v>193</v>
      </c>
      <c r="E388" s="202" t="s">
        <v>19</v>
      </c>
      <c r="F388" s="203" t="s">
        <v>458</v>
      </c>
      <c r="G388" s="200"/>
      <c r="H388" s="204">
        <v>3.1139999999999999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193</v>
      </c>
      <c r="AU388" s="210" t="s">
        <v>83</v>
      </c>
      <c r="AV388" s="13" t="s">
        <v>83</v>
      </c>
      <c r="AW388" s="13" t="s">
        <v>32</v>
      </c>
      <c r="AX388" s="13" t="s">
        <v>70</v>
      </c>
      <c r="AY388" s="210" t="s">
        <v>181</v>
      </c>
    </row>
    <row r="389" spans="1:65" s="13" customFormat="1" ht="11.25">
      <c r="B389" s="199"/>
      <c r="C389" s="200"/>
      <c r="D389" s="201" t="s">
        <v>193</v>
      </c>
      <c r="E389" s="202" t="s">
        <v>19</v>
      </c>
      <c r="F389" s="203" t="s">
        <v>213</v>
      </c>
      <c r="G389" s="200"/>
      <c r="H389" s="204">
        <v>1.7969999999999999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193</v>
      </c>
      <c r="AU389" s="210" t="s">
        <v>83</v>
      </c>
      <c r="AV389" s="13" t="s">
        <v>83</v>
      </c>
      <c r="AW389" s="13" t="s">
        <v>32</v>
      </c>
      <c r="AX389" s="13" t="s">
        <v>70</v>
      </c>
      <c r="AY389" s="210" t="s">
        <v>181</v>
      </c>
    </row>
    <row r="390" spans="1:65" s="13" customFormat="1" ht="11.25">
      <c r="B390" s="199"/>
      <c r="C390" s="200"/>
      <c r="D390" s="201" t="s">
        <v>193</v>
      </c>
      <c r="E390" s="202" t="s">
        <v>19</v>
      </c>
      <c r="F390" s="203" t="s">
        <v>214</v>
      </c>
      <c r="G390" s="200"/>
      <c r="H390" s="204">
        <v>0.60099999999999998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193</v>
      </c>
      <c r="AU390" s="210" t="s">
        <v>83</v>
      </c>
      <c r="AV390" s="13" t="s">
        <v>83</v>
      </c>
      <c r="AW390" s="13" t="s">
        <v>32</v>
      </c>
      <c r="AX390" s="13" t="s">
        <v>70</v>
      </c>
      <c r="AY390" s="210" t="s">
        <v>181</v>
      </c>
    </row>
    <row r="391" spans="1:65" s="13" customFormat="1" ht="11.25">
      <c r="B391" s="199"/>
      <c r="C391" s="200"/>
      <c r="D391" s="201" t="s">
        <v>193</v>
      </c>
      <c r="E391" s="202" t="s">
        <v>19</v>
      </c>
      <c r="F391" s="203" t="s">
        <v>458</v>
      </c>
      <c r="G391" s="200"/>
      <c r="H391" s="204">
        <v>3.1139999999999999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193</v>
      </c>
      <c r="AU391" s="210" t="s">
        <v>83</v>
      </c>
      <c r="AV391" s="13" t="s">
        <v>83</v>
      </c>
      <c r="AW391" s="13" t="s">
        <v>32</v>
      </c>
      <c r="AX391" s="13" t="s">
        <v>70</v>
      </c>
      <c r="AY391" s="210" t="s">
        <v>181</v>
      </c>
    </row>
    <row r="392" spans="1:65" s="14" customFormat="1" ht="11.25">
      <c r="B392" s="211"/>
      <c r="C392" s="212"/>
      <c r="D392" s="201" t="s">
        <v>193</v>
      </c>
      <c r="E392" s="213" t="s">
        <v>19</v>
      </c>
      <c r="F392" s="214" t="s">
        <v>197</v>
      </c>
      <c r="G392" s="212"/>
      <c r="H392" s="215">
        <v>11.740000000000002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193</v>
      </c>
      <c r="AU392" s="221" t="s">
        <v>83</v>
      </c>
      <c r="AV392" s="14" t="s">
        <v>189</v>
      </c>
      <c r="AW392" s="14" t="s">
        <v>32</v>
      </c>
      <c r="AX392" s="14" t="s">
        <v>77</v>
      </c>
      <c r="AY392" s="221" t="s">
        <v>181</v>
      </c>
    </row>
    <row r="393" spans="1:65" s="2" customFormat="1" ht="16.5" customHeight="1">
      <c r="A393" s="37"/>
      <c r="B393" s="38"/>
      <c r="C393" s="222" t="s">
        <v>459</v>
      </c>
      <c r="D393" s="222" t="s">
        <v>237</v>
      </c>
      <c r="E393" s="223" t="s">
        <v>460</v>
      </c>
      <c r="F393" s="224" t="s">
        <v>461</v>
      </c>
      <c r="G393" s="225" t="s">
        <v>187</v>
      </c>
      <c r="H393" s="226">
        <v>11.74</v>
      </c>
      <c r="I393" s="227"/>
      <c r="J393" s="228">
        <f>ROUND(I393*H393,2)</f>
        <v>0</v>
      </c>
      <c r="K393" s="224" t="s">
        <v>188</v>
      </c>
      <c r="L393" s="229"/>
      <c r="M393" s="230" t="s">
        <v>19</v>
      </c>
      <c r="N393" s="231" t="s">
        <v>42</v>
      </c>
      <c r="O393" s="67"/>
      <c r="P393" s="190">
        <f>O393*H393</f>
        <v>0</v>
      </c>
      <c r="Q393" s="190">
        <v>1.2999999999999999E-3</v>
      </c>
      <c r="R393" s="190">
        <f>Q393*H393</f>
        <v>1.5262E-2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356</v>
      </c>
      <c r="AT393" s="192" t="s">
        <v>237</v>
      </c>
      <c r="AU393" s="192" t="s">
        <v>83</v>
      </c>
      <c r="AY393" s="20" t="s">
        <v>181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83</v>
      </c>
      <c r="BK393" s="193">
        <f>ROUND(I393*H393,2)</f>
        <v>0</v>
      </c>
      <c r="BL393" s="20" t="s">
        <v>278</v>
      </c>
      <c r="BM393" s="192" t="s">
        <v>462</v>
      </c>
    </row>
    <row r="394" spans="1:65" s="13" customFormat="1" ht="11.25">
      <c r="B394" s="199"/>
      <c r="C394" s="200"/>
      <c r="D394" s="201" t="s">
        <v>193</v>
      </c>
      <c r="E394" s="202" t="s">
        <v>19</v>
      </c>
      <c r="F394" s="203" t="s">
        <v>458</v>
      </c>
      <c r="G394" s="200"/>
      <c r="H394" s="204">
        <v>3.1139999999999999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193</v>
      </c>
      <c r="AU394" s="210" t="s">
        <v>83</v>
      </c>
      <c r="AV394" s="13" t="s">
        <v>83</v>
      </c>
      <c r="AW394" s="13" t="s">
        <v>32</v>
      </c>
      <c r="AX394" s="13" t="s">
        <v>70</v>
      </c>
      <c r="AY394" s="210" t="s">
        <v>181</v>
      </c>
    </row>
    <row r="395" spans="1:65" s="13" customFormat="1" ht="11.25">
      <c r="B395" s="199"/>
      <c r="C395" s="200"/>
      <c r="D395" s="201" t="s">
        <v>193</v>
      </c>
      <c r="E395" s="202" t="s">
        <v>19</v>
      </c>
      <c r="F395" s="203" t="s">
        <v>458</v>
      </c>
      <c r="G395" s="200"/>
      <c r="H395" s="204">
        <v>3.1139999999999999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193</v>
      </c>
      <c r="AU395" s="210" t="s">
        <v>83</v>
      </c>
      <c r="AV395" s="13" t="s">
        <v>83</v>
      </c>
      <c r="AW395" s="13" t="s">
        <v>32</v>
      </c>
      <c r="AX395" s="13" t="s">
        <v>70</v>
      </c>
      <c r="AY395" s="210" t="s">
        <v>181</v>
      </c>
    </row>
    <row r="396" spans="1:65" s="13" customFormat="1" ht="11.25">
      <c r="B396" s="199"/>
      <c r="C396" s="200"/>
      <c r="D396" s="201" t="s">
        <v>193</v>
      </c>
      <c r="E396" s="202" t="s">
        <v>19</v>
      </c>
      <c r="F396" s="203" t="s">
        <v>213</v>
      </c>
      <c r="G396" s="200"/>
      <c r="H396" s="204">
        <v>1.7969999999999999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193</v>
      </c>
      <c r="AU396" s="210" t="s">
        <v>83</v>
      </c>
      <c r="AV396" s="13" t="s">
        <v>83</v>
      </c>
      <c r="AW396" s="13" t="s">
        <v>32</v>
      </c>
      <c r="AX396" s="13" t="s">
        <v>70</v>
      </c>
      <c r="AY396" s="210" t="s">
        <v>181</v>
      </c>
    </row>
    <row r="397" spans="1:65" s="13" customFormat="1" ht="11.25">
      <c r="B397" s="199"/>
      <c r="C397" s="200"/>
      <c r="D397" s="201" t="s">
        <v>193</v>
      </c>
      <c r="E397" s="202" t="s">
        <v>19</v>
      </c>
      <c r="F397" s="203" t="s">
        <v>214</v>
      </c>
      <c r="G397" s="200"/>
      <c r="H397" s="204">
        <v>0.60099999999999998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193</v>
      </c>
      <c r="AU397" s="210" t="s">
        <v>83</v>
      </c>
      <c r="AV397" s="13" t="s">
        <v>83</v>
      </c>
      <c r="AW397" s="13" t="s">
        <v>32</v>
      </c>
      <c r="AX397" s="13" t="s">
        <v>70</v>
      </c>
      <c r="AY397" s="210" t="s">
        <v>181</v>
      </c>
    </row>
    <row r="398" spans="1:65" s="13" customFormat="1" ht="11.25">
      <c r="B398" s="199"/>
      <c r="C398" s="200"/>
      <c r="D398" s="201" t="s">
        <v>193</v>
      </c>
      <c r="E398" s="202" t="s">
        <v>19</v>
      </c>
      <c r="F398" s="203" t="s">
        <v>458</v>
      </c>
      <c r="G398" s="200"/>
      <c r="H398" s="204">
        <v>3.1139999999999999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193</v>
      </c>
      <c r="AU398" s="210" t="s">
        <v>83</v>
      </c>
      <c r="AV398" s="13" t="s">
        <v>83</v>
      </c>
      <c r="AW398" s="13" t="s">
        <v>32</v>
      </c>
      <c r="AX398" s="13" t="s">
        <v>70</v>
      </c>
      <c r="AY398" s="210" t="s">
        <v>181</v>
      </c>
    </row>
    <row r="399" spans="1:65" s="14" customFormat="1" ht="11.25">
      <c r="B399" s="211"/>
      <c r="C399" s="212"/>
      <c r="D399" s="201" t="s">
        <v>193</v>
      </c>
      <c r="E399" s="213" t="s">
        <v>19</v>
      </c>
      <c r="F399" s="214" t="s">
        <v>197</v>
      </c>
      <c r="G399" s="212"/>
      <c r="H399" s="215">
        <v>11.740000000000002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193</v>
      </c>
      <c r="AU399" s="221" t="s">
        <v>83</v>
      </c>
      <c r="AV399" s="14" t="s">
        <v>189</v>
      </c>
      <c r="AW399" s="14" t="s">
        <v>32</v>
      </c>
      <c r="AX399" s="14" t="s">
        <v>77</v>
      </c>
      <c r="AY399" s="221" t="s">
        <v>181</v>
      </c>
    </row>
    <row r="400" spans="1:65" s="2" customFormat="1" ht="33" customHeight="1">
      <c r="A400" s="37"/>
      <c r="B400" s="38"/>
      <c r="C400" s="181" t="s">
        <v>463</v>
      </c>
      <c r="D400" s="181" t="s">
        <v>184</v>
      </c>
      <c r="E400" s="182" t="s">
        <v>464</v>
      </c>
      <c r="F400" s="183" t="s">
        <v>465</v>
      </c>
      <c r="G400" s="184" t="s">
        <v>309</v>
      </c>
      <c r="H400" s="185">
        <v>1.4999999999999999E-2</v>
      </c>
      <c r="I400" s="186"/>
      <c r="J400" s="187">
        <f>ROUND(I400*H400,2)</f>
        <v>0</v>
      </c>
      <c r="K400" s="183" t="s">
        <v>188</v>
      </c>
      <c r="L400" s="42"/>
      <c r="M400" s="188" t="s">
        <v>19</v>
      </c>
      <c r="N400" s="189" t="s">
        <v>42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278</v>
      </c>
      <c r="AT400" s="192" t="s">
        <v>184</v>
      </c>
      <c r="AU400" s="192" t="s">
        <v>83</v>
      </c>
      <c r="AY400" s="20" t="s">
        <v>181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83</v>
      </c>
      <c r="BK400" s="193">
        <f>ROUND(I400*H400,2)</f>
        <v>0</v>
      </c>
      <c r="BL400" s="20" t="s">
        <v>278</v>
      </c>
      <c r="BM400" s="192" t="s">
        <v>466</v>
      </c>
    </row>
    <row r="401" spans="1:65" s="2" customFormat="1" ht="11.25">
      <c r="A401" s="37"/>
      <c r="B401" s="38"/>
      <c r="C401" s="39"/>
      <c r="D401" s="194" t="s">
        <v>191</v>
      </c>
      <c r="E401" s="39"/>
      <c r="F401" s="195" t="s">
        <v>467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191</v>
      </c>
      <c r="AU401" s="20" t="s">
        <v>83</v>
      </c>
    </row>
    <row r="402" spans="1:65" s="12" customFormat="1" ht="25.9" customHeight="1">
      <c r="B402" s="165"/>
      <c r="C402" s="166"/>
      <c r="D402" s="167" t="s">
        <v>69</v>
      </c>
      <c r="E402" s="168" t="s">
        <v>468</v>
      </c>
      <c r="F402" s="168" t="s">
        <v>469</v>
      </c>
      <c r="G402" s="166"/>
      <c r="H402" s="166"/>
      <c r="I402" s="169"/>
      <c r="J402" s="170">
        <f>BK402</f>
        <v>0</v>
      </c>
      <c r="K402" s="166"/>
      <c r="L402" s="171"/>
      <c r="M402" s="172"/>
      <c r="N402" s="173"/>
      <c r="O402" s="173"/>
      <c r="P402" s="174">
        <f>SUM(P403:P410)</f>
        <v>0</v>
      </c>
      <c r="Q402" s="173"/>
      <c r="R402" s="174">
        <f>SUM(R403:R410)</f>
        <v>0</v>
      </c>
      <c r="S402" s="173"/>
      <c r="T402" s="175">
        <f>SUM(T403:T410)</f>
        <v>0</v>
      </c>
      <c r="AR402" s="176" t="s">
        <v>215</v>
      </c>
      <c r="AT402" s="177" t="s">
        <v>69</v>
      </c>
      <c r="AU402" s="177" t="s">
        <v>70</v>
      </c>
      <c r="AY402" s="176" t="s">
        <v>181</v>
      </c>
      <c r="BK402" s="178">
        <f>SUM(BK403:BK410)</f>
        <v>0</v>
      </c>
    </row>
    <row r="403" spans="1:65" s="2" customFormat="1" ht="16.5" customHeight="1">
      <c r="A403" s="37"/>
      <c r="B403" s="38"/>
      <c r="C403" s="181" t="s">
        <v>470</v>
      </c>
      <c r="D403" s="181" t="s">
        <v>184</v>
      </c>
      <c r="E403" s="182" t="s">
        <v>471</v>
      </c>
      <c r="F403" s="183" t="s">
        <v>472</v>
      </c>
      <c r="G403" s="184" t="s">
        <v>473</v>
      </c>
      <c r="H403" s="185">
        <v>1</v>
      </c>
      <c r="I403" s="186"/>
      <c r="J403" s="187">
        <f t="shared" ref="J403:J410" si="0">ROUND(I403*H403,2)</f>
        <v>0</v>
      </c>
      <c r="K403" s="183" t="s">
        <v>19</v>
      </c>
      <c r="L403" s="42"/>
      <c r="M403" s="188" t="s">
        <v>19</v>
      </c>
      <c r="N403" s="189" t="s">
        <v>42</v>
      </c>
      <c r="O403" s="67"/>
      <c r="P403" s="190">
        <f t="shared" ref="P403:P410" si="1">O403*H403</f>
        <v>0</v>
      </c>
      <c r="Q403" s="190">
        <v>0</v>
      </c>
      <c r="R403" s="190">
        <f t="shared" ref="R403:R410" si="2">Q403*H403</f>
        <v>0</v>
      </c>
      <c r="S403" s="190">
        <v>0</v>
      </c>
      <c r="T403" s="191">
        <f t="shared" ref="T403:T410" si="3"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189</v>
      </c>
      <c r="AT403" s="192" t="s">
        <v>184</v>
      </c>
      <c r="AU403" s="192" t="s">
        <v>77</v>
      </c>
      <c r="AY403" s="20" t="s">
        <v>181</v>
      </c>
      <c r="BE403" s="193">
        <f t="shared" ref="BE403:BE410" si="4">IF(N403="základní",J403,0)</f>
        <v>0</v>
      </c>
      <c r="BF403" s="193">
        <f t="shared" ref="BF403:BF410" si="5">IF(N403="snížená",J403,0)</f>
        <v>0</v>
      </c>
      <c r="BG403" s="193">
        <f t="shared" ref="BG403:BG410" si="6">IF(N403="zákl. přenesená",J403,0)</f>
        <v>0</v>
      </c>
      <c r="BH403" s="193">
        <f t="shared" ref="BH403:BH410" si="7">IF(N403="sníž. přenesená",J403,0)</f>
        <v>0</v>
      </c>
      <c r="BI403" s="193">
        <f t="shared" ref="BI403:BI410" si="8">IF(N403="nulová",J403,0)</f>
        <v>0</v>
      </c>
      <c r="BJ403" s="20" t="s">
        <v>83</v>
      </c>
      <c r="BK403" s="193">
        <f t="shared" ref="BK403:BK410" si="9">ROUND(I403*H403,2)</f>
        <v>0</v>
      </c>
      <c r="BL403" s="20" t="s">
        <v>189</v>
      </c>
      <c r="BM403" s="192" t="s">
        <v>474</v>
      </c>
    </row>
    <row r="404" spans="1:65" s="2" customFormat="1" ht="16.5" customHeight="1">
      <c r="A404" s="37"/>
      <c r="B404" s="38"/>
      <c r="C404" s="181" t="s">
        <v>475</v>
      </c>
      <c r="D404" s="181" t="s">
        <v>184</v>
      </c>
      <c r="E404" s="182" t="s">
        <v>476</v>
      </c>
      <c r="F404" s="183" t="s">
        <v>477</v>
      </c>
      <c r="G404" s="184" t="s">
        <v>473</v>
      </c>
      <c r="H404" s="185">
        <v>1</v>
      </c>
      <c r="I404" s="186"/>
      <c r="J404" s="187">
        <f t="shared" si="0"/>
        <v>0</v>
      </c>
      <c r="K404" s="183" t="s">
        <v>19</v>
      </c>
      <c r="L404" s="42"/>
      <c r="M404" s="188" t="s">
        <v>19</v>
      </c>
      <c r="N404" s="189" t="s">
        <v>42</v>
      </c>
      <c r="O404" s="67"/>
      <c r="P404" s="190">
        <f t="shared" si="1"/>
        <v>0</v>
      </c>
      <c r="Q404" s="190">
        <v>0</v>
      </c>
      <c r="R404" s="190">
        <f t="shared" si="2"/>
        <v>0</v>
      </c>
      <c r="S404" s="190">
        <v>0</v>
      </c>
      <c r="T404" s="191">
        <f t="shared" si="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189</v>
      </c>
      <c r="AT404" s="192" t="s">
        <v>184</v>
      </c>
      <c r="AU404" s="192" t="s">
        <v>77</v>
      </c>
      <c r="AY404" s="20" t="s">
        <v>181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20" t="s">
        <v>83</v>
      </c>
      <c r="BK404" s="193">
        <f t="shared" si="9"/>
        <v>0</v>
      </c>
      <c r="BL404" s="20" t="s">
        <v>189</v>
      </c>
      <c r="BM404" s="192" t="s">
        <v>478</v>
      </c>
    </row>
    <row r="405" spans="1:65" s="2" customFormat="1" ht="24.2" customHeight="1">
      <c r="A405" s="37"/>
      <c r="B405" s="38"/>
      <c r="C405" s="181" t="s">
        <v>479</v>
      </c>
      <c r="D405" s="181" t="s">
        <v>184</v>
      </c>
      <c r="E405" s="182" t="s">
        <v>480</v>
      </c>
      <c r="F405" s="183" t="s">
        <v>481</v>
      </c>
      <c r="G405" s="184" t="s">
        <v>473</v>
      </c>
      <c r="H405" s="185">
        <v>1</v>
      </c>
      <c r="I405" s="186"/>
      <c r="J405" s="187">
        <f t="shared" si="0"/>
        <v>0</v>
      </c>
      <c r="K405" s="183" t="s">
        <v>19</v>
      </c>
      <c r="L405" s="42"/>
      <c r="M405" s="188" t="s">
        <v>19</v>
      </c>
      <c r="N405" s="189" t="s">
        <v>42</v>
      </c>
      <c r="O405" s="67"/>
      <c r="P405" s="190">
        <f t="shared" si="1"/>
        <v>0</v>
      </c>
      <c r="Q405" s="190">
        <v>0</v>
      </c>
      <c r="R405" s="190">
        <f t="shared" si="2"/>
        <v>0</v>
      </c>
      <c r="S405" s="190">
        <v>0</v>
      </c>
      <c r="T405" s="191">
        <f t="shared" si="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189</v>
      </c>
      <c r="AT405" s="192" t="s">
        <v>184</v>
      </c>
      <c r="AU405" s="192" t="s">
        <v>77</v>
      </c>
      <c r="AY405" s="20" t="s">
        <v>181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20" t="s">
        <v>83</v>
      </c>
      <c r="BK405" s="193">
        <f t="shared" si="9"/>
        <v>0</v>
      </c>
      <c r="BL405" s="20" t="s">
        <v>189</v>
      </c>
      <c r="BM405" s="192" t="s">
        <v>482</v>
      </c>
    </row>
    <row r="406" spans="1:65" s="2" customFormat="1" ht="16.5" customHeight="1">
      <c r="A406" s="37"/>
      <c r="B406" s="38"/>
      <c r="C406" s="181" t="s">
        <v>483</v>
      </c>
      <c r="D406" s="181" t="s">
        <v>184</v>
      </c>
      <c r="E406" s="182" t="s">
        <v>484</v>
      </c>
      <c r="F406" s="183" t="s">
        <v>485</v>
      </c>
      <c r="G406" s="184" t="s">
        <v>473</v>
      </c>
      <c r="H406" s="185">
        <v>1</v>
      </c>
      <c r="I406" s="186"/>
      <c r="J406" s="187">
        <f t="shared" si="0"/>
        <v>0</v>
      </c>
      <c r="K406" s="183" t="s">
        <v>19</v>
      </c>
      <c r="L406" s="42"/>
      <c r="M406" s="188" t="s">
        <v>19</v>
      </c>
      <c r="N406" s="189" t="s">
        <v>42</v>
      </c>
      <c r="O406" s="67"/>
      <c r="P406" s="190">
        <f t="shared" si="1"/>
        <v>0</v>
      </c>
      <c r="Q406" s="190">
        <v>0</v>
      </c>
      <c r="R406" s="190">
        <f t="shared" si="2"/>
        <v>0</v>
      </c>
      <c r="S406" s="190">
        <v>0</v>
      </c>
      <c r="T406" s="191">
        <f t="shared" si="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189</v>
      </c>
      <c r="AT406" s="192" t="s">
        <v>184</v>
      </c>
      <c r="AU406" s="192" t="s">
        <v>77</v>
      </c>
      <c r="AY406" s="20" t="s">
        <v>181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20" t="s">
        <v>83</v>
      </c>
      <c r="BK406" s="193">
        <f t="shared" si="9"/>
        <v>0</v>
      </c>
      <c r="BL406" s="20" t="s">
        <v>189</v>
      </c>
      <c r="BM406" s="192" t="s">
        <v>486</v>
      </c>
    </row>
    <row r="407" spans="1:65" s="2" customFormat="1" ht="16.5" customHeight="1">
      <c r="A407" s="37"/>
      <c r="B407" s="38"/>
      <c r="C407" s="181" t="s">
        <v>487</v>
      </c>
      <c r="D407" s="181" t="s">
        <v>184</v>
      </c>
      <c r="E407" s="182" t="s">
        <v>488</v>
      </c>
      <c r="F407" s="183" t="s">
        <v>489</v>
      </c>
      <c r="G407" s="184" t="s">
        <v>473</v>
      </c>
      <c r="H407" s="185">
        <v>1</v>
      </c>
      <c r="I407" s="186"/>
      <c r="J407" s="187">
        <f t="shared" si="0"/>
        <v>0</v>
      </c>
      <c r="K407" s="183" t="s">
        <v>19</v>
      </c>
      <c r="L407" s="42"/>
      <c r="M407" s="188" t="s">
        <v>19</v>
      </c>
      <c r="N407" s="189" t="s">
        <v>42</v>
      </c>
      <c r="O407" s="67"/>
      <c r="P407" s="190">
        <f t="shared" si="1"/>
        <v>0</v>
      </c>
      <c r="Q407" s="190">
        <v>0</v>
      </c>
      <c r="R407" s="190">
        <f t="shared" si="2"/>
        <v>0</v>
      </c>
      <c r="S407" s="190">
        <v>0</v>
      </c>
      <c r="T407" s="191">
        <f t="shared" si="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189</v>
      </c>
      <c r="AT407" s="192" t="s">
        <v>184</v>
      </c>
      <c r="AU407" s="192" t="s">
        <v>77</v>
      </c>
      <c r="AY407" s="20" t="s">
        <v>181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20" t="s">
        <v>83</v>
      </c>
      <c r="BK407" s="193">
        <f t="shared" si="9"/>
        <v>0</v>
      </c>
      <c r="BL407" s="20" t="s">
        <v>189</v>
      </c>
      <c r="BM407" s="192" t="s">
        <v>490</v>
      </c>
    </row>
    <row r="408" spans="1:65" s="2" customFormat="1" ht="24.2" customHeight="1">
      <c r="A408" s="37"/>
      <c r="B408" s="38"/>
      <c r="C408" s="181" t="s">
        <v>491</v>
      </c>
      <c r="D408" s="181" t="s">
        <v>184</v>
      </c>
      <c r="E408" s="182" t="s">
        <v>492</v>
      </c>
      <c r="F408" s="183" t="s">
        <v>493</v>
      </c>
      <c r="G408" s="184" t="s">
        <v>473</v>
      </c>
      <c r="H408" s="185">
        <v>1</v>
      </c>
      <c r="I408" s="186"/>
      <c r="J408" s="187">
        <f t="shared" si="0"/>
        <v>0</v>
      </c>
      <c r="K408" s="183" t="s">
        <v>19</v>
      </c>
      <c r="L408" s="42"/>
      <c r="M408" s="188" t="s">
        <v>19</v>
      </c>
      <c r="N408" s="189" t="s">
        <v>42</v>
      </c>
      <c r="O408" s="67"/>
      <c r="P408" s="190">
        <f t="shared" si="1"/>
        <v>0</v>
      </c>
      <c r="Q408" s="190">
        <v>0</v>
      </c>
      <c r="R408" s="190">
        <f t="shared" si="2"/>
        <v>0</v>
      </c>
      <c r="S408" s="190">
        <v>0</v>
      </c>
      <c r="T408" s="191">
        <f t="shared" si="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189</v>
      </c>
      <c r="AT408" s="192" t="s">
        <v>184</v>
      </c>
      <c r="AU408" s="192" t="s">
        <v>77</v>
      </c>
      <c r="AY408" s="20" t="s">
        <v>181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20" t="s">
        <v>83</v>
      </c>
      <c r="BK408" s="193">
        <f t="shared" si="9"/>
        <v>0</v>
      </c>
      <c r="BL408" s="20" t="s">
        <v>189</v>
      </c>
      <c r="BM408" s="192" t="s">
        <v>494</v>
      </c>
    </row>
    <row r="409" spans="1:65" s="2" customFormat="1" ht="33" customHeight="1">
      <c r="A409" s="37"/>
      <c r="B409" s="38"/>
      <c r="C409" s="181" t="s">
        <v>495</v>
      </c>
      <c r="D409" s="181" t="s">
        <v>184</v>
      </c>
      <c r="E409" s="182" t="s">
        <v>496</v>
      </c>
      <c r="F409" s="183" t="s">
        <v>497</v>
      </c>
      <c r="G409" s="184" t="s">
        <v>473</v>
      </c>
      <c r="H409" s="185">
        <v>1</v>
      </c>
      <c r="I409" s="186"/>
      <c r="J409" s="187">
        <f t="shared" si="0"/>
        <v>0</v>
      </c>
      <c r="K409" s="183" t="s">
        <v>19</v>
      </c>
      <c r="L409" s="42"/>
      <c r="M409" s="188" t="s">
        <v>19</v>
      </c>
      <c r="N409" s="189" t="s">
        <v>42</v>
      </c>
      <c r="O409" s="67"/>
      <c r="P409" s="190">
        <f t="shared" si="1"/>
        <v>0</v>
      </c>
      <c r="Q409" s="190">
        <v>0</v>
      </c>
      <c r="R409" s="190">
        <f t="shared" si="2"/>
        <v>0</v>
      </c>
      <c r="S409" s="190">
        <v>0</v>
      </c>
      <c r="T409" s="191">
        <f t="shared" si="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189</v>
      </c>
      <c r="AT409" s="192" t="s">
        <v>184</v>
      </c>
      <c r="AU409" s="192" t="s">
        <v>77</v>
      </c>
      <c r="AY409" s="20" t="s">
        <v>181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20" t="s">
        <v>83</v>
      </c>
      <c r="BK409" s="193">
        <f t="shared" si="9"/>
        <v>0</v>
      </c>
      <c r="BL409" s="20" t="s">
        <v>189</v>
      </c>
      <c r="BM409" s="192" t="s">
        <v>498</v>
      </c>
    </row>
    <row r="410" spans="1:65" s="2" customFormat="1" ht="16.5" customHeight="1">
      <c r="A410" s="37"/>
      <c r="B410" s="38"/>
      <c r="C410" s="181" t="s">
        <v>499</v>
      </c>
      <c r="D410" s="181" t="s">
        <v>184</v>
      </c>
      <c r="E410" s="182" t="s">
        <v>500</v>
      </c>
      <c r="F410" s="183" t="s">
        <v>501</v>
      </c>
      <c r="G410" s="184" t="s">
        <v>473</v>
      </c>
      <c r="H410" s="185">
        <v>1</v>
      </c>
      <c r="I410" s="186"/>
      <c r="J410" s="187">
        <f t="shared" si="0"/>
        <v>0</v>
      </c>
      <c r="K410" s="183" t="s">
        <v>19</v>
      </c>
      <c r="L410" s="42"/>
      <c r="M410" s="253" t="s">
        <v>19</v>
      </c>
      <c r="N410" s="254" t="s">
        <v>42</v>
      </c>
      <c r="O410" s="255"/>
      <c r="P410" s="256">
        <f t="shared" si="1"/>
        <v>0</v>
      </c>
      <c r="Q410" s="256">
        <v>0</v>
      </c>
      <c r="R410" s="256">
        <f t="shared" si="2"/>
        <v>0</v>
      </c>
      <c r="S410" s="256">
        <v>0</v>
      </c>
      <c r="T410" s="257">
        <f t="shared" si="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189</v>
      </c>
      <c r="AT410" s="192" t="s">
        <v>184</v>
      </c>
      <c r="AU410" s="192" t="s">
        <v>77</v>
      </c>
      <c r="AY410" s="20" t="s">
        <v>181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20" t="s">
        <v>83</v>
      </c>
      <c r="BK410" s="193">
        <f t="shared" si="9"/>
        <v>0</v>
      </c>
      <c r="BL410" s="20" t="s">
        <v>189</v>
      </c>
      <c r="BM410" s="192" t="s">
        <v>502</v>
      </c>
    </row>
    <row r="411" spans="1:65" s="2" customFormat="1" ht="6.95" customHeight="1">
      <c r="A411" s="37"/>
      <c r="B411" s="50"/>
      <c r="C411" s="51"/>
      <c r="D411" s="51"/>
      <c r="E411" s="51"/>
      <c r="F411" s="51"/>
      <c r="G411" s="51"/>
      <c r="H411" s="51"/>
      <c r="I411" s="51"/>
      <c r="J411" s="51"/>
      <c r="K411" s="51"/>
      <c r="L411" s="42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</sheetData>
  <sheetProtection algorithmName="SHA-512" hashValue="Z5O4RPhfDz9KXAVLOc+rFLx9dLfzbUX8mLn8ndViTTt4ZueX9S8vatLvh28M+4G05FykjflWeLavRr+LoUaqeg==" saltValue="OnCfjGgygV3tyzOBYSi5m7ryptTm8IhcMPs+s7XbIX5B6OYZONGw42FdYK+SMzB4NvPRpoE/jmbBz5BA4XY8tg==" spinCount="100000" sheet="1" objects="1" scenarios="1" formatColumns="0" formatRows="0" autoFilter="0"/>
  <autoFilter ref="C96:K41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9" r:id="rId2"/>
    <hyperlink ref="F117" r:id="rId3"/>
    <hyperlink ref="F121" r:id="rId4"/>
    <hyperlink ref="F129" r:id="rId5"/>
    <hyperlink ref="F137" r:id="rId6"/>
    <hyperlink ref="F145" r:id="rId7"/>
    <hyperlink ref="F161" r:id="rId8"/>
    <hyperlink ref="F192" r:id="rId9"/>
    <hyperlink ref="F200" r:id="rId10"/>
    <hyperlink ref="F209" r:id="rId11"/>
    <hyperlink ref="F217" r:id="rId12"/>
    <hyperlink ref="F221" r:id="rId13"/>
    <hyperlink ref="F226" r:id="rId14"/>
    <hyperlink ref="F232" r:id="rId15"/>
    <hyperlink ref="F240" r:id="rId16"/>
    <hyperlink ref="F249" r:id="rId17"/>
    <hyperlink ref="F259" r:id="rId18"/>
    <hyperlink ref="F261" r:id="rId19"/>
    <hyperlink ref="F263" r:id="rId20"/>
    <hyperlink ref="F268" r:id="rId21"/>
    <hyperlink ref="F271" r:id="rId22"/>
    <hyperlink ref="F275" r:id="rId23"/>
    <hyperlink ref="F282" r:id="rId24"/>
    <hyperlink ref="F295" r:id="rId25"/>
    <hyperlink ref="F298" r:id="rId26"/>
    <hyperlink ref="F309" r:id="rId27"/>
    <hyperlink ref="F316" r:id="rId28"/>
    <hyperlink ref="F323" r:id="rId29"/>
    <hyperlink ref="F330" r:id="rId30"/>
    <hyperlink ref="F343" r:id="rId31"/>
    <hyperlink ref="F346" r:id="rId32"/>
    <hyperlink ref="F354" r:id="rId33"/>
    <hyperlink ref="F362" r:id="rId34"/>
    <hyperlink ref="F370" r:id="rId35"/>
    <hyperlink ref="F373" r:id="rId36"/>
    <hyperlink ref="F401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137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579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583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ROUND((SUM(BE97:BE377)),  2)</f>
        <v>0</v>
      </c>
      <c r="G35" s="37"/>
      <c r="H35" s="37"/>
      <c r="I35" s="127">
        <v>0.21</v>
      </c>
      <c r="J35" s="126">
        <f>ROUND(((SUM(BE97:BE377))*I35),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ROUND((SUM(BF97:BF377)),  2)</f>
        <v>0</v>
      </c>
      <c r="G36" s="37"/>
      <c r="H36" s="37"/>
      <c r="I36" s="127">
        <v>0.12</v>
      </c>
      <c r="J36" s="126">
        <f>ROUND(((SUM(BF97:BF377))*I36),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ROUND((SUM(BG97:BG377)),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ROUND((SUM(BH97:BH377)),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ROUND((SUM(BI97:BI377)),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579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034 - Bytová jednotka 4, byt 1+1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J194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J239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J251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J254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J255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J275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J318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J342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J354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J369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579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034 - Bytová jednotka 4, byt 1+1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P98+P254+P369</f>
        <v>0</v>
      </c>
      <c r="Q97" s="75"/>
      <c r="R97" s="162">
        <f>R98+R254+R369</f>
        <v>0.67350401000000004</v>
      </c>
      <c r="S97" s="75"/>
      <c r="T97" s="163">
        <f>T98+T254+T369</f>
        <v>0.81429186000000009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BK98+BK254+BK369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P99+P194+P239+P251</f>
        <v>0</v>
      </c>
      <c r="Q98" s="173"/>
      <c r="R98" s="174">
        <f>R99+R194+R239+R251</f>
        <v>0.30136589999999996</v>
      </c>
      <c r="S98" s="173"/>
      <c r="T98" s="175">
        <f>T99+T194+T239+T251</f>
        <v>0.79424356000000007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BK99+BK194+BK239+BK251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SUM(P100:P193)</f>
        <v>0</v>
      </c>
      <c r="Q99" s="173"/>
      <c r="R99" s="174">
        <f>SUM(R100:R193)</f>
        <v>0.30021149999999996</v>
      </c>
      <c r="S99" s="173"/>
      <c r="T99" s="175">
        <f>SUM(T100:T193)</f>
        <v>5.3175600000000007E-3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SUM(BK100:BK193)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6.9870000000000001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3.0603060000000001E-2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6.9870000000000001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6.9870000000000001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0.23462346000000001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194</v>
      </c>
      <c r="G109" s="200"/>
      <c r="H109" s="204">
        <v>2.1480000000000001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195</v>
      </c>
      <c r="G111" s="200"/>
      <c r="H111" s="204">
        <v>1.7609999999999999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196</v>
      </c>
      <c r="G112" s="200"/>
      <c r="H112" s="204">
        <v>0.93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4" customFormat="1" ht="11.25">
      <c r="B113" s="211"/>
      <c r="C113" s="212"/>
      <c r="D113" s="201" t="s">
        <v>193</v>
      </c>
      <c r="E113" s="213" t="s">
        <v>19</v>
      </c>
      <c r="F113" s="214" t="s">
        <v>197</v>
      </c>
      <c r="G113" s="212"/>
      <c r="H113" s="215">
        <v>6.9870000000000001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193</v>
      </c>
      <c r="AU113" s="221" t="s">
        <v>83</v>
      </c>
      <c r="AV113" s="14" t="s">
        <v>189</v>
      </c>
      <c r="AW113" s="14" t="s">
        <v>32</v>
      </c>
      <c r="AX113" s="14" t="s">
        <v>77</v>
      </c>
      <c r="AY113" s="221" t="s">
        <v>181</v>
      </c>
    </row>
    <row r="114" spans="1:65" s="2" customFormat="1" ht="16.5" customHeight="1">
      <c r="A114" s="37"/>
      <c r="B114" s="38"/>
      <c r="C114" s="181" t="s">
        <v>202</v>
      </c>
      <c r="D114" s="181" t="s">
        <v>184</v>
      </c>
      <c r="E114" s="182" t="s">
        <v>203</v>
      </c>
      <c r="F114" s="183" t="s">
        <v>204</v>
      </c>
      <c r="G114" s="184" t="s">
        <v>187</v>
      </c>
      <c r="H114" s="185">
        <v>80</v>
      </c>
      <c r="I114" s="186"/>
      <c r="J114" s="187">
        <f>ROUND(I114*H114,2)</f>
        <v>0</v>
      </c>
      <c r="K114" s="183" t="s">
        <v>188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6.0000000000000002E-5</v>
      </c>
      <c r="R114" s="190">
        <f>Q114*H114</f>
        <v>4.8000000000000004E-3</v>
      </c>
      <c r="S114" s="190">
        <v>6.0000000000000002E-5</v>
      </c>
      <c r="T114" s="191">
        <f>S114*H114</f>
        <v>4.8000000000000004E-3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189</v>
      </c>
      <c r="AT114" s="192" t="s">
        <v>184</v>
      </c>
      <c r="AU114" s="192" t="s">
        <v>83</v>
      </c>
      <c r="AY114" s="20" t="s">
        <v>181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83</v>
      </c>
      <c r="BK114" s="193">
        <f>ROUND(I114*H114,2)</f>
        <v>0</v>
      </c>
      <c r="BL114" s="20" t="s">
        <v>189</v>
      </c>
      <c r="BM114" s="192" t="s">
        <v>205</v>
      </c>
    </row>
    <row r="115" spans="1:65" s="2" customFormat="1" ht="11.25">
      <c r="A115" s="37"/>
      <c r="B115" s="38"/>
      <c r="C115" s="39"/>
      <c r="D115" s="194" t="s">
        <v>191</v>
      </c>
      <c r="E115" s="39"/>
      <c r="F115" s="195" t="s">
        <v>206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191</v>
      </c>
      <c r="AU115" s="20" t="s">
        <v>83</v>
      </c>
    </row>
    <row r="116" spans="1:65" s="13" customFormat="1" ht="11.25">
      <c r="B116" s="199"/>
      <c r="C116" s="200"/>
      <c r="D116" s="201" t="s">
        <v>193</v>
      </c>
      <c r="E116" s="202" t="s">
        <v>19</v>
      </c>
      <c r="F116" s="203" t="s">
        <v>504</v>
      </c>
      <c r="G116" s="200"/>
      <c r="H116" s="204">
        <v>80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193</v>
      </c>
      <c r="AU116" s="210" t="s">
        <v>83</v>
      </c>
      <c r="AV116" s="13" t="s">
        <v>83</v>
      </c>
      <c r="AW116" s="13" t="s">
        <v>32</v>
      </c>
      <c r="AX116" s="13" t="s">
        <v>70</v>
      </c>
      <c r="AY116" s="210" t="s">
        <v>181</v>
      </c>
    </row>
    <row r="117" spans="1:65" s="14" customFormat="1" ht="11.25">
      <c r="B117" s="211"/>
      <c r="C117" s="212"/>
      <c r="D117" s="201" t="s">
        <v>193</v>
      </c>
      <c r="E117" s="213" t="s">
        <v>19</v>
      </c>
      <c r="F117" s="214" t="s">
        <v>197</v>
      </c>
      <c r="G117" s="212"/>
      <c r="H117" s="215">
        <v>80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193</v>
      </c>
      <c r="AU117" s="221" t="s">
        <v>83</v>
      </c>
      <c r="AV117" s="14" t="s">
        <v>189</v>
      </c>
      <c r="AW117" s="14" t="s">
        <v>32</v>
      </c>
      <c r="AX117" s="14" t="s">
        <v>77</v>
      </c>
      <c r="AY117" s="221" t="s">
        <v>181</v>
      </c>
    </row>
    <row r="118" spans="1:65" s="2" customFormat="1" ht="16.5" customHeight="1">
      <c r="A118" s="37"/>
      <c r="B118" s="38"/>
      <c r="C118" s="181" t="s">
        <v>189</v>
      </c>
      <c r="D118" s="181" t="s">
        <v>184</v>
      </c>
      <c r="E118" s="182" t="s">
        <v>208</v>
      </c>
      <c r="F118" s="183" t="s">
        <v>209</v>
      </c>
      <c r="G118" s="184" t="s">
        <v>187</v>
      </c>
      <c r="H118" s="185">
        <v>8.6259999999999994</v>
      </c>
      <c r="I118" s="186"/>
      <c r="J118" s="187">
        <f>ROUND(I118*H118,2)</f>
        <v>0</v>
      </c>
      <c r="K118" s="183" t="s">
        <v>188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1.1E-4</v>
      </c>
      <c r="R118" s="190">
        <f>Q118*H118</f>
        <v>9.4885999999999994E-4</v>
      </c>
      <c r="S118" s="190">
        <v>6.0000000000000002E-5</v>
      </c>
      <c r="T118" s="191">
        <f>S118*H118</f>
        <v>5.1756000000000003E-4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189</v>
      </c>
      <c r="AT118" s="192" t="s">
        <v>184</v>
      </c>
      <c r="AU118" s="192" t="s">
        <v>83</v>
      </c>
      <c r="AY118" s="20" t="s">
        <v>181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83</v>
      </c>
      <c r="BK118" s="193">
        <f>ROUND(I118*H118,2)</f>
        <v>0</v>
      </c>
      <c r="BL118" s="20" t="s">
        <v>189</v>
      </c>
      <c r="BM118" s="192" t="s">
        <v>210</v>
      </c>
    </row>
    <row r="119" spans="1:65" s="2" customFormat="1" ht="11.25">
      <c r="A119" s="37"/>
      <c r="B119" s="38"/>
      <c r="C119" s="39"/>
      <c r="D119" s="194" t="s">
        <v>191</v>
      </c>
      <c r="E119" s="39"/>
      <c r="F119" s="195" t="s">
        <v>211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191</v>
      </c>
      <c r="AU119" s="20" t="s">
        <v>83</v>
      </c>
    </row>
    <row r="120" spans="1:65" s="13" customFormat="1" ht="11.25">
      <c r="B120" s="199"/>
      <c r="C120" s="200"/>
      <c r="D120" s="201" t="s">
        <v>193</v>
      </c>
      <c r="E120" s="202" t="s">
        <v>19</v>
      </c>
      <c r="F120" s="203" t="s">
        <v>212</v>
      </c>
      <c r="G120" s="200"/>
      <c r="H120" s="204">
        <v>3.1139999999999999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193</v>
      </c>
      <c r="AU120" s="210" t="s">
        <v>83</v>
      </c>
      <c r="AV120" s="13" t="s">
        <v>83</v>
      </c>
      <c r="AW120" s="13" t="s">
        <v>32</v>
      </c>
      <c r="AX120" s="13" t="s">
        <v>70</v>
      </c>
      <c r="AY120" s="210" t="s">
        <v>181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212</v>
      </c>
      <c r="G121" s="200"/>
      <c r="H121" s="204">
        <v>3.1139999999999999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213</v>
      </c>
      <c r="G122" s="200"/>
      <c r="H122" s="204">
        <v>1.7969999999999999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214</v>
      </c>
      <c r="G123" s="200"/>
      <c r="H123" s="204">
        <v>0.60099999999999998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4" customFormat="1" ht="11.25">
      <c r="B124" s="211"/>
      <c r="C124" s="212"/>
      <c r="D124" s="201" t="s">
        <v>193</v>
      </c>
      <c r="E124" s="213" t="s">
        <v>19</v>
      </c>
      <c r="F124" s="214" t="s">
        <v>197</v>
      </c>
      <c r="G124" s="212"/>
      <c r="H124" s="215">
        <v>8.6260000000000012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193</v>
      </c>
      <c r="AU124" s="221" t="s">
        <v>83</v>
      </c>
      <c r="AV124" s="14" t="s">
        <v>189</v>
      </c>
      <c r="AW124" s="14" t="s">
        <v>32</v>
      </c>
      <c r="AX124" s="14" t="s">
        <v>77</v>
      </c>
      <c r="AY124" s="221" t="s">
        <v>181</v>
      </c>
    </row>
    <row r="125" spans="1:65" s="2" customFormat="1" ht="16.5" customHeight="1">
      <c r="A125" s="37"/>
      <c r="B125" s="38"/>
      <c r="C125" s="181" t="s">
        <v>215</v>
      </c>
      <c r="D125" s="181" t="s">
        <v>184</v>
      </c>
      <c r="E125" s="182" t="s">
        <v>216</v>
      </c>
      <c r="F125" s="183" t="s">
        <v>217</v>
      </c>
      <c r="G125" s="184" t="s">
        <v>187</v>
      </c>
      <c r="H125" s="185">
        <v>2.62</v>
      </c>
      <c r="I125" s="186"/>
      <c r="J125" s="187">
        <f>ROUND(I125*H125,2)</f>
        <v>0</v>
      </c>
      <c r="K125" s="183" t="s">
        <v>188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2.5999999999999998E-4</v>
      </c>
      <c r="R125" s="190">
        <f>Q125*H125</f>
        <v>6.8119999999999997E-4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189</v>
      </c>
      <c r="AT125" s="192" t="s">
        <v>184</v>
      </c>
      <c r="AU125" s="192" t="s">
        <v>83</v>
      </c>
      <c r="AY125" s="20" t="s">
        <v>181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83</v>
      </c>
      <c r="BK125" s="193">
        <f>ROUND(I125*H125,2)</f>
        <v>0</v>
      </c>
      <c r="BL125" s="20" t="s">
        <v>189</v>
      </c>
      <c r="BM125" s="192" t="s">
        <v>218</v>
      </c>
    </row>
    <row r="126" spans="1:65" s="2" customFormat="1" ht="11.25">
      <c r="A126" s="37"/>
      <c r="B126" s="38"/>
      <c r="C126" s="39"/>
      <c r="D126" s="194" t="s">
        <v>191</v>
      </c>
      <c r="E126" s="39"/>
      <c r="F126" s="195" t="s">
        <v>219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191</v>
      </c>
      <c r="AU126" s="20" t="s">
        <v>83</v>
      </c>
    </row>
    <row r="127" spans="1:65" s="13" customFormat="1" ht="11.25">
      <c r="B127" s="199"/>
      <c r="C127" s="200"/>
      <c r="D127" s="201" t="s">
        <v>193</v>
      </c>
      <c r="E127" s="202" t="s">
        <v>19</v>
      </c>
      <c r="F127" s="203" t="s">
        <v>220</v>
      </c>
      <c r="G127" s="200"/>
      <c r="H127" s="204">
        <v>0.76100000000000001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193</v>
      </c>
      <c r="AU127" s="210" t="s">
        <v>83</v>
      </c>
      <c r="AV127" s="13" t="s">
        <v>83</v>
      </c>
      <c r="AW127" s="13" t="s">
        <v>32</v>
      </c>
      <c r="AX127" s="13" t="s">
        <v>70</v>
      </c>
      <c r="AY127" s="210" t="s">
        <v>181</v>
      </c>
    </row>
    <row r="128" spans="1:65" s="13" customFormat="1" ht="11.25">
      <c r="B128" s="199"/>
      <c r="C128" s="200"/>
      <c r="D128" s="201" t="s">
        <v>193</v>
      </c>
      <c r="E128" s="202" t="s">
        <v>19</v>
      </c>
      <c r="F128" s="203" t="s">
        <v>220</v>
      </c>
      <c r="G128" s="200"/>
      <c r="H128" s="204">
        <v>0.76100000000000001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193</v>
      </c>
      <c r="AU128" s="210" t="s">
        <v>83</v>
      </c>
      <c r="AV128" s="13" t="s">
        <v>83</v>
      </c>
      <c r="AW128" s="13" t="s">
        <v>32</v>
      </c>
      <c r="AX128" s="13" t="s">
        <v>70</v>
      </c>
      <c r="AY128" s="210" t="s">
        <v>181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221</v>
      </c>
      <c r="G129" s="200"/>
      <c r="H129" s="204">
        <v>0.75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222</v>
      </c>
      <c r="G130" s="200"/>
      <c r="H130" s="204">
        <v>0.34799999999999998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4" customFormat="1" ht="11.25">
      <c r="B131" s="211"/>
      <c r="C131" s="212"/>
      <c r="D131" s="201" t="s">
        <v>193</v>
      </c>
      <c r="E131" s="213" t="s">
        <v>19</v>
      </c>
      <c r="F131" s="214" t="s">
        <v>197</v>
      </c>
      <c r="G131" s="212"/>
      <c r="H131" s="215">
        <v>2.62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193</v>
      </c>
      <c r="AU131" s="221" t="s">
        <v>83</v>
      </c>
      <c r="AV131" s="14" t="s">
        <v>189</v>
      </c>
      <c r="AW131" s="14" t="s">
        <v>32</v>
      </c>
      <c r="AX131" s="14" t="s">
        <v>77</v>
      </c>
      <c r="AY131" s="221" t="s">
        <v>181</v>
      </c>
    </row>
    <row r="132" spans="1:65" s="2" customFormat="1" ht="21.75" customHeight="1">
      <c r="A132" s="37"/>
      <c r="B132" s="38"/>
      <c r="C132" s="181" t="s">
        <v>182</v>
      </c>
      <c r="D132" s="181" t="s">
        <v>184</v>
      </c>
      <c r="E132" s="182" t="s">
        <v>223</v>
      </c>
      <c r="F132" s="183" t="s">
        <v>224</v>
      </c>
      <c r="G132" s="184" t="s">
        <v>187</v>
      </c>
      <c r="H132" s="185">
        <v>2.62</v>
      </c>
      <c r="I132" s="186"/>
      <c r="J132" s="187">
        <f>ROUND(I132*H132,2)</f>
        <v>0</v>
      </c>
      <c r="K132" s="183" t="s">
        <v>188</v>
      </c>
      <c r="L132" s="42"/>
      <c r="M132" s="188" t="s">
        <v>19</v>
      </c>
      <c r="N132" s="189" t="s">
        <v>42</v>
      </c>
      <c r="O132" s="67"/>
      <c r="P132" s="190">
        <f>O132*H132</f>
        <v>0</v>
      </c>
      <c r="Q132" s="190">
        <v>4.3800000000000002E-3</v>
      </c>
      <c r="R132" s="190">
        <f>Q132*H132</f>
        <v>1.1475600000000001E-2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189</v>
      </c>
      <c r="AT132" s="192" t="s">
        <v>184</v>
      </c>
      <c r="AU132" s="192" t="s">
        <v>83</v>
      </c>
      <c r="AY132" s="20" t="s">
        <v>181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83</v>
      </c>
      <c r="BK132" s="193">
        <f>ROUND(I132*H132,2)</f>
        <v>0</v>
      </c>
      <c r="BL132" s="20" t="s">
        <v>189</v>
      </c>
      <c r="BM132" s="192" t="s">
        <v>225</v>
      </c>
    </row>
    <row r="133" spans="1:65" s="2" customFormat="1" ht="11.25">
      <c r="A133" s="37"/>
      <c r="B133" s="38"/>
      <c r="C133" s="39"/>
      <c r="D133" s="194" t="s">
        <v>191</v>
      </c>
      <c r="E133" s="39"/>
      <c r="F133" s="195" t="s">
        <v>226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191</v>
      </c>
      <c r="AU133" s="20" t="s">
        <v>83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3" customFormat="1" ht="11.25">
      <c r="B135" s="199"/>
      <c r="C135" s="200"/>
      <c r="D135" s="201" t="s">
        <v>193</v>
      </c>
      <c r="E135" s="202" t="s">
        <v>19</v>
      </c>
      <c r="F135" s="203" t="s">
        <v>220</v>
      </c>
      <c r="G135" s="200"/>
      <c r="H135" s="204">
        <v>0.76100000000000001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193</v>
      </c>
      <c r="AU135" s="210" t="s">
        <v>83</v>
      </c>
      <c r="AV135" s="13" t="s">
        <v>83</v>
      </c>
      <c r="AW135" s="13" t="s">
        <v>32</v>
      </c>
      <c r="AX135" s="13" t="s">
        <v>70</v>
      </c>
      <c r="AY135" s="210" t="s">
        <v>181</v>
      </c>
    </row>
    <row r="136" spans="1:65" s="13" customFormat="1" ht="11.25">
      <c r="B136" s="199"/>
      <c r="C136" s="200"/>
      <c r="D136" s="201" t="s">
        <v>193</v>
      </c>
      <c r="E136" s="202" t="s">
        <v>19</v>
      </c>
      <c r="F136" s="203" t="s">
        <v>221</v>
      </c>
      <c r="G136" s="200"/>
      <c r="H136" s="204">
        <v>0.75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193</v>
      </c>
      <c r="AU136" s="210" t="s">
        <v>83</v>
      </c>
      <c r="AV136" s="13" t="s">
        <v>83</v>
      </c>
      <c r="AW136" s="13" t="s">
        <v>32</v>
      </c>
      <c r="AX136" s="13" t="s">
        <v>70</v>
      </c>
      <c r="AY136" s="210" t="s">
        <v>181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222</v>
      </c>
      <c r="G137" s="200"/>
      <c r="H137" s="204">
        <v>0.34799999999999998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4" customFormat="1" ht="11.25">
      <c r="B138" s="211"/>
      <c r="C138" s="212"/>
      <c r="D138" s="201" t="s">
        <v>193</v>
      </c>
      <c r="E138" s="213" t="s">
        <v>19</v>
      </c>
      <c r="F138" s="214" t="s">
        <v>197</v>
      </c>
      <c r="G138" s="212"/>
      <c r="H138" s="215">
        <v>2.62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193</v>
      </c>
      <c r="AU138" s="221" t="s">
        <v>83</v>
      </c>
      <c r="AV138" s="14" t="s">
        <v>189</v>
      </c>
      <c r="AW138" s="14" t="s">
        <v>32</v>
      </c>
      <c r="AX138" s="14" t="s">
        <v>77</v>
      </c>
      <c r="AY138" s="221" t="s">
        <v>181</v>
      </c>
    </row>
    <row r="139" spans="1:65" s="2" customFormat="1" ht="24.2" customHeight="1">
      <c r="A139" s="37"/>
      <c r="B139" s="38"/>
      <c r="C139" s="181" t="s">
        <v>227</v>
      </c>
      <c r="D139" s="181" t="s">
        <v>184</v>
      </c>
      <c r="E139" s="182" t="s">
        <v>228</v>
      </c>
      <c r="F139" s="183" t="s">
        <v>229</v>
      </c>
      <c r="G139" s="184" t="s">
        <v>230</v>
      </c>
      <c r="H139" s="185">
        <v>17.46</v>
      </c>
      <c r="I139" s="186"/>
      <c r="J139" s="187">
        <f>ROUND(I139*H139,2)</f>
        <v>0</v>
      </c>
      <c r="K139" s="183" t="s">
        <v>188</v>
      </c>
      <c r="L139" s="42"/>
      <c r="M139" s="188" t="s">
        <v>19</v>
      </c>
      <c r="N139" s="189" t="s">
        <v>42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189</v>
      </c>
      <c r="AT139" s="192" t="s">
        <v>184</v>
      </c>
      <c r="AU139" s="192" t="s">
        <v>83</v>
      </c>
      <c r="AY139" s="20" t="s">
        <v>181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83</v>
      </c>
      <c r="BK139" s="193">
        <f>ROUND(I139*H139,2)</f>
        <v>0</v>
      </c>
      <c r="BL139" s="20" t="s">
        <v>189</v>
      </c>
      <c r="BM139" s="192" t="s">
        <v>231</v>
      </c>
    </row>
    <row r="140" spans="1:65" s="2" customFormat="1" ht="11.25">
      <c r="A140" s="37"/>
      <c r="B140" s="38"/>
      <c r="C140" s="39"/>
      <c r="D140" s="194" t="s">
        <v>191</v>
      </c>
      <c r="E140" s="39"/>
      <c r="F140" s="195" t="s">
        <v>232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191</v>
      </c>
      <c r="AU140" s="20" t="s">
        <v>83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233</v>
      </c>
      <c r="G141" s="200"/>
      <c r="H141" s="204">
        <v>5.07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233</v>
      </c>
      <c r="G142" s="200"/>
      <c r="H142" s="204">
        <v>5.07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3" customFormat="1" ht="11.25">
      <c r="B143" s="199"/>
      <c r="C143" s="200"/>
      <c r="D143" s="201" t="s">
        <v>193</v>
      </c>
      <c r="E143" s="202" t="s">
        <v>19</v>
      </c>
      <c r="F143" s="203" t="s">
        <v>234</v>
      </c>
      <c r="G143" s="200"/>
      <c r="H143" s="204">
        <v>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193</v>
      </c>
      <c r="AU143" s="210" t="s">
        <v>83</v>
      </c>
      <c r="AV143" s="13" t="s">
        <v>83</v>
      </c>
      <c r="AW143" s="13" t="s">
        <v>32</v>
      </c>
      <c r="AX143" s="13" t="s">
        <v>70</v>
      </c>
      <c r="AY143" s="210" t="s">
        <v>181</v>
      </c>
    </row>
    <row r="144" spans="1:65" s="13" customFormat="1" ht="11.25">
      <c r="B144" s="199"/>
      <c r="C144" s="200"/>
      <c r="D144" s="201" t="s">
        <v>193</v>
      </c>
      <c r="E144" s="202" t="s">
        <v>19</v>
      </c>
      <c r="F144" s="203" t="s">
        <v>235</v>
      </c>
      <c r="G144" s="200"/>
      <c r="H144" s="204">
        <v>2.3199999999999998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193</v>
      </c>
      <c r="AU144" s="210" t="s">
        <v>83</v>
      </c>
      <c r="AV144" s="13" t="s">
        <v>83</v>
      </c>
      <c r="AW144" s="13" t="s">
        <v>32</v>
      </c>
      <c r="AX144" s="13" t="s">
        <v>70</v>
      </c>
      <c r="AY144" s="210" t="s">
        <v>181</v>
      </c>
    </row>
    <row r="145" spans="1:65" s="14" customFormat="1" ht="11.25">
      <c r="B145" s="211"/>
      <c r="C145" s="212"/>
      <c r="D145" s="201" t="s">
        <v>193</v>
      </c>
      <c r="E145" s="213" t="s">
        <v>19</v>
      </c>
      <c r="F145" s="214" t="s">
        <v>197</v>
      </c>
      <c r="G145" s="212"/>
      <c r="H145" s="215">
        <v>17.46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193</v>
      </c>
      <c r="AU145" s="221" t="s">
        <v>83</v>
      </c>
      <c r="AV145" s="14" t="s">
        <v>189</v>
      </c>
      <c r="AW145" s="14" t="s">
        <v>32</v>
      </c>
      <c r="AX145" s="14" t="s">
        <v>77</v>
      </c>
      <c r="AY145" s="221" t="s">
        <v>181</v>
      </c>
    </row>
    <row r="146" spans="1:65" s="2" customFormat="1" ht="16.5" customHeight="1">
      <c r="A146" s="37"/>
      <c r="B146" s="38"/>
      <c r="C146" s="222" t="s">
        <v>236</v>
      </c>
      <c r="D146" s="222" t="s">
        <v>237</v>
      </c>
      <c r="E146" s="223" t="s">
        <v>238</v>
      </c>
      <c r="F146" s="224" t="s">
        <v>239</v>
      </c>
      <c r="G146" s="225" t="s">
        <v>230</v>
      </c>
      <c r="H146" s="226">
        <v>18.332999999999998</v>
      </c>
      <c r="I146" s="227"/>
      <c r="J146" s="228">
        <f>ROUND(I146*H146,2)</f>
        <v>0</v>
      </c>
      <c r="K146" s="224" t="s">
        <v>188</v>
      </c>
      <c r="L146" s="229"/>
      <c r="M146" s="230" t="s">
        <v>19</v>
      </c>
      <c r="N146" s="231" t="s">
        <v>42</v>
      </c>
      <c r="O146" s="67"/>
      <c r="P146" s="190">
        <f>O146*H146</f>
        <v>0</v>
      </c>
      <c r="Q146" s="190">
        <v>1E-4</v>
      </c>
      <c r="R146" s="190">
        <f>Q146*H146</f>
        <v>1.8332999999999999E-3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236</v>
      </c>
      <c r="AT146" s="192" t="s">
        <v>237</v>
      </c>
      <c r="AU146" s="192" t="s">
        <v>83</v>
      </c>
      <c r="AY146" s="20" t="s">
        <v>181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83</v>
      </c>
      <c r="BK146" s="193">
        <f>ROUND(I146*H146,2)</f>
        <v>0</v>
      </c>
      <c r="BL146" s="20" t="s">
        <v>189</v>
      </c>
      <c r="BM146" s="192" t="s">
        <v>240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233</v>
      </c>
      <c r="G148" s="200"/>
      <c r="H148" s="204">
        <v>5.07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234</v>
      </c>
      <c r="G149" s="200"/>
      <c r="H149" s="204">
        <v>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235</v>
      </c>
      <c r="G150" s="200"/>
      <c r="H150" s="204">
        <v>2.3199999999999998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17.46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13" customFormat="1" ht="11.25">
      <c r="B152" s="199"/>
      <c r="C152" s="200"/>
      <c r="D152" s="201" t="s">
        <v>193</v>
      </c>
      <c r="E152" s="200"/>
      <c r="F152" s="203" t="s">
        <v>505</v>
      </c>
      <c r="G152" s="200"/>
      <c r="H152" s="204">
        <v>18.332999999999998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4</v>
      </c>
      <c r="AX152" s="13" t="s">
        <v>77</v>
      </c>
      <c r="AY152" s="210" t="s">
        <v>181</v>
      </c>
    </row>
    <row r="153" spans="1:65" s="2" customFormat="1" ht="33" customHeight="1">
      <c r="A153" s="37"/>
      <c r="B153" s="38"/>
      <c r="C153" s="181" t="s">
        <v>242</v>
      </c>
      <c r="D153" s="181" t="s">
        <v>184</v>
      </c>
      <c r="E153" s="182" t="s">
        <v>243</v>
      </c>
      <c r="F153" s="183" t="s">
        <v>244</v>
      </c>
      <c r="G153" s="184" t="s">
        <v>230</v>
      </c>
      <c r="H153" s="185">
        <v>34.92</v>
      </c>
      <c r="I153" s="186"/>
      <c r="J153" s="187">
        <f>ROUND(I153*H153,2)</f>
        <v>0</v>
      </c>
      <c r="K153" s="183" t="s">
        <v>188</v>
      </c>
      <c r="L153" s="42"/>
      <c r="M153" s="188" t="s">
        <v>19</v>
      </c>
      <c r="N153" s="189" t="s">
        <v>42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189</v>
      </c>
      <c r="AT153" s="192" t="s">
        <v>184</v>
      </c>
      <c r="AU153" s="192" t="s">
        <v>83</v>
      </c>
      <c r="AY153" s="20" t="s">
        <v>181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83</v>
      </c>
      <c r="BK153" s="193">
        <f>ROUND(I153*H153,2)</f>
        <v>0</v>
      </c>
      <c r="BL153" s="20" t="s">
        <v>189</v>
      </c>
      <c r="BM153" s="192" t="s">
        <v>245</v>
      </c>
    </row>
    <row r="154" spans="1:65" s="2" customFormat="1" ht="11.25">
      <c r="A154" s="37"/>
      <c r="B154" s="38"/>
      <c r="C154" s="39"/>
      <c r="D154" s="194" t="s">
        <v>191</v>
      </c>
      <c r="E154" s="39"/>
      <c r="F154" s="195" t="s">
        <v>246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191</v>
      </c>
      <c r="AU154" s="20" t="s">
        <v>83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233</v>
      </c>
      <c r="G155" s="200"/>
      <c r="H155" s="204">
        <v>5.07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233</v>
      </c>
      <c r="G156" s="200"/>
      <c r="H156" s="204">
        <v>5.07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234</v>
      </c>
      <c r="G157" s="200"/>
      <c r="H157" s="204">
        <v>5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3" customFormat="1" ht="11.25">
      <c r="B158" s="199"/>
      <c r="C158" s="200"/>
      <c r="D158" s="201" t="s">
        <v>193</v>
      </c>
      <c r="E158" s="202" t="s">
        <v>19</v>
      </c>
      <c r="F158" s="203" t="s">
        <v>235</v>
      </c>
      <c r="G158" s="200"/>
      <c r="H158" s="204">
        <v>2.3199999999999998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32</v>
      </c>
      <c r="AX158" s="13" t="s">
        <v>70</v>
      </c>
      <c r="AY158" s="210" t="s">
        <v>181</v>
      </c>
    </row>
    <row r="159" spans="1:65" s="15" customFormat="1" ht="11.25">
      <c r="B159" s="232"/>
      <c r="C159" s="233"/>
      <c r="D159" s="201" t="s">
        <v>193</v>
      </c>
      <c r="E159" s="234" t="s">
        <v>19</v>
      </c>
      <c r="F159" s="235" t="s">
        <v>247</v>
      </c>
      <c r="G159" s="233"/>
      <c r="H159" s="236">
        <v>17.46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193</v>
      </c>
      <c r="AU159" s="242" t="s">
        <v>83</v>
      </c>
      <c r="AV159" s="15" t="s">
        <v>202</v>
      </c>
      <c r="AW159" s="15" t="s">
        <v>32</v>
      </c>
      <c r="AX159" s="15" t="s">
        <v>70</v>
      </c>
      <c r="AY159" s="242" t="s">
        <v>181</v>
      </c>
    </row>
    <row r="160" spans="1:65" s="13" customFormat="1" ht="11.25">
      <c r="B160" s="199"/>
      <c r="C160" s="200"/>
      <c r="D160" s="201" t="s">
        <v>193</v>
      </c>
      <c r="E160" s="202" t="s">
        <v>19</v>
      </c>
      <c r="F160" s="203" t="s">
        <v>233</v>
      </c>
      <c r="G160" s="200"/>
      <c r="H160" s="204">
        <v>5.07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193</v>
      </c>
      <c r="AU160" s="210" t="s">
        <v>83</v>
      </c>
      <c r="AV160" s="13" t="s">
        <v>83</v>
      </c>
      <c r="AW160" s="13" t="s">
        <v>32</v>
      </c>
      <c r="AX160" s="13" t="s">
        <v>70</v>
      </c>
      <c r="AY160" s="210" t="s">
        <v>181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233</v>
      </c>
      <c r="G161" s="200"/>
      <c r="H161" s="204">
        <v>5.07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234</v>
      </c>
      <c r="G162" s="200"/>
      <c r="H162" s="204">
        <v>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235</v>
      </c>
      <c r="G163" s="200"/>
      <c r="H163" s="204">
        <v>2.3199999999999998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5" customFormat="1" ht="11.25">
      <c r="B164" s="232"/>
      <c r="C164" s="233"/>
      <c r="D164" s="201" t="s">
        <v>193</v>
      </c>
      <c r="E164" s="234" t="s">
        <v>19</v>
      </c>
      <c r="F164" s="235" t="s">
        <v>247</v>
      </c>
      <c r="G164" s="233"/>
      <c r="H164" s="236">
        <v>17.46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193</v>
      </c>
      <c r="AU164" s="242" t="s">
        <v>83</v>
      </c>
      <c r="AV164" s="15" t="s">
        <v>202</v>
      </c>
      <c r="AW164" s="15" t="s">
        <v>32</v>
      </c>
      <c r="AX164" s="15" t="s">
        <v>70</v>
      </c>
      <c r="AY164" s="242" t="s">
        <v>181</v>
      </c>
    </row>
    <row r="165" spans="1:65" s="14" customFormat="1" ht="11.25">
      <c r="B165" s="211"/>
      <c r="C165" s="212"/>
      <c r="D165" s="201" t="s">
        <v>193</v>
      </c>
      <c r="E165" s="213" t="s">
        <v>19</v>
      </c>
      <c r="F165" s="214" t="s">
        <v>197</v>
      </c>
      <c r="G165" s="212"/>
      <c r="H165" s="215">
        <v>34.92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193</v>
      </c>
      <c r="AU165" s="221" t="s">
        <v>83</v>
      </c>
      <c r="AV165" s="14" t="s">
        <v>189</v>
      </c>
      <c r="AW165" s="14" t="s">
        <v>32</v>
      </c>
      <c r="AX165" s="14" t="s">
        <v>77</v>
      </c>
      <c r="AY165" s="221" t="s">
        <v>181</v>
      </c>
    </row>
    <row r="166" spans="1:65" s="2" customFormat="1" ht="16.5" customHeight="1">
      <c r="A166" s="37"/>
      <c r="B166" s="38"/>
      <c r="C166" s="222" t="s">
        <v>248</v>
      </c>
      <c r="D166" s="222" t="s">
        <v>237</v>
      </c>
      <c r="E166" s="223" t="s">
        <v>249</v>
      </c>
      <c r="F166" s="224" t="s">
        <v>250</v>
      </c>
      <c r="G166" s="225" t="s">
        <v>230</v>
      </c>
      <c r="H166" s="226">
        <v>18.332999999999998</v>
      </c>
      <c r="I166" s="227"/>
      <c r="J166" s="228">
        <f>ROUND(I166*H166,2)</f>
        <v>0</v>
      </c>
      <c r="K166" s="224" t="s">
        <v>188</v>
      </c>
      <c r="L166" s="229"/>
      <c r="M166" s="230" t="s">
        <v>19</v>
      </c>
      <c r="N166" s="231" t="s">
        <v>42</v>
      </c>
      <c r="O166" s="67"/>
      <c r="P166" s="190">
        <f>O166*H166</f>
        <v>0</v>
      </c>
      <c r="Q166" s="190">
        <v>4.0000000000000003E-5</v>
      </c>
      <c r="R166" s="190">
        <f>Q166*H166</f>
        <v>7.3331999999999998E-4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236</v>
      </c>
      <c r="AT166" s="192" t="s">
        <v>237</v>
      </c>
      <c r="AU166" s="192" t="s">
        <v>83</v>
      </c>
      <c r="AY166" s="20" t="s">
        <v>181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83</v>
      </c>
      <c r="BK166" s="193">
        <f>ROUND(I166*H166,2)</f>
        <v>0</v>
      </c>
      <c r="BL166" s="20" t="s">
        <v>189</v>
      </c>
      <c r="BM166" s="192" t="s">
        <v>251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233</v>
      </c>
      <c r="G167" s="200"/>
      <c r="H167" s="204">
        <v>5.07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234</v>
      </c>
      <c r="G169" s="200"/>
      <c r="H169" s="204">
        <v>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235</v>
      </c>
      <c r="G170" s="200"/>
      <c r="H170" s="204">
        <v>2.3199999999999998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4" customFormat="1" ht="11.25">
      <c r="B171" s="211"/>
      <c r="C171" s="212"/>
      <c r="D171" s="201" t="s">
        <v>193</v>
      </c>
      <c r="E171" s="213" t="s">
        <v>19</v>
      </c>
      <c r="F171" s="214" t="s">
        <v>197</v>
      </c>
      <c r="G171" s="212"/>
      <c r="H171" s="215">
        <v>17.46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193</v>
      </c>
      <c r="AU171" s="221" t="s">
        <v>83</v>
      </c>
      <c r="AV171" s="14" t="s">
        <v>189</v>
      </c>
      <c r="AW171" s="14" t="s">
        <v>32</v>
      </c>
      <c r="AX171" s="14" t="s">
        <v>77</v>
      </c>
      <c r="AY171" s="221" t="s">
        <v>181</v>
      </c>
    </row>
    <row r="172" spans="1:65" s="13" customFormat="1" ht="11.25">
      <c r="B172" s="199"/>
      <c r="C172" s="200"/>
      <c r="D172" s="201" t="s">
        <v>193</v>
      </c>
      <c r="E172" s="200"/>
      <c r="F172" s="203" t="s">
        <v>505</v>
      </c>
      <c r="G172" s="200"/>
      <c r="H172" s="204">
        <v>18.332999999999998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4</v>
      </c>
      <c r="AX172" s="13" t="s">
        <v>77</v>
      </c>
      <c r="AY172" s="210" t="s">
        <v>181</v>
      </c>
    </row>
    <row r="173" spans="1:65" s="2" customFormat="1" ht="16.5" customHeight="1">
      <c r="A173" s="37"/>
      <c r="B173" s="38"/>
      <c r="C173" s="222" t="s">
        <v>252</v>
      </c>
      <c r="D173" s="222" t="s">
        <v>237</v>
      </c>
      <c r="E173" s="223" t="s">
        <v>253</v>
      </c>
      <c r="F173" s="224" t="s">
        <v>254</v>
      </c>
      <c r="G173" s="225" t="s">
        <v>230</v>
      </c>
      <c r="H173" s="226">
        <v>18.332999999999998</v>
      </c>
      <c r="I173" s="227"/>
      <c r="J173" s="228">
        <f>ROUND(I173*H173,2)</f>
        <v>0</v>
      </c>
      <c r="K173" s="224" t="s">
        <v>188</v>
      </c>
      <c r="L173" s="229"/>
      <c r="M173" s="230" t="s">
        <v>19</v>
      </c>
      <c r="N173" s="231" t="s">
        <v>42</v>
      </c>
      <c r="O173" s="67"/>
      <c r="P173" s="190">
        <f>O173*H173</f>
        <v>0</v>
      </c>
      <c r="Q173" s="190">
        <v>2.9999999999999997E-4</v>
      </c>
      <c r="R173" s="190">
        <f>Q173*H173</f>
        <v>5.4998999999999994E-3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236</v>
      </c>
      <c r="AT173" s="192" t="s">
        <v>237</v>
      </c>
      <c r="AU173" s="192" t="s">
        <v>83</v>
      </c>
      <c r="AY173" s="20" t="s">
        <v>181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83</v>
      </c>
      <c r="BK173" s="193">
        <f>ROUND(I173*H173,2)</f>
        <v>0</v>
      </c>
      <c r="BL173" s="20" t="s">
        <v>189</v>
      </c>
      <c r="BM173" s="192" t="s">
        <v>255</v>
      </c>
    </row>
    <row r="174" spans="1:65" s="13" customFormat="1" ht="11.25">
      <c r="B174" s="199"/>
      <c r="C174" s="200"/>
      <c r="D174" s="201" t="s">
        <v>193</v>
      </c>
      <c r="E174" s="202" t="s">
        <v>19</v>
      </c>
      <c r="F174" s="203" t="s">
        <v>233</v>
      </c>
      <c r="G174" s="200"/>
      <c r="H174" s="204">
        <v>5.07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193</v>
      </c>
      <c r="AU174" s="210" t="s">
        <v>83</v>
      </c>
      <c r="AV174" s="13" t="s">
        <v>83</v>
      </c>
      <c r="AW174" s="13" t="s">
        <v>32</v>
      </c>
      <c r="AX174" s="13" t="s">
        <v>70</v>
      </c>
      <c r="AY174" s="210" t="s">
        <v>181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233</v>
      </c>
      <c r="G175" s="200"/>
      <c r="H175" s="204">
        <v>5.07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234</v>
      </c>
      <c r="G176" s="200"/>
      <c r="H176" s="204">
        <v>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235</v>
      </c>
      <c r="G177" s="200"/>
      <c r="H177" s="204">
        <v>2.3199999999999998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4" customFormat="1" ht="11.25">
      <c r="B178" s="211"/>
      <c r="C178" s="212"/>
      <c r="D178" s="201" t="s">
        <v>193</v>
      </c>
      <c r="E178" s="213" t="s">
        <v>19</v>
      </c>
      <c r="F178" s="214" t="s">
        <v>197</v>
      </c>
      <c r="G178" s="212"/>
      <c r="H178" s="215">
        <v>17.46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193</v>
      </c>
      <c r="AU178" s="221" t="s">
        <v>83</v>
      </c>
      <c r="AV178" s="14" t="s">
        <v>189</v>
      </c>
      <c r="AW178" s="14" t="s">
        <v>32</v>
      </c>
      <c r="AX178" s="14" t="s">
        <v>77</v>
      </c>
      <c r="AY178" s="221" t="s">
        <v>181</v>
      </c>
    </row>
    <row r="179" spans="1:65" s="13" customFormat="1" ht="11.25">
      <c r="B179" s="199"/>
      <c r="C179" s="200"/>
      <c r="D179" s="201" t="s">
        <v>193</v>
      </c>
      <c r="E179" s="200"/>
      <c r="F179" s="203" t="s">
        <v>505</v>
      </c>
      <c r="G179" s="200"/>
      <c r="H179" s="204">
        <v>18.332999999999998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4</v>
      </c>
      <c r="AX179" s="13" t="s">
        <v>77</v>
      </c>
      <c r="AY179" s="210" t="s">
        <v>181</v>
      </c>
    </row>
    <row r="180" spans="1:65" s="2" customFormat="1" ht="16.5" customHeight="1">
      <c r="A180" s="37"/>
      <c r="B180" s="38"/>
      <c r="C180" s="181" t="s">
        <v>8</v>
      </c>
      <c r="D180" s="181" t="s">
        <v>184</v>
      </c>
      <c r="E180" s="182" t="s">
        <v>256</v>
      </c>
      <c r="F180" s="183" t="s">
        <v>257</v>
      </c>
      <c r="G180" s="184" t="s">
        <v>187</v>
      </c>
      <c r="H180" s="185">
        <v>2.62</v>
      </c>
      <c r="I180" s="186"/>
      <c r="J180" s="187">
        <f>ROUND(I180*H180,2)</f>
        <v>0</v>
      </c>
      <c r="K180" s="183" t="s">
        <v>188</v>
      </c>
      <c r="L180" s="42"/>
      <c r="M180" s="188" t="s">
        <v>19</v>
      </c>
      <c r="N180" s="189" t="s">
        <v>42</v>
      </c>
      <c r="O180" s="67"/>
      <c r="P180" s="190">
        <f>O180*H180</f>
        <v>0</v>
      </c>
      <c r="Q180" s="190">
        <v>1.3999999999999999E-4</v>
      </c>
      <c r="R180" s="190">
        <f>Q180*H180</f>
        <v>3.6679999999999997E-4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189</v>
      </c>
      <c r="AT180" s="192" t="s">
        <v>184</v>
      </c>
      <c r="AU180" s="192" t="s">
        <v>83</v>
      </c>
      <c r="AY180" s="20" t="s">
        <v>181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83</v>
      </c>
      <c r="BK180" s="193">
        <f>ROUND(I180*H180,2)</f>
        <v>0</v>
      </c>
      <c r="BL180" s="20" t="s">
        <v>189</v>
      </c>
      <c r="BM180" s="192" t="s">
        <v>258</v>
      </c>
    </row>
    <row r="181" spans="1:65" s="2" customFormat="1" ht="11.25">
      <c r="A181" s="37"/>
      <c r="B181" s="38"/>
      <c r="C181" s="39"/>
      <c r="D181" s="194" t="s">
        <v>191</v>
      </c>
      <c r="E181" s="39"/>
      <c r="F181" s="195" t="s">
        <v>259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191</v>
      </c>
      <c r="AU181" s="20" t="s">
        <v>83</v>
      </c>
    </row>
    <row r="182" spans="1:65" s="13" customFormat="1" ht="11.25">
      <c r="B182" s="199"/>
      <c r="C182" s="200"/>
      <c r="D182" s="201" t="s">
        <v>193</v>
      </c>
      <c r="E182" s="202" t="s">
        <v>19</v>
      </c>
      <c r="F182" s="203" t="s">
        <v>220</v>
      </c>
      <c r="G182" s="200"/>
      <c r="H182" s="204">
        <v>0.76100000000000001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32</v>
      </c>
      <c r="AX182" s="13" t="s">
        <v>70</v>
      </c>
      <c r="AY182" s="210" t="s">
        <v>181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220</v>
      </c>
      <c r="G183" s="200"/>
      <c r="H183" s="204">
        <v>0.76100000000000001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221</v>
      </c>
      <c r="G184" s="200"/>
      <c r="H184" s="204">
        <v>0.75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222</v>
      </c>
      <c r="G185" s="200"/>
      <c r="H185" s="204">
        <v>0.34799999999999998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4" customFormat="1" ht="11.25">
      <c r="B186" s="211"/>
      <c r="C186" s="212"/>
      <c r="D186" s="201" t="s">
        <v>193</v>
      </c>
      <c r="E186" s="213" t="s">
        <v>19</v>
      </c>
      <c r="F186" s="214" t="s">
        <v>197</v>
      </c>
      <c r="G186" s="212"/>
      <c r="H186" s="215">
        <v>2.62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193</v>
      </c>
      <c r="AU186" s="221" t="s">
        <v>83</v>
      </c>
      <c r="AV186" s="14" t="s">
        <v>189</v>
      </c>
      <c r="AW186" s="14" t="s">
        <v>32</v>
      </c>
      <c r="AX186" s="14" t="s">
        <v>77</v>
      </c>
      <c r="AY186" s="221" t="s">
        <v>181</v>
      </c>
    </row>
    <row r="187" spans="1:65" s="2" customFormat="1" ht="24.2" customHeight="1">
      <c r="A187" s="37"/>
      <c r="B187" s="38"/>
      <c r="C187" s="181" t="s">
        <v>260</v>
      </c>
      <c r="D187" s="181" t="s">
        <v>184</v>
      </c>
      <c r="E187" s="182" t="s">
        <v>261</v>
      </c>
      <c r="F187" s="183" t="s">
        <v>262</v>
      </c>
      <c r="G187" s="184" t="s">
        <v>187</v>
      </c>
      <c r="H187" s="185">
        <v>2.62</v>
      </c>
      <c r="I187" s="186"/>
      <c r="J187" s="187">
        <f>ROUND(I187*H187,2)</f>
        <v>0</v>
      </c>
      <c r="K187" s="183" t="s">
        <v>188</v>
      </c>
      <c r="L187" s="42"/>
      <c r="M187" s="188" t="s">
        <v>19</v>
      </c>
      <c r="N187" s="189" t="s">
        <v>42</v>
      </c>
      <c r="O187" s="67"/>
      <c r="P187" s="190">
        <f>O187*H187</f>
        <v>0</v>
      </c>
      <c r="Q187" s="190">
        <v>3.3E-3</v>
      </c>
      <c r="R187" s="190">
        <f>Q187*H187</f>
        <v>8.6460000000000009E-3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189</v>
      </c>
      <c r="AT187" s="192" t="s">
        <v>184</v>
      </c>
      <c r="AU187" s="192" t="s">
        <v>83</v>
      </c>
      <c r="AY187" s="20" t="s">
        <v>181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83</v>
      </c>
      <c r="BK187" s="193">
        <f>ROUND(I187*H187,2)</f>
        <v>0</v>
      </c>
      <c r="BL187" s="20" t="s">
        <v>189</v>
      </c>
      <c r="BM187" s="192" t="s">
        <v>263</v>
      </c>
    </row>
    <row r="188" spans="1:65" s="2" customFormat="1" ht="11.25">
      <c r="A188" s="37"/>
      <c r="B188" s="38"/>
      <c r="C188" s="39"/>
      <c r="D188" s="194" t="s">
        <v>191</v>
      </c>
      <c r="E188" s="39"/>
      <c r="F188" s="195" t="s">
        <v>264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191</v>
      </c>
      <c r="AU188" s="20" t="s">
        <v>83</v>
      </c>
    </row>
    <row r="189" spans="1:65" s="13" customFormat="1" ht="11.25">
      <c r="B189" s="199"/>
      <c r="C189" s="200"/>
      <c r="D189" s="201" t="s">
        <v>193</v>
      </c>
      <c r="E189" s="202" t="s">
        <v>19</v>
      </c>
      <c r="F189" s="203" t="s">
        <v>220</v>
      </c>
      <c r="G189" s="200"/>
      <c r="H189" s="204">
        <v>0.76100000000000001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32</v>
      </c>
      <c r="AX189" s="13" t="s">
        <v>70</v>
      </c>
      <c r="AY189" s="210" t="s">
        <v>181</v>
      </c>
    </row>
    <row r="190" spans="1:65" s="13" customFormat="1" ht="11.25">
      <c r="B190" s="199"/>
      <c r="C190" s="200"/>
      <c r="D190" s="201" t="s">
        <v>193</v>
      </c>
      <c r="E190" s="202" t="s">
        <v>19</v>
      </c>
      <c r="F190" s="203" t="s">
        <v>220</v>
      </c>
      <c r="G190" s="200"/>
      <c r="H190" s="204">
        <v>0.76100000000000001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32</v>
      </c>
      <c r="AX190" s="13" t="s">
        <v>70</v>
      </c>
      <c r="AY190" s="210" t="s">
        <v>181</v>
      </c>
    </row>
    <row r="191" spans="1:65" s="13" customFormat="1" ht="11.25">
      <c r="B191" s="199"/>
      <c r="C191" s="200"/>
      <c r="D191" s="201" t="s">
        <v>193</v>
      </c>
      <c r="E191" s="202" t="s">
        <v>19</v>
      </c>
      <c r="F191" s="203" t="s">
        <v>221</v>
      </c>
      <c r="G191" s="200"/>
      <c r="H191" s="204">
        <v>0.75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193</v>
      </c>
      <c r="AU191" s="210" t="s">
        <v>83</v>
      </c>
      <c r="AV191" s="13" t="s">
        <v>83</v>
      </c>
      <c r="AW191" s="13" t="s">
        <v>32</v>
      </c>
      <c r="AX191" s="13" t="s">
        <v>70</v>
      </c>
      <c r="AY191" s="210" t="s">
        <v>181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222</v>
      </c>
      <c r="G192" s="200"/>
      <c r="H192" s="204">
        <v>0.34799999999999998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4" customFormat="1" ht="11.25">
      <c r="B193" s="211"/>
      <c r="C193" s="212"/>
      <c r="D193" s="201" t="s">
        <v>193</v>
      </c>
      <c r="E193" s="213" t="s">
        <v>19</v>
      </c>
      <c r="F193" s="214" t="s">
        <v>197</v>
      </c>
      <c r="G193" s="212"/>
      <c r="H193" s="215">
        <v>2.62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193</v>
      </c>
      <c r="AU193" s="221" t="s">
        <v>83</v>
      </c>
      <c r="AV193" s="14" t="s">
        <v>189</v>
      </c>
      <c r="AW193" s="14" t="s">
        <v>32</v>
      </c>
      <c r="AX193" s="14" t="s">
        <v>77</v>
      </c>
      <c r="AY193" s="221" t="s">
        <v>181</v>
      </c>
    </row>
    <row r="194" spans="1:65" s="12" customFormat="1" ht="22.9" customHeight="1">
      <c r="B194" s="165"/>
      <c r="C194" s="166"/>
      <c r="D194" s="167" t="s">
        <v>69</v>
      </c>
      <c r="E194" s="179" t="s">
        <v>242</v>
      </c>
      <c r="F194" s="179" t="s">
        <v>265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SUM(P195:P238)</f>
        <v>0</v>
      </c>
      <c r="Q194" s="173"/>
      <c r="R194" s="174">
        <f>SUM(R195:R238)</f>
        <v>1.1544000000000001E-3</v>
      </c>
      <c r="S194" s="173"/>
      <c r="T194" s="175">
        <f>SUM(T195:T238)</f>
        <v>0.78892600000000002</v>
      </c>
      <c r="AR194" s="176" t="s">
        <v>77</v>
      </c>
      <c r="AT194" s="177" t="s">
        <v>69</v>
      </c>
      <c r="AU194" s="177" t="s">
        <v>77</v>
      </c>
      <c r="AY194" s="176" t="s">
        <v>181</v>
      </c>
      <c r="BK194" s="178">
        <f>SUM(BK195:BK238)</f>
        <v>0</v>
      </c>
    </row>
    <row r="195" spans="1:65" s="2" customFormat="1" ht="24.2" customHeight="1">
      <c r="A195" s="37"/>
      <c r="B195" s="38"/>
      <c r="C195" s="181" t="s">
        <v>266</v>
      </c>
      <c r="D195" s="181" t="s">
        <v>184</v>
      </c>
      <c r="E195" s="182" t="s">
        <v>267</v>
      </c>
      <c r="F195" s="183" t="s">
        <v>268</v>
      </c>
      <c r="G195" s="184" t="s">
        <v>187</v>
      </c>
      <c r="H195" s="185">
        <v>8.8800000000000008</v>
      </c>
      <c r="I195" s="186"/>
      <c r="J195" s="187">
        <f>ROUND(I195*H195,2)</f>
        <v>0</v>
      </c>
      <c r="K195" s="183" t="s">
        <v>188</v>
      </c>
      <c r="L195" s="42"/>
      <c r="M195" s="188" t="s">
        <v>19</v>
      </c>
      <c r="N195" s="189" t="s">
        <v>42</v>
      </c>
      <c r="O195" s="67"/>
      <c r="P195" s="190">
        <f>O195*H195</f>
        <v>0</v>
      </c>
      <c r="Q195" s="190">
        <v>1.2999999999999999E-4</v>
      </c>
      <c r="R195" s="190">
        <f>Q195*H195</f>
        <v>1.1544000000000001E-3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189</v>
      </c>
      <c r="AT195" s="192" t="s">
        <v>184</v>
      </c>
      <c r="AU195" s="192" t="s">
        <v>83</v>
      </c>
      <c r="AY195" s="20" t="s">
        <v>181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83</v>
      </c>
      <c r="BK195" s="193">
        <f>ROUND(I195*H195,2)</f>
        <v>0</v>
      </c>
      <c r="BL195" s="20" t="s">
        <v>189</v>
      </c>
      <c r="BM195" s="192" t="s">
        <v>269</v>
      </c>
    </row>
    <row r="196" spans="1:65" s="2" customFormat="1" ht="11.25">
      <c r="A196" s="37"/>
      <c r="B196" s="38"/>
      <c r="C196" s="39"/>
      <c r="D196" s="194" t="s">
        <v>191</v>
      </c>
      <c r="E196" s="39"/>
      <c r="F196" s="195" t="s">
        <v>270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191</v>
      </c>
      <c r="AU196" s="20" t="s">
        <v>83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271</v>
      </c>
      <c r="G197" s="200"/>
      <c r="H197" s="204">
        <v>3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3" customFormat="1" ht="11.25">
      <c r="B198" s="199"/>
      <c r="C198" s="200"/>
      <c r="D198" s="201" t="s">
        <v>193</v>
      </c>
      <c r="E198" s="202" t="s">
        <v>19</v>
      </c>
      <c r="F198" s="203" t="s">
        <v>271</v>
      </c>
      <c r="G198" s="200"/>
      <c r="H198" s="204">
        <v>3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193</v>
      </c>
      <c r="AU198" s="210" t="s">
        <v>83</v>
      </c>
      <c r="AV198" s="13" t="s">
        <v>83</v>
      </c>
      <c r="AW198" s="13" t="s">
        <v>32</v>
      </c>
      <c r="AX198" s="13" t="s">
        <v>70</v>
      </c>
      <c r="AY198" s="210" t="s">
        <v>181</v>
      </c>
    </row>
    <row r="199" spans="1:65" s="13" customFormat="1" ht="11.25">
      <c r="B199" s="199"/>
      <c r="C199" s="200"/>
      <c r="D199" s="201" t="s">
        <v>193</v>
      </c>
      <c r="E199" s="202" t="s">
        <v>19</v>
      </c>
      <c r="F199" s="203" t="s">
        <v>272</v>
      </c>
      <c r="G199" s="200"/>
      <c r="H199" s="204">
        <v>1.44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193</v>
      </c>
      <c r="AU199" s="210" t="s">
        <v>83</v>
      </c>
      <c r="AV199" s="13" t="s">
        <v>83</v>
      </c>
      <c r="AW199" s="13" t="s">
        <v>32</v>
      </c>
      <c r="AX199" s="13" t="s">
        <v>70</v>
      </c>
      <c r="AY199" s="210" t="s">
        <v>181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272</v>
      </c>
      <c r="G200" s="200"/>
      <c r="H200" s="204">
        <v>1.44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4" customFormat="1" ht="11.25">
      <c r="B201" s="211"/>
      <c r="C201" s="212"/>
      <c r="D201" s="201" t="s">
        <v>193</v>
      </c>
      <c r="E201" s="213" t="s">
        <v>19</v>
      </c>
      <c r="F201" s="214" t="s">
        <v>197</v>
      </c>
      <c r="G201" s="212"/>
      <c r="H201" s="215">
        <v>8.879999999999999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193</v>
      </c>
      <c r="AU201" s="221" t="s">
        <v>83</v>
      </c>
      <c r="AV201" s="14" t="s">
        <v>189</v>
      </c>
      <c r="AW201" s="14" t="s">
        <v>32</v>
      </c>
      <c r="AX201" s="14" t="s">
        <v>77</v>
      </c>
      <c r="AY201" s="221" t="s">
        <v>181</v>
      </c>
    </row>
    <row r="202" spans="1:65" s="2" customFormat="1" ht="21.75" customHeight="1">
      <c r="A202" s="37"/>
      <c r="B202" s="38"/>
      <c r="C202" s="181" t="s">
        <v>273</v>
      </c>
      <c r="D202" s="181" t="s">
        <v>184</v>
      </c>
      <c r="E202" s="182" t="s">
        <v>274</v>
      </c>
      <c r="F202" s="183" t="s">
        <v>275</v>
      </c>
      <c r="G202" s="184" t="s">
        <v>187</v>
      </c>
      <c r="H202" s="185">
        <v>0.60099999999999998</v>
      </c>
      <c r="I202" s="186"/>
      <c r="J202" s="187">
        <f>ROUND(I202*H202,2)</f>
        <v>0</v>
      </c>
      <c r="K202" s="183" t="s">
        <v>188</v>
      </c>
      <c r="L202" s="42"/>
      <c r="M202" s="188" t="s">
        <v>19</v>
      </c>
      <c r="N202" s="189" t="s">
        <v>42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7.2999999999999995E-2</v>
      </c>
      <c r="T202" s="191">
        <f>S202*H202</f>
        <v>4.3872999999999995E-2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189</v>
      </c>
      <c r="AT202" s="192" t="s">
        <v>184</v>
      </c>
      <c r="AU202" s="192" t="s">
        <v>83</v>
      </c>
      <c r="AY202" s="20" t="s">
        <v>181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83</v>
      </c>
      <c r="BK202" s="193">
        <f>ROUND(I202*H202,2)</f>
        <v>0</v>
      </c>
      <c r="BL202" s="20" t="s">
        <v>189</v>
      </c>
      <c r="BM202" s="192" t="s">
        <v>276</v>
      </c>
    </row>
    <row r="203" spans="1:65" s="2" customFormat="1" ht="11.25">
      <c r="A203" s="37"/>
      <c r="B203" s="38"/>
      <c r="C203" s="39"/>
      <c r="D203" s="194" t="s">
        <v>191</v>
      </c>
      <c r="E203" s="39"/>
      <c r="F203" s="195" t="s">
        <v>277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191</v>
      </c>
      <c r="AU203" s="20" t="s">
        <v>83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214</v>
      </c>
      <c r="G204" s="200"/>
      <c r="H204" s="204">
        <v>0.60099999999999998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0.60099999999999998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2" customFormat="1" ht="21.75" customHeight="1">
      <c r="A206" s="37"/>
      <c r="B206" s="38"/>
      <c r="C206" s="181" t="s">
        <v>278</v>
      </c>
      <c r="D206" s="181" t="s">
        <v>184</v>
      </c>
      <c r="E206" s="182" t="s">
        <v>279</v>
      </c>
      <c r="F206" s="183" t="s">
        <v>280</v>
      </c>
      <c r="G206" s="184" t="s">
        <v>187</v>
      </c>
      <c r="H206" s="185">
        <v>1.7969999999999999</v>
      </c>
      <c r="I206" s="186"/>
      <c r="J206" s="187">
        <f>ROUND(I206*H206,2)</f>
        <v>0</v>
      </c>
      <c r="K206" s="183" t="s">
        <v>188</v>
      </c>
      <c r="L206" s="42"/>
      <c r="M206" s="188" t="s">
        <v>19</v>
      </c>
      <c r="N206" s="189" t="s">
        <v>42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5.8999999999999997E-2</v>
      </c>
      <c r="T206" s="191">
        <f>S206*H206</f>
        <v>0.10602299999999999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189</v>
      </c>
      <c r="AT206" s="192" t="s">
        <v>184</v>
      </c>
      <c r="AU206" s="192" t="s">
        <v>83</v>
      </c>
      <c r="AY206" s="20" t="s">
        <v>181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83</v>
      </c>
      <c r="BK206" s="193">
        <f>ROUND(I206*H206,2)</f>
        <v>0</v>
      </c>
      <c r="BL206" s="20" t="s">
        <v>189</v>
      </c>
      <c r="BM206" s="192" t="s">
        <v>281</v>
      </c>
    </row>
    <row r="207" spans="1:65" s="2" customFormat="1" ht="11.25">
      <c r="A207" s="37"/>
      <c r="B207" s="38"/>
      <c r="C207" s="39"/>
      <c r="D207" s="194" t="s">
        <v>191</v>
      </c>
      <c r="E207" s="39"/>
      <c r="F207" s="195" t="s">
        <v>282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191</v>
      </c>
      <c r="AU207" s="20" t="s">
        <v>83</v>
      </c>
    </row>
    <row r="208" spans="1:65" s="16" customFormat="1" ht="11.25">
      <c r="B208" s="243"/>
      <c r="C208" s="244"/>
      <c r="D208" s="201" t="s">
        <v>193</v>
      </c>
      <c r="E208" s="245" t="s">
        <v>19</v>
      </c>
      <c r="F208" s="246" t="s">
        <v>283</v>
      </c>
      <c r="G208" s="244"/>
      <c r="H208" s="245" t="s">
        <v>19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193</v>
      </c>
      <c r="AU208" s="252" t="s">
        <v>83</v>
      </c>
      <c r="AV208" s="16" t="s">
        <v>77</v>
      </c>
      <c r="AW208" s="16" t="s">
        <v>32</v>
      </c>
      <c r="AX208" s="16" t="s">
        <v>70</v>
      </c>
      <c r="AY208" s="252" t="s">
        <v>181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213</v>
      </c>
      <c r="G209" s="200"/>
      <c r="H209" s="204">
        <v>1.7969999999999999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4" customFormat="1" ht="11.25">
      <c r="B210" s="211"/>
      <c r="C210" s="212"/>
      <c r="D210" s="201" t="s">
        <v>193</v>
      </c>
      <c r="E210" s="213" t="s">
        <v>19</v>
      </c>
      <c r="F210" s="214" t="s">
        <v>197</v>
      </c>
      <c r="G210" s="212"/>
      <c r="H210" s="215">
        <v>1.7969999999999999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193</v>
      </c>
      <c r="AU210" s="221" t="s">
        <v>83</v>
      </c>
      <c r="AV210" s="14" t="s">
        <v>189</v>
      </c>
      <c r="AW210" s="14" t="s">
        <v>32</v>
      </c>
      <c r="AX210" s="14" t="s">
        <v>77</v>
      </c>
      <c r="AY210" s="221" t="s">
        <v>181</v>
      </c>
    </row>
    <row r="211" spans="1:65" s="2" customFormat="1" ht="21.75" customHeight="1">
      <c r="A211" s="37"/>
      <c r="B211" s="38"/>
      <c r="C211" s="181" t="s">
        <v>284</v>
      </c>
      <c r="D211" s="181" t="s">
        <v>184</v>
      </c>
      <c r="E211" s="182" t="s">
        <v>285</v>
      </c>
      <c r="F211" s="183" t="s">
        <v>286</v>
      </c>
      <c r="G211" s="184" t="s">
        <v>187</v>
      </c>
      <c r="H211" s="185">
        <v>6.2279999999999998</v>
      </c>
      <c r="I211" s="186"/>
      <c r="J211" s="187">
        <f>ROUND(I211*H211,2)</f>
        <v>0</v>
      </c>
      <c r="K211" s="183" t="s">
        <v>188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5.0999999999999997E-2</v>
      </c>
      <c r="T211" s="191">
        <f>S211*H211</f>
        <v>0.31762799999999997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189</v>
      </c>
      <c r="AT211" s="192" t="s">
        <v>184</v>
      </c>
      <c r="AU211" s="192" t="s">
        <v>83</v>
      </c>
      <c r="AY211" s="20" t="s">
        <v>181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83</v>
      </c>
      <c r="BK211" s="193">
        <f>ROUND(I211*H211,2)</f>
        <v>0</v>
      </c>
      <c r="BL211" s="20" t="s">
        <v>189</v>
      </c>
      <c r="BM211" s="192" t="s">
        <v>287</v>
      </c>
    </row>
    <row r="212" spans="1:65" s="2" customFormat="1" ht="11.25">
      <c r="A212" s="37"/>
      <c r="B212" s="38"/>
      <c r="C212" s="39"/>
      <c r="D212" s="194" t="s">
        <v>191</v>
      </c>
      <c r="E212" s="39"/>
      <c r="F212" s="195" t="s">
        <v>288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191</v>
      </c>
      <c r="AU212" s="20" t="s">
        <v>83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212</v>
      </c>
      <c r="G213" s="200"/>
      <c r="H213" s="204">
        <v>3.1139999999999999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212</v>
      </c>
      <c r="G214" s="200"/>
      <c r="H214" s="204">
        <v>3.1139999999999999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6.2279999999999998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4.2" customHeight="1">
      <c r="A216" s="37"/>
      <c r="B216" s="38"/>
      <c r="C216" s="181" t="s">
        <v>289</v>
      </c>
      <c r="D216" s="181" t="s">
        <v>184</v>
      </c>
      <c r="E216" s="182" t="s">
        <v>290</v>
      </c>
      <c r="F216" s="183" t="s">
        <v>291</v>
      </c>
      <c r="G216" s="184" t="s">
        <v>187</v>
      </c>
      <c r="H216" s="185">
        <v>6.9870000000000001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4.5999999999999999E-2</v>
      </c>
      <c r="T216" s="191">
        <f>S216*H216</f>
        <v>0.32140200000000002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292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293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194</v>
      </c>
      <c r="G218" s="200"/>
      <c r="H218" s="204">
        <v>2.1480000000000001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3" customFormat="1" ht="11.25">
      <c r="B219" s="199"/>
      <c r="C219" s="200"/>
      <c r="D219" s="201" t="s">
        <v>193</v>
      </c>
      <c r="E219" s="202" t="s">
        <v>19</v>
      </c>
      <c r="F219" s="203" t="s">
        <v>194</v>
      </c>
      <c r="G219" s="200"/>
      <c r="H219" s="204">
        <v>2.1480000000000001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193</v>
      </c>
      <c r="AU219" s="210" t="s">
        <v>83</v>
      </c>
      <c r="AV219" s="13" t="s">
        <v>83</v>
      </c>
      <c r="AW219" s="13" t="s">
        <v>32</v>
      </c>
      <c r="AX219" s="13" t="s">
        <v>70</v>
      </c>
      <c r="AY219" s="210" t="s">
        <v>181</v>
      </c>
    </row>
    <row r="220" spans="1:65" s="13" customFormat="1" ht="11.25">
      <c r="B220" s="199"/>
      <c r="C220" s="200"/>
      <c r="D220" s="201" t="s">
        <v>193</v>
      </c>
      <c r="E220" s="202" t="s">
        <v>19</v>
      </c>
      <c r="F220" s="203" t="s">
        <v>195</v>
      </c>
      <c r="G220" s="200"/>
      <c r="H220" s="204">
        <v>1.7609999999999999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193</v>
      </c>
      <c r="AU220" s="210" t="s">
        <v>83</v>
      </c>
      <c r="AV220" s="13" t="s">
        <v>83</v>
      </c>
      <c r="AW220" s="13" t="s">
        <v>32</v>
      </c>
      <c r="AX220" s="13" t="s">
        <v>70</v>
      </c>
      <c r="AY220" s="210" t="s">
        <v>181</v>
      </c>
    </row>
    <row r="221" spans="1:65" s="13" customFormat="1" ht="11.25">
      <c r="B221" s="199"/>
      <c r="C221" s="200"/>
      <c r="D221" s="201" t="s">
        <v>193</v>
      </c>
      <c r="E221" s="202" t="s">
        <v>19</v>
      </c>
      <c r="F221" s="203" t="s">
        <v>196</v>
      </c>
      <c r="G221" s="200"/>
      <c r="H221" s="204">
        <v>0.93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193</v>
      </c>
      <c r="AU221" s="210" t="s">
        <v>83</v>
      </c>
      <c r="AV221" s="13" t="s">
        <v>83</v>
      </c>
      <c r="AW221" s="13" t="s">
        <v>32</v>
      </c>
      <c r="AX221" s="13" t="s">
        <v>70</v>
      </c>
      <c r="AY221" s="210" t="s">
        <v>181</v>
      </c>
    </row>
    <row r="222" spans="1:65" s="14" customFormat="1" ht="11.25">
      <c r="B222" s="211"/>
      <c r="C222" s="212"/>
      <c r="D222" s="201" t="s">
        <v>193</v>
      </c>
      <c r="E222" s="213" t="s">
        <v>19</v>
      </c>
      <c r="F222" s="214" t="s">
        <v>197</v>
      </c>
      <c r="G222" s="212"/>
      <c r="H222" s="215">
        <v>6.9870000000000001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193</v>
      </c>
      <c r="AU222" s="221" t="s">
        <v>83</v>
      </c>
      <c r="AV222" s="14" t="s">
        <v>189</v>
      </c>
      <c r="AW222" s="14" t="s">
        <v>32</v>
      </c>
      <c r="AX222" s="14" t="s">
        <v>77</v>
      </c>
      <c r="AY222" s="221" t="s">
        <v>181</v>
      </c>
    </row>
    <row r="223" spans="1:65" s="2" customFormat="1" ht="16.5" customHeight="1">
      <c r="A223" s="37"/>
      <c r="B223" s="38"/>
      <c r="C223" s="181" t="s">
        <v>294</v>
      </c>
      <c r="D223" s="181" t="s">
        <v>184</v>
      </c>
      <c r="E223" s="182" t="s">
        <v>295</v>
      </c>
      <c r="F223" s="183" t="s">
        <v>296</v>
      </c>
      <c r="G223" s="184" t="s">
        <v>187</v>
      </c>
      <c r="H223" s="185">
        <v>2.62</v>
      </c>
      <c r="I223" s="186"/>
      <c r="J223" s="187">
        <f>ROUND(I223*H223,2)</f>
        <v>0</v>
      </c>
      <c r="K223" s="183" t="s">
        <v>188</v>
      </c>
      <c r="L223" s="42"/>
      <c r="M223" s="188" t="s">
        <v>19</v>
      </c>
      <c r="N223" s="189" t="s">
        <v>42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189</v>
      </c>
      <c r="AT223" s="192" t="s">
        <v>184</v>
      </c>
      <c r="AU223" s="192" t="s">
        <v>83</v>
      </c>
      <c r="AY223" s="20" t="s">
        <v>181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83</v>
      </c>
      <c r="BK223" s="193">
        <f>ROUND(I223*H223,2)</f>
        <v>0</v>
      </c>
      <c r="BL223" s="20" t="s">
        <v>189</v>
      </c>
      <c r="BM223" s="192" t="s">
        <v>297</v>
      </c>
    </row>
    <row r="224" spans="1:65" s="2" customFormat="1" ht="11.25">
      <c r="A224" s="37"/>
      <c r="B224" s="38"/>
      <c r="C224" s="39"/>
      <c r="D224" s="194" t="s">
        <v>191</v>
      </c>
      <c r="E224" s="39"/>
      <c r="F224" s="195" t="s">
        <v>298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191</v>
      </c>
      <c r="AU224" s="20" t="s">
        <v>83</v>
      </c>
    </row>
    <row r="225" spans="1:65" s="16" customFormat="1" ht="11.25">
      <c r="B225" s="243"/>
      <c r="C225" s="244"/>
      <c r="D225" s="201" t="s">
        <v>193</v>
      </c>
      <c r="E225" s="245" t="s">
        <v>19</v>
      </c>
      <c r="F225" s="246" t="s">
        <v>299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193</v>
      </c>
      <c r="AU225" s="252" t="s">
        <v>83</v>
      </c>
      <c r="AV225" s="16" t="s">
        <v>77</v>
      </c>
      <c r="AW225" s="16" t="s">
        <v>32</v>
      </c>
      <c r="AX225" s="16" t="s">
        <v>70</v>
      </c>
      <c r="AY225" s="252" t="s">
        <v>181</v>
      </c>
    </row>
    <row r="226" spans="1:65" s="13" customFormat="1" ht="11.25">
      <c r="B226" s="199"/>
      <c r="C226" s="200"/>
      <c r="D226" s="201" t="s">
        <v>193</v>
      </c>
      <c r="E226" s="202" t="s">
        <v>19</v>
      </c>
      <c r="F226" s="203" t="s">
        <v>220</v>
      </c>
      <c r="G226" s="200"/>
      <c r="H226" s="204">
        <v>0.76100000000000001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193</v>
      </c>
      <c r="AU226" s="210" t="s">
        <v>83</v>
      </c>
      <c r="AV226" s="13" t="s">
        <v>83</v>
      </c>
      <c r="AW226" s="13" t="s">
        <v>32</v>
      </c>
      <c r="AX226" s="13" t="s">
        <v>70</v>
      </c>
      <c r="AY226" s="210" t="s">
        <v>181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220</v>
      </c>
      <c r="G227" s="200"/>
      <c r="H227" s="204">
        <v>0.76100000000000001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221</v>
      </c>
      <c r="G228" s="200"/>
      <c r="H228" s="204">
        <v>0.75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222</v>
      </c>
      <c r="G229" s="200"/>
      <c r="H229" s="204">
        <v>0.34799999999999998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2.62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16.5" customHeight="1">
      <c r="A231" s="37"/>
      <c r="B231" s="38"/>
      <c r="C231" s="181" t="s">
        <v>300</v>
      </c>
      <c r="D231" s="181" t="s">
        <v>184</v>
      </c>
      <c r="E231" s="182" t="s">
        <v>301</v>
      </c>
      <c r="F231" s="183" t="s">
        <v>302</v>
      </c>
      <c r="G231" s="184" t="s">
        <v>187</v>
      </c>
      <c r="H231" s="185">
        <v>2.62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303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304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6" customFormat="1" ht="11.25">
      <c r="B233" s="243"/>
      <c r="C233" s="244"/>
      <c r="D233" s="201" t="s">
        <v>193</v>
      </c>
      <c r="E233" s="245" t="s">
        <v>19</v>
      </c>
      <c r="F233" s="246" t="s">
        <v>299</v>
      </c>
      <c r="G233" s="244"/>
      <c r="H233" s="245" t="s">
        <v>19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193</v>
      </c>
      <c r="AU233" s="252" t="s">
        <v>83</v>
      </c>
      <c r="AV233" s="16" t="s">
        <v>77</v>
      </c>
      <c r="AW233" s="16" t="s">
        <v>32</v>
      </c>
      <c r="AX233" s="16" t="s">
        <v>70</v>
      </c>
      <c r="AY233" s="252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220</v>
      </c>
      <c r="G234" s="200"/>
      <c r="H234" s="204">
        <v>0.76100000000000001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220</v>
      </c>
      <c r="G235" s="200"/>
      <c r="H235" s="204">
        <v>0.76100000000000001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221</v>
      </c>
      <c r="G236" s="200"/>
      <c r="H236" s="204">
        <v>0.75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222</v>
      </c>
      <c r="G237" s="200"/>
      <c r="H237" s="204">
        <v>0.34799999999999998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2.62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12" customFormat="1" ht="22.9" customHeight="1">
      <c r="B239" s="165"/>
      <c r="C239" s="166"/>
      <c r="D239" s="167" t="s">
        <v>69</v>
      </c>
      <c r="E239" s="179" t="s">
        <v>305</v>
      </c>
      <c r="F239" s="179" t="s">
        <v>306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SUM(P240:P250)</f>
        <v>0</v>
      </c>
      <c r="Q239" s="173"/>
      <c r="R239" s="174">
        <f>SUM(R240:R250)</f>
        <v>0</v>
      </c>
      <c r="S239" s="173"/>
      <c r="T239" s="175">
        <f>SUM(T240:T250)</f>
        <v>0</v>
      </c>
      <c r="AR239" s="176" t="s">
        <v>77</v>
      </c>
      <c r="AT239" s="177" t="s">
        <v>69</v>
      </c>
      <c r="AU239" s="177" t="s">
        <v>77</v>
      </c>
      <c r="AY239" s="176" t="s">
        <v>181</v>
      </c>
      <c r="BK239" s="178">
        <f>SUM(BK240:BK250)</f>
        <v>0</v>
      </c>
    </row>
    <row r="240" spans="1:65" s="2" customFormat="1" ht="24.2" customHeight="1">
      <c r="A240" s="37"/>
      <c r="B240" s="38"/>
      <c r="C240" s="181" t="s">
        <v>7</v>
      </c>
      <c r="D240" s="181" t="s">
        <v>184</v>
      </c>
      <c r="E240" s="182" t="s">
        <v>307</v>
      </c>
      <c r="F240" s="183" t="s">
        <v>308</v>
      </c>
      <c r="G240" s="184" t="s">
        <v>309</v>
      </c>
      <c r="H240" s="185">
        <v>0.81399999999999995</v>
      </c>
      <c r="I240" s="186"/>
      <c r="J240" s="187">
        <f>ROUND(I240*H240,2)</f>
        <v>0</v>
      </c>
      <c r="K240" s="183" t="s">
        <v>188</v>
      </c>
      <c r="L240" s="42"/>
      <c r="M240" s="188" t="s">
        <v>19</v>
      </c>
      <c r="N240" s="189" t="s">
        <v>42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189</v>
      </c>
      <c r="AT240" s="192" t="s">
        <v>184</v>
      </c>
      <c r="AU240" s="192" t="s">
        <v>83</v>
      </c>
      <c r="AY240" s="20" t="s">
        <v>181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83</v>
      </c>
      <c r="BK240" s="193">
        <f>ROUND(I240*H240,2)</f>
        <v>0</v>
      </c>
      <c r="BL240" s="20" t="s">
        <v>189</v>
      </c>
      <c r="BM240" s="192" t="s">
        <v>310</v>
      </c>
    </row>
    <row r="241" spans="1:65" s="2" customFormat="1" ht="11.25">
      <c r="A241" s="37"/>
      <c r="B241" s="38"/>
      <c r="C241" s="39"/>
      <c r="D241" s="194" t="s">
        <v>191</v>
      </c>
      <c r="E241" s="39"/>
      <c r="F241" s="195" t="s">
        <v>311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191</v>
      </c>
      <c r="AU241" s="20" t="s">
        <v>83</v>
      </c>
    </row>
    <row r="242" spans="1:65" s="2" customFormat="1" ht="21.75" customHeight="1">
      <c r="A242" s="37"/>
      <c r="B242" s="38"/>
      <c r="C242" s="181" t="s">
        <v>312</v>
      </c>
      <c r="D242" s="181" t="s">
        <v>184</v>
      </c>
      <c r="E242" s="182" t="s">
        <v>313</v>
      </c>
      <c r="F242" s="183" t="s">
        <v>314</v>
      </c>
      <c r="G242" s="184" t="s">
        <v>309</v>
      </c>
      <c r="H242" s="185">
        <v>0.81399999999999995</v>
      </c>
      <c r="I242" s="186"/>
      <c r="J242" s="187">
        <f>ROUND(I242*H242,2)</f>
        <v>0</v>
      </c>
      <c r="K242" s="183" t="s">
        <v>188</v>
      </c>
      <c r="L242" s="42"/>
      <c r="M242" s="188" t="s">
        <v>19</v>
      </c>
      <c r="N242" s="189" t="s">
        <v>42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189</v>
      </c>
      <c r="AT242" s="192" t="s">
        <v>184</v>
      </c>
      <c r="AU242" s="192" t="s">
        <v>83</v>
      </c>
      <c r="AY242" s="20" t="s">
        <v>181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83</v>
      </c>
      <c r="BK242" s="193">
        <f>ROUND(I242*H242,2)</f>
        <v>0</v>
      </c>
      <c r="BL242" s="20" t="s">
        <v>189</v>
      </c>
      <c r="BM242" s="192" t="s">
        <v>315</v>
      </c>
    </row>
    <row r="243" spans="1:65" s="2" customFormat="1" ht="11.25">
      <c r="A243" s="37"/>
      <c r="B243" s="38"/>
      <c r="C243" s="39"/>
      <c r="D243" s="194" t="s">
        <v>191</v>
      </c>
      <c r="E243" s="39"/>
      <c r="F243" s="195" t="s">
        <v>316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191</v>
      </c>
      <c r="AU243" s="20" t="s">
        <v>83</v>
      </c>
    </row>
    <row r="244" spans="1:65" s="2" customFormat="1" ht="24.2" customHeight="1">
      <c r="A244" s="37"/>
      <c r="B244" s="38"/>
      <c r="C244" s="181" t="s">
        <v>317</v>
      </c>
      <c r="D244" s="181" t="s">
        <v>184</v>
      </c>
      <c r="E244" s="182" t="s">
        <v>318</v>
      </c>
      <c r="F244" s="183" t="s">
        <v>319</v>
      </c>
      <c r="G244" s="184" t="s">
        <v>309</v>
      </c>
      <c r="H244" s="185">
        <v>7.3259999999999996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320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321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322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506</v>
      </c>
      <c r="G247" s="200"/>
      <c r="H247" s="204">
        <v>7.3259999999999996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4" customFormat="1" ht="11.25">
      <c r="B248" s="211"/>
      <c r="C248" s="212"/>
      <c r="D248" s="201" t="s">
        <v>193</v>
      </c>
      <c r="E248" s="213" t="s">
        <v>19</v>
      </c>
      <c r="F248" s="214" t="s">
        <v>197</v>
      </c>
      <c r="G248" s="212"/>
      <c r="H248" s="215">
        <v>7.3259999999999996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193</v>
      </c>
      <c r="AU248" s="221" t="s">
        <v>83</v>
      </c>
      <c r="AV248" s="14" t="s">
        <v>189</v>
      </c>
      <c r="AW248" s="14" t="s">
        <v>32</v>
      </c>
      <c r="AX248" s="14" t="s">
        <v>77</v>
      </c>
      <c r="AY248" s="221" t="s">
        <v>181</v>
      </c>
    </row>
    <row r="249" spans="1:65" s="2" customFormat="1" ht="24.2" customHeight="1">
      <c r="A249" s="37"/>
      <c r="B249" s="38"/>
      <c r="C249" s="181" t="s">
        <v>324</v>
      </c>
      <c r="D249" s="181" t="s">
        <v>184</v>
      </c>
      <c r="E249" s="182" t="s">
        <v>325</v>
      </c>
      <c r="F249" s="183" t="s">
        <v>326</v>
      </c>
      <c r="G249" s="184" t="s">
        <v>309</v>
      </c>
      <c r="H249" s="185">
        <v>0.81399999999999995</v>
      </c>
      <c r="I249" s="186"/>
      <c r="J249" s="187">
        <f>ROUND(I249*H249,2)</f>
        <v>0</v>
      </c>
      <c r="K249" s="183" t="s">
        <v>188</v>
      </c>
      <c r="L249" s="42"/>
      <c r="M249" s="188" t="s">
        <v>19</v>
      </c>
      <c r="N249" s="189" t="s">
        <v>42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189</v>
      </c>
      <c r="AT249" s="192" t="s">
        <v>184</v>
      </c>
      <c r="AU249" s="192" t="s">
        <v>83</v>
      </c>
      <c r="AY249" s="20" t="s">
        <v>181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83</v>
      </c>
      <c r="BK249" s="193">
        <f>ROUND(I249*H249,2)</f>
        <v>0</v>
      </c>
      <c r="BL249" s="20" t="s">
        <v>189</v>
      </c>
      <c r="BM249" s="192" t="s">
        <v>327</v>
      </c>
    </row>
    <row r="250" spans="1:65" s="2" customFormat="1" ht="11.25">
      <c r="A250" s="37"/>
      <c r="B250" s="38"/>
      <c r="C250" s="39"/>
      <c r="D250" s="194" t="s">
        <v>191</v>
      </c>
      <c r="E250" s="39"/>
      <c r="F250" s="195" t="s">
        <v>328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191</v>
      </c>
      <c r="AU250" s="20" t="s">
        <v>83</v>
      </c>
    </row>
    <row r="251" spans="1:65" s="12" customFormat="1" ht="22.9" customHeight="1">
      <c r="B251" s="165"/>
      <c r="C251" s="166"/>
      <c r="D251" s="167" t="s">
        <v>69</v>
      </c>
      <c r="E251" s="179" t="s">
        <v>329</v>
      </c>
      <c r="F251" s="179" t="s">
        <v>330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SUM(P252:P253)</f>
        <v>0</v>
      </c>
      <c r="Q251" s="173"/>
      <c r="R251" s="174">
        <f>SUM(R252:R253)</f>
        <v>0</v>
      </c>
      <c r="S251" s="173"/>
      <c r="T251" s="175">
        <f>SUM(T252:T253)</f>
        <v>0</v>
      </c>
      <c r="AR251" s="176" t="s">
        <v>77</v>
      </c>
      <c r="AT251" s="177" t="s">
        <v>69</v>
      </c>
      <c r="AU251" s="177" t="s">
        <v>77</v>
      </c>
      <c r="AY251" s="176" t="s">
        <v>181</v>
      </c>
      <c r="BK251" s="178">
        <f>SUM(BK252:BK253)</f>
        <v>0</v>
      </c>
    </row>
    <row r="252" spans="1:65" s="2" customFormat="1" ht="33" customHeight="1">
      <c r="A252" s="37"/>
      <c r="B252" s="38"/>
      <c r="C252" s="181" t="s">
        <v>331</v>
      </c>
      <c r="D252" s="181" t="s">
        <v>184</v>
      </c>
      <c r="E252" s="182" t="s">
        <v>332</v>
      </c>
      <c r="F252" s="183" t="s">
        <v>333</v>
      </c>
      <c r="G252" s="184" t="s">
        <v>309</v>
      </c>
      <c r="H252" s="185">
        <v>0.30099999999999999</v>
      </c>
      <c r="I252" s="186"/>
      <c r="J252" s="187">
        <f>ROUND(I252*H252,2)</f>
        <v>0</v>
      </c>
      <c r="K252" s="183" t="s">
        <v>188</v>
      </c>
      <c r="L252" s="42"/>
      <c r="M252" s="188" t="s">
        <v>19</v>
      </c>
      <c r="N252" s="189" t="s">
        <v>42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189</v>
      </c>
      <c r="AT252" s="192" t="s">
        <v>184</v>
      </c>
      <c r="AU252" s="192" t="s">
        <v>83</v>
      </c>
      <c r="AY252" s="20" t="s">
        <v>181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83</v>
      </c>
      <c r="BK252" s="193">
        <f>ROUND(I252*H252,2)</f>
        <v>0</v>
      </c>
      <c r="BL252" s="20" t="s">
        <v>189</v>
      </c>
      <c r="BM252" s="192" t="s">
        <v>334</v>
      </c>
    </row>
    <row r="253" spans="1:65" s="2" customFormat="1" ht="11.25">
      <c r="A253" s="37"/>
      <c r="B253" s="38"/>
      <c r="C253" s="39"/>
      <c r="D253" s="194" t="s">
        <v>191</v>
      </c>
      <c r="E253" s="39"/>
      <c r="F253" s="195" t="s">
        <v>335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191</v>
      </c>
      <c r="AU253" s="20" t="s">
        <v>83</v>
      </c>
    </row>
    <row r="254" spans="1:65" s="12" customFormat="1" ht="25.9" customHeight="1">
      <c r="B254" s="165"/>
      <c r="C254" s="166"/>
      <c r="D254" s="167" t="s">
        <v>69</v>
      </c>
      <c r="E254" s="168" t="s">
        <v>336</v>
      </c>
      <c r="F254" s="168" t="s">
        <v>337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P255+P275+P318+P342+P354</f>
        <v>0</v>
      </c>
      <c r="Q254" s="173"/>
      <c r="R254" s="174">
        <f>R255+R275+R318+R342+R354</f>
        <v>0.37213811000000002</v>
      </c>
      <c r="S254" s="173"/>
      <c r="T254" s="175">
        <f>T255+T275+T318+T342+T354</f>
        <v>2.0048300000000002E-2</v>
      </c>
      <c r="AR254" s="176" t="s">
        <v>83</v>
      </c>
      <c r="AT254" s="177" t="s">
        <v>69</v>
      </c>
      <c r="AU254" s="177" t="s">
        <v>70</v>
      </c>
      <c r="AY254" s="176" t="s">
        <v>181</v>
      </c>
      <c r="BK254" s="178">
        <f>BK255+BK275+BK318+BK342+BK354</f>
        <v>0</v>
      </c>
    </row>
    <row r="255" spans="1:65" s="12" customFormat="1" ht="22.9" customHeight="1">
      <c r="B255" s="165"/>
      <c r="C255" s="166"/>
      <c r="D255" s="167" t="s">
        <v>69</v>
      </c>
      <c r="E255" s="179" t="s">
        <v>338</v>
      </c>
      <c r="F255" s="179" t="s">
        <v>339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SUM(P256:P274)</f>
        <v>0</v>
      </c>
      <c r="Q255" s="173"/>
      <c r="R255" s="174">
        <f>SUM(R256:R274)</f>
        <v>5.2752300000000005E-3</v>
      </c>
      <c r="S255" s="173"/>
      <c r="T255" s="175">
        <f>SUM(T256:T274)</f>
        <v>9.1683000000000008E-3</v>
      </c>
      <c r="AR255" s="176" t="s">
        <v>83</v>
      </c>
      <c r="AT255" s="177" t="s">
        <v>69</v>
      </c>
      <c r="AU255" s="177" t="s">
        <v>77</v>
      </c>
      <c r="AY255" s="176" t="s">
        <v>181</v>
      </c>
      <c r="BK255" s="178">
        <f>SUM(BK256:BK274)</f>
        <v>0</v>
      </c>
    </row>
    <row r="256" spans="1:65" s="2" customFormat="1" ht="16.5" customHeight="1">
      <c r="A256" s="37"/>
      <c r="B256" s="38"/>
      <c r="C256" s="181" t="s">
        <v>340</v>
      </c>
      <c r="D256" s="181" t="s">
        <v>184</v>
      </c>
      <c r="E256" s="182" t="s">
        <v>341</v>
      </c>
      <c r="F256" s="183" t="s">
        <v>342</v>
      </c>
      <c r="G256" s="184" t="s">
        <v>230</v>
      </c>
      <c r="H256" s="185">
        <v>5.49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1.67E-3</v>
      </c>
      <c r="T256" s="191">
        <f>S256*H256</f>
        <v>9.1683000000000008E-3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278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278</v>
      </c>
      <c r="BM256" s="192" t="s">
        <v>343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344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13" customFormat="1" ht="11.25">
      <c r="B258" s="199"/>
      <c r="C258" s="200"/>
      <c r="D258" s="201" t="s">
        <v>193</v>
      </c>
      <c r="E258" s="202" t="s">
        <v>19</v>
      </c>
      <c r="F258" s="203" t="s">
        <v>345</v>
      </c>
      <c r="G258" s="200"/>
      <c r="H258" s="204">
        <v>2.54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193</v>
      </c>
      <c r="AU258" s="210" t="s">
        <v>83</v>
      </c>
      <c r="AV258" s="13" t="s">
        <v>83</v>
      </c>
      <c r="AW258" s="13" t="s">
        <v>32</v>
      </c>
      <c r="AX258" s="13" t="s">
        <v>70</v>
      </c>
      <c r="AY258" s="210" t="s">
        <v>181</v>
      </c>
    </row>
    <row r="259" spans="1:65" s="13" customFormat="1" ht="11.25">
      <c r="B259" s="199"/>
      <c r="C259" s="200"/>
      <c r="D259" s="201" t="s">
        <v>193</v>
      </c>
      <c r="E259" s="202" t="s">
        <v>19</v>
      </c>
      <c r="F259" s="203" t="s">
        <v>346</v>
      </c>
      <c r="G259" s="200"/>
      <c r="H259" s="204">
        <v>2.13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193</v>
      </c>
      <c r="AU259" s="210" t="s">
        <v>83</v>
      </c>
      <c r="AV259" s="13" t="s">
        <v>83</v>
      </c>
      <c r="AW259" s="13" t="s">
        <v>32</v>
      </c>
      <c r="AX259" s="13" t="s">
        <v>70</v>
      </c>
      <c r="AY259" s="210" t="s">
        <v>181</v>
      </c>
    </row>
    <row r="260" spans="1:65" s="13" customFormat="1" ht="11.25">
      <c r="B260" s="199"/>
      <c r="C260" s="200"/>
      <c r="D260" s="201" t="s">
        <v>193</v>
      </c>
      <c r="E260" s="202" t="s">
        <v>19</v>
      </c>
      <c r="F260" s="203" t="s">
        <v>347</v>
      </c>
      <c r="G260" s="200"/>
      <c r="H260" s="204">
        <v>0.82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193</v>
      </c>
      <c r="AU260" s="210" t="s">
        <v>83</v>
      </c>
      <c r="AV260" s="13" t="s">
        <v>83</v>
      </c>
      <c r="AW260" s="13" t="s">
        <v>32</v>
      </c>
      <c r="AX260" s="13" t="s">
        <v>70</v>
      </c>
      <c r="AY260" s="210" t="s">
        <v>181</v>
      </c>
    </row>
    <row r="261" spans="1:65" s="14" customFormat="1" ht="11.25">
      <c r="B261" s="211"/>
      <c r="C261" s="212"/>
      <c r="D261" s="201" t="s">
        <v>193</v>
      </c>
      <c r="E261" s="213" t="s">
        <v>19</v>
      </c>
      <c r="F261" s="214" t="s">
        <v>197</v>
      </c>
      <c r="G261" s="212"/>
      <c r="H261" s="215">
        <v>5.49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193</v>
      </c>
      <c r="AU261" s="221" t="s">
        <v>83</v>
      </c>
      <c r="AV261" s="14" t="s">
        <v>189</v>
      </c>
      <c r="AW261" s="14" t="s">
        <v>32</v>
      </c>
      <c r="AX261" s="14" t="s">
        <v>77</v>
      </c>
      <c r="AY261" s="221" t="s">
        <v>181</v>
      </c>
    </row>
    <row r="262" spans="1:65" s="2" customFormat="1" ht="16.5" customHeight="1">
      <c r="A262" s="37"/>
      <c r="B262" s="38"/>
      <c r="C262" s="181" t="s">
        <v>348</v>
      </c>
      <c r="D262" s="181" t="s">
        <v>184</v>
      </c>
      <c r="E262" s="182" t="s">
        <v>349</v>
      </c>
      <c r="F262" s="183" t="s">
        <v>350</v>
      </c>
      <c r="G262" s="184" t="s">
        <v>230</v>
      </c>
      <c r="H262" s="185">
        <v>5.49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4.0000000000000003E-5</v>
      </c>
      <c r="R262" s="190">
        <f>Q262*H262</f>
        <v>2.1960000000000003E-4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278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278</v>
      </c>
      <c r="BM262" s="192" t="s">
        <v>351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352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3" customFormat="1" ht="11.25">
      <c r="B264" s="199"/>
      <c r="C264" s="200"/>
      <c r="D264" s="201" t="s">
        <v>193</v>
      </c>
      <c r="E264" s="202" t="s">
        <v>19</v>
      </c>
      <c r="F264" s="203" t="s">
        <v>345</v>
      </c>
      <c r="G264" s="200"/>
      <c r="H264" s="204">
        <v>2.54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193</v>
      </c>
      <c r="AU264" s="210" t="s">
        <v>83</v>
      </c>
      <c r="AV264" s="13" t="s">
        <v>83</v>
      </c>
      <c r="AW264" s="13" t="s">
        <v>32</v>
      </c>
      <c r="AX264" s="13" t="s">
        <v>70</v>
      </c>
      <c r="AY264" s="210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346</v>
      </c>
      <c r="G265" s="200"/>
      <c r="H265" s="204">
        <v>2.13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3" customFormat="1" ht="11.25">
      <c r="B266" s="199"/>
      <c r="C266" s="200"/>
      <c r="D266" s="201" t="s">
        <v>193</v>
      </c>
      <c r="E266" s="202" t="s">
        <v>19</v>
      </c>
      <c r="F266" s="203" t="s">
        <v>347</v>
      </c>
      <c r="G266" s="200"/>
      <c r="H266" s="204">
        <v>0.82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193</v>
      </c>
      <c r="AU266" s="210" t="s">
        <v>83</v>
      </c>
      <c r="AV266" s="13" t="s">
        <v>83</v>
      </c>
      <c r="AW266" s="13" t="s">
        <v>32</v>
      </c>
      <c r="AX266" s="13" t="s">
        <v>70</v>
      </c>
      <c r="AY266" s="210" t="s">
        <v>181</v>
      </c>
    </row>
    <row r="267" spans="1:65" s="14" customFormat="1" ht="11.25">
      <c r="B267" s="211"/>
      <c r="C267" s="212"/>
      <c r="D267" s="201" t="s">
        <v>193</v>
      </c>
      <c r="E267" s="213" t="s">
        <v>19</v>
      </c>
      <c r="F267" s="214" t="s">
        <v>197</v>
      </c>
      <c r="G267" s="212"/>
      <c r="H267" s="215">
        <v>5.49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193</v>
      </c>
      <c r="AU267" s="221" t="s">
        <v>83</v>
      </c>
      <c r="AV267" s="14" t="s">
        <v>189</v>
      </c>
      <c r="AW267" s="14" t="s">
        <v>32</v>
      </c>
      <c r="AX267" s="14" t="s">
        <v>77</v>
      </c>
      <c r="AY267" s="221" t="s">
        <v>181</v>
      </c>
    </row>
    <row r="268" spans="1:65" s="2" customFormat="1" ht="16.5" customHeight="1">
      <c r="A268" s="37"/>
      <c r="B268" s="38"/>
      <c r="C268" s="222" t="s">
        <v>353</v>
      </c>
      <c r="D268" s="222" t="s">
        <v>237</v>
      </c>
      <c r="E268" s="223" t="s">
        <v>354</v>
      </c>
      <c r="F268" s="224" t="s">
        <v>355</v>
      </c>
      <c r="G268" s="225" t="s">
        <v>187</v>
      </c>
      <c r="H268" s="226">
        <v>1.2929999999999999</v>
      </c>
      <c r="I268" s="227"/>
      <c r="J268" s="228">
        <f>ROUND(I268*H268,2)</f>
        <v>0</v>
      </c>
      <c r="K268" s="224" t="s">
        <v>188</v>
      </c>
      <c r="L268" s="229"/>
      <c r="M268" s="230" t="s">
        <v>19</v>
      </c>
      <c r="N268" s="231" t="s">
        <v>42</v>
      </c>
      <c r="O268" s="67"/>
      <c r="P268" s="190">
        <f>O268*H268</f>
        <v>0</v>
      </c>
      <c r="Q268" s="190">
        <v>3.9100000000000003E-3</v>
      </c>
      <c r="R268" s="190">
        <f>Q268*H268</f>
        <v>5.0556300000000002E-3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356</v>
      </c>
      <c r="AT268" s="192" t="s">
        <v>237</v>
      </c>
      <c r="AU268" s="192" t="s">
        <v>83</v>
      </c>
      <c r="AY268" s="20" t="s">
        <v>181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83</v>
      </c>
      <c r="BK268" s="193">
        <f>ROUND(I268*H268,2)</f>
        <v>0</v>
      </c>
      <c r="BL268" s="20" t="s">
        <v>278</v>
      </c>
      <c r="BM268" s="192" t="s">
        <v>357</v>
      </c>
    </row>
    <row r="269" spans="1:65" s="13" customFormat="1" ht="11.25">
      <c r="B269" s="199"/>
      <c r="C269" s="200"/>
      <c r="D269" s="201" t="s">
        <v>193</v>
      </c>
      <c r="E269" s="202" t="s">
        <v>19</v>
      </c>
      <c r="F269" s="203" t="s">
        <v>358</v>
      </c>
      <c r="G269" s="200"/>
      <c r="H269" s="204">
        <v>0.76200000000000001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193</v>
      </c>
      <c r="AU269" s="210" t="s">
        <v>83</v>
      </c>
      <c r="AV269" s="13" t="s">
        <v>83</v>
      </c>
      <c r="AW269" s="13" t="s">
        <v>32</v>
      </c>
      <c r="AX269" s="13" t="s">
        <v>70</v>
      </c>
      <c r="AY269" s="210" t="s">
        <v>181</v>
      </c>
    </row>
    <row r="270" spans="1:65" s="13" customFormat="1" ht="11.25">
      <c r="B270" s="199"/>
      <c r="C270" s="200"/>
      <c r="D270" s="201" t="s">
        <v>193</v>
      </c>
      <c r="E270" s="202" t="s">
        <v>19</v>
      </c>
      <c r="F270" s="203" t="s">
        <v>359</v>
      </c>
      <c r="G270" s="200"/>
      <c r="H270" s="204">
        <v>0.38300000000000001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193</v>
      </c>
      <c r="AU270" s="210" t="s">
        <v>83</v>
      </c>
      <c r="AV270" s="13" t="s">
        <v>83</v>
      </c>
      <c r="AW270" s="13" t="s">
        <v>32</v>
      </c>
      <c r="AX270" s="13" t="s">
        <v>70</v>
      </c>
      <c r="AY270" s="210" t="s">
        <v>181</v>
      </c>
    </row>
    <row r="271" spans="1:65" s="13" customFormat="1" ht="11.25">
      <c r="B271" s="199"/>
      <c r="C271" s="200"/>
      <c r="D271" s="201" t="s">
        <v>193</v>
      </c>
      <c r="E271" s="202" t="s">
        <v>19</v>
      </c>
      <c r="F271" s="203" t="s">
        <v>360</v>
      </c>
      <c r="G271" s="200"/>
      <c r="H271" s="204">
        <v>0.14799999999999999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193</v>
      </c>
      <c r="AU271" s="210" t="s">
        <v>83</v>
      </c>
      <c r="AV271" s="13" t="s">
        <v>83</v>
      </c>
      <c r="AW271" s="13" t="s">
        <v>32</v>
      </c>
      <c r="AX271" s="13" t="s">
        <v>70</v>
      </c>
      <c r="AY271" s="210" t="s">
        <v>181</v>
      </c>
    </row>
    <row r="272" spans="1:65" s="14" customFormat="1" ht="11.25">
      <c r="B272" s="211"/>
      <c r="C272" s="212"/>
      <c r="D272" s="201" t="s">
        <v>193</v>
      </c>
      <c r="E272" s="213" t="s">
        <v>19</v>
      </c>
      <c r="F272" s="214" t="s">
        <v>197</v>
      </c>
      <c r="G272" s="212"/>
      <c r="H272" s="215">
        <v>1.2929999999999999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193</v>
      </c>
      <c r="AU272" s="221" t="s">
        <v>83</v>
      </c>
      <c r="AV272" s="14" t="s">
        <v>189</v>
      </c>
      <c r="AW272" s="14" t="s">
        <v>32</v>
      </c>
      <c r="AX272" s="14" t="s">
        <v>77</v>
      </c>
      <c r="AY272" s="221" t="s">
        <v>181</v>
      </c>
    </row>
    <row r="273" spans="1:65" s="2" customFormat="1" ht="24.2" customHeight="1">
      <c r="A273" s="37"/>
      <c r="B273" s="38"/>
      <c r="C273" s="181" t="s">
        <v>361</v>
      </c>
      <c r="D273" s="181" t="s">
        <v>184</v>
      </c>
      <c r="E273" s="182" t="s">
        <v>362</v>
      </c>
      <c r="F273" s="183" t="s">
        <v>363</v>
      </c>
      <c r="G273" s="184" t="s">
        <v>309</v>
      </c>
      <c r="H273" s="185">
        <v>5.0000000000000001E-3</v>
      </c>
      <c r="I273" s="186"/>
      <c r="J273" s="187">
        <f>ROUND(I273*H273,2)</f>
        <v>0</v>
      </c>
      <c r="K273" s="183" t="s">
        <v>188</v>
      </c>
      <c r="L273" s="42"/>
      <c r="M273" s="188" t="s">
        <v>19</v>
      </c>
      <c r="N273" s="189" t="s">
        <v>42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278</v>
      </c>
      <c r="AT273" s="192" t="s">
        <v>184</v>
      </c>
      <c r="AU273" s="192" t="s">
        <v>83</v>
      </c>
      <c r="AY273" s="20" t="s">
        <v>181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83</v>
      </c>
      <c r="BK273" s="193">
        <f>ROUND(I273*H273,2)</f>
        <v>0</v>
      </c>
      <c r="BL273" s="20" t="s">
        <v>278</v>
      </c>
      <c r="BM273" s="192" t="s">
        <v>364</v>
      </c>
    </row>
    <row r="274" spans="1:65" s="2" customFormat="1" ht="11.25">
      <c r="A274" s="37"/>
      <c r="B274" s="38"/>
      <c r="C274" s="39"/>
      <c r="D274" s="194" t="s">
        <v>191</v>
      </c>
      <c r="E274" s="39"/>
      <c r="F274" s="195" t="s">
        <v>365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191</v>
      </c>
      <c r="AU274" s="20" t="s">
        <v>83</v>
      </c>
    </row>
    <row r="275" spans="1:65" s="12" customFormat="1" ht="22.9" customHeight="1">
      <c r="B275" s="165"/>
      <c r="C275" s="166"/>
      <c r="D275" s="167" t="s">
        <v>69</v>
      </c>
      <c r="E275" s="179" t="s">
        <v>366</v>
      </c>
      <c r="F275" s="179" t="s">
        <v>367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SUM(P276:P317)</f>
        <v>0</v>
      </c>
      <c r="Q275" s="173"/>
      <c r="R275" s="174">
        <f>SUM(R276:R317)</f>
        <v>0.33202540000000003</v>
      </c>
      <c r="S275" s="173"/>
      <c r="T275" s="175">
        <f>SUM(T276:T317)</f>
        <v>1.0880000000000001E-2</v>
      </c>
      <c r="AR275" s="176" t="s">
        <v>83</v>
      </c>
      <c r="AT275" s="177" t="s">
        <v>69</v>
      </c>
      <c r="AU275" s="177" t="s">
        <v>77</v>
      </c>
      <c r="AY275" s="176" t="s">
        <v>181</v>
      </c>
      <c r="BK275" s="178">
        <f>SUM(BK276:BK317)</f>
        <v>0</v>
      </c>
    </row>
    <row r="276" spans="1:65" s="2" customFormat="1" ht="21.75" customHeight="1">
      <c r="A276" s="37"/>
      <c r="B276" s="38"/>
      <c r="C276" s="181" t="s">
        <v>368</v>
      </c>
      <c r="D276" s="181" t="s">
        <v>184</v>
      </c>
      <c r="E276" s="182" t="s">
        <v>369</v>
      </c>
      <c r="F276" s="183" t="s">
        <v>370</v>
      </c>
      <c r="G276" s="184" t="s">
        <v>187</v>
      </c>
      <c r="H276" s="185">
        <v>6.2279999999999998</v>
      </c>
      <c r="I276" s="186"/>
      <c r="J276" s="187">
        <f>ROUND(I276*H276,2)</f>
        <v>0</v>
      </c>
      <c r="K276" s="183" t="s">
        <v>188</v>
      </c>
      <c r="L276" s="42"/>
      <c r="M276" s="188" t="s">
        <v>19</v>
      </c>
      <c r="N276" s="189" t="s">
        <v>42</v>
      </c>
      <c r="O276" s="67"/>
      <c r="P276" s="190">
        <f>O276*H276</f>
        <v>0</v>
      </c>
      <c r="Q276" s="190">
        <v>2.7E-4</v>
      </c>
      <c r="R276" s="190">
        <f>Q276*H276</f>
        <v>1.6815599999999999E-3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278</v>
      </c>
      <c r="AT276" s="192" t="s">
        <v>184</v>
      </c>
      <c r="AU276" s="192" t="s">
        <v>83</v>
      </c>
      <c r="AY276" s="20" t="s">
        <v>181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83</v>
      </c>
      <c r="BK276" s="193">
        <f>ROUND(I276*H276,2)</f>
        <v>0</v>
      </c>
      <c r="BL276" s="20" t="s">
        <v>278</v>
      </c>
      <c r="BM276" s="192" t="s">
        <v>371</v>
      </c>
    </row>
    <row r="277" spans="1:65" s="2" customFormat="1" ht="11.25">
      <c r="A277" s="37"/>
      <c r="B277" s="38"/>
      <c r="C277" s="39"/>
      <c r="D277" s="194" t="s">
        <v>191</v>
      </c>
      <c r="E277" s="39"/>
      <c r="F277" s="195" t="s">
        <v>372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191</v>
      </c>
      <c r="AU277" s="20" t="s">
        <v>83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212</v>
      </c>
      <c r="G278" s="200"/>
      <c r="H278" s="204">
        <v>3.1139999999999999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212</v>
      </c>
      <c r="G279" s="200"/>
      <c r="H279" s="204">
        <v>3.1139999999999999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6.2279999999999998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222" t="s">
        <v>373</v>
      </c>
      <c r="D281" s="222" t="s">
        <v>237</v>
      </c>
      <c r="E281" s="223" t="s">
        <v>374</v>
      </c>
      <c r="F281" s="224" t="s">
        <v>375</v>
      </c>
      <c r="G281" s="225" t="s">
        <v>187</v>
      </c>
      <c r="H281" s="226">
        <v>6.2279999999999998</v>
      </c>
      <c r="I281" s="227"/>
      <c r="J281" s="228">
        <f>ROUND(I281*H281,2)</f>
        <v>0</v>
      </c>
      <c r="K281" s="224" t="s">
        <v>188</v>
      </c>
      <c r="L281" s="229"/>
      <c r="M281" s="230" t="s">
        <v>19</v>
      </c>
      <c r="N281" s="231" t="s">
        <v>42</v>
      </c>
      <c r="O281" s="67"/>
      <c r="P281" s="190">
        <f>O281*H281</f>
        <v>0</v>
      </c>
      <c r="Q281" s="190">
        <v>3.6810000000000002E-2</v>
      </c>
      <c r="R281" s="190">
        <f>Q281*H281</f>
        <v>0.22925268000000001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356</v>
      </c>
      <c r="AT281" s="192" t="s">
        <v>237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376</v>
      </c>
    </row>
    <row r="282" spans="1:65" s="13" customFormat="1" ht="11.25">
      <c r="B282" s="199"/>
      <c r="C282" s="200"/>
      <c r="D282" s="201" t="s">
        <v>193</v>
      </c>
      <c r="E282" s="202" t="s">
        <v>19</v>
      </c>
      <c r="F282" s="203" t="s">
        <v>212</v>
      </c>
      <c r="G282" s="200"/>
      <c r="H282" s="204">
        <v>3.1139999999999999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193</v>
      </c>
      <c r="AU282" s="210" t="s">
        <v>83</v>
      </c>
      <c r="AV282" s="13" t="s">
        <v>83</v>
      </c>
      <c r="AW282" s="13" t="s">
        <v>32</v>
      </c>
      <c r="AX282" s="13" t="s">
        <v>70</v>
      </c>
      <c r="AY282" s="210" t="s">
        <v>181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212</v>
      </c>
      <c r="G283" s="200"/>
      <c r="H283" s="204">
        <v>3.1139999999999999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4" customFormat="1" ht="11.25">
      <c r="B284" s="211"/>
      <c r="C284" s="212"/>
      <c r="D284" s="201" t="s">
        <v>193</v>
      </c>
      <c r="E284" s="213" t="s">
        <v>19</v>
      </c>
      <c r="F284" s="214" t="s">
        <v>197</v>
      </c>
      <c r="G284" s="212"/>
      <c r="H284" s="215">
        <v>6.2279999999999998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193</v>
      </c>
      <c r="AU284" s="221" t="s">
        <v>83</v>
      </c>
      <c r="AV284" s="14" t="s">
        <v>189</v>
      </c>
      <c r="AW284" s="14" t="s">
        <v>32</v>
      </c>
      <c r="AX284" s="14" t="s">
        <v>77</v>
      </c>
      <c r="AY284" s="221" t="s">
        <v>181</v>
      </c>
    </row>
    <row r="285" spans="1:65" s="2" customFormat="1" ht="16.5" customHeight="1">
      <c r="A285" s="37"/>
      <c r="B285" s="38"/>
      <c r="C285" s="181" t="s">
        <v>356</v>
      </c>
      <c r="D285" s="181" t="s">
        <v>184</v>
      </c>
      <c r="E285" s="182" t="s">
        <v>377</v>
      </c>
      <c r="F285" s="183" t="s">
        <v>378</v>
      </c>
      <c r="G285" s="184" t="s">
        <v>379</v>
      </c>
      <c r="H285" s="185">
        <v>1</v>
      </c>
      <c r="I285" s="186"/>
      <c r="J285" s="187">
        <f>ROUND(I285*H285,2)</f>
        <v>0</v>
      </c>
      <c r="K285" s="183" t="s">
        <v>188</v>
      </c>
      <c r="L285" s="42"/>
      <c r="M285" s="188" t="s">
        <v>19</v>
      </c>
      <c r="N285" s="189" t="s">
        <v>42</v>
      </c>
      <c r="O285" s="67"/>
      <c r="P285" s="190">
        <f>O285*H285</f>
        <v>0</v>
      </c>
      <c r="Q285" s="190">
        <v>2.7E-4</v>
      </c>
      <c r="R285" s="190">
        <f>Q285*H285</f>
        <v>2.7E-4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278</v>
      </c>
      <c r="AT285" s="192" t="s">
        <v>184</v>
      </c>
      <c r="AU285" s="192" t="s">
        <v>83</v>
      </c>
      <c r="AY285" s="20" t="s">
        <v>181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83</v>
      </c>
      <c r="BK285" s="193">
        <f>ROUND(I285*H285,2)</f>
        <v>0</v>
      </c>
      <c r="BL285" s="20" t="s">
        <v>278</v>
      </c>
      <c r="BM285" s="192" t="s">
        <v>380</v>
      </c>
    </row>
    <row r="286" spans="1:65" s="2" customFormat="1" ht="11.25">
      <c r="A286" s="37"/>
      <c r="B286" s="38"/>
      <c r="C286" s="39"/>
      <c r="D286" s="194" t="s">
        <v>191</v>
      </c>
      <c r="E286" s="39"/>
      <c r="F286" s="195" t="s">
        <v>381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191</v>
      </c>
      <c r="AU286" s="20" t="s">
        <v>83</v>
      </c>
    </row>
    <row r="287" spans="1:65" s="13" customFormat="1" ht="11.25">
      <c r="B287" s="199"/>
      <c r="C287" s="200"/>
      <c r="D287" s="201" t="s">
        <v>193</v>
      </c>
      <c r="E287" s="202" t="s">
        <v>19</v>
      </c>
      <c r="F287" s="203" t="s">
        <v>77</v>
      </c>
      <c r="G287" s="200"/>
      <c r="H287" s="204">
        <v>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193</v>
      </c>
      <c r="AU287" s="210" t="s">
        <v>83</v>
      </c>
      <c r="AV287" s="13" t="s">
        <v>83</v>
      </c>
      <c r="AW287" s="13" t="s">
        <v>32</v>
      </c>
      <c r="AX287" s="13" t="s">
        <v>70</v>
      </c>
      <c r="AY287" s="210" t="s">
        <v>181</v>
      </c>
    </row>
    <row r="288" spans="1:65" s="14" customFormat="1" ht="11.25">
      <c r="B288" s="211"/>
      <c r="C288" s="212"/>
      <c r="D288" s="201" t="s">
        <v>193</v>
      </c>
      <c r="E288" s="213" t="s">
        <v>19</v>
      </c>
      <c r="F288" s="214" t="s">
        <v>197</v>
      </c>
      <c r="G288" s="212"/>
      <c r="H288" s="215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193</v>
      </c>
      <c r="AU288" s="221" t="s">
        <v>83</v>
      </c>
      <c r="AV288" s="14" t="s">
        <v>189</v>
      </c>
      <c r="AW288" s="14" t="s">
        <v>32</v>
      </c>
      <c r="AX288" s="14" t="s">
        <v>77</v>
      </c>
      <c r="AY288" s="221" t="s">
        <v>181</v>
      </c>
    </row>
    <row r="289" spans="1:65" s="2" customFormat="1" ht="16.5" customHeight="1">
      <c r="A289" s="37"/>
      <c r="B289" s="38"/>
      <c r="C289" s="222" t="s">
        <v>382</v>
      </c>
      <c r="D289" s="222" t="s">
        <v>237</v>
      </c>
      <c r="E289" s="223" t="s">
        <v>383</v>
      </c>
      <c r="F289" s="224" t="s">
        <v>384</v>
      </c>
      <c r="G289" s="225" t="s">
        <v>187</v>
      </c>
      <c r="H289" s="226">
        <v>0.60099999999999998</v>
      </c>
      <c r="I289" s="227"/>
      <c r="J289" s="228">
        <f>ROUND(I289*H289,2)</f>
        <v>0</v>
      </c>
      <c r="K289" s="224" t="s">
        <v>188</v>
      </c>
      <c r="L289" s="229"/>
      <c r="M289" s="230" t="s">
        <v>19</v>
      </c>
      <c r="N289" s="231" t="s">
        <v>42</v>
      </c>
      <c r="O289" s="67"/>
      <c r="P289" s="190">
        <f>O289*H289</f>
        <v>0</v>
      </c>
      <c r="Q289" s="190">
        <v>4.0280000000000003E-2</v>
      </c>
      <c r="R289" s="190">
        <f>Q289*H289</f>
        <v>2.4208280000000002E-2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356</v>
      </c>
      <c r="AT289" s="192" t="s">
        <v>237</v>
      </c>
      <c r="AU289" s="192" t="s">
        <v>83</v>
      </c>
      <c r="AY289" s="20" t="s">
        <v>181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83</v>
      </c>
      <c r="BK289" s="193">
        <f>ROUND(I289*H289,2)</f>
        <v>0</v>
      </c>
      <c r="BL289" s="20" t="s">
        <v>278</v>
      </c>
      <c r="BM289" s="192" t="s">
        <v>385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214</v>
      </c>
      <c r="G290" s="200"/>
      <c r="H290" s="204">
        <v>0.60099999999999998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4" customFormat="1" ht="11.25">
      <c r="B291" s="211"/>
      <c r="C291" s="212"/>
      <c r="D291" s="201" t="s">
        <v>193</v>
      </c>
      <c r="E291" s="213" t="s">
        <v>19</v>
      </c>
      <c r="F291" s="214" t="s">
        <v>197</v>
      </c>
      <c r="G291" s="212"/>
      <c r="H291" s="215">
        <v>0.60099999999999998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193</v>
      </c>
      <c r="AU291" s="221" t="s">
        <v>83</v>
      </c>
      <c r="AV291" s="14" t="s">
        <v>189</v>
      </c>
      <c r="AW291" s="14" t="s">
        <v>32</v>
      </c>
      <c r="AX291" s="14" t="s">
        <v>77</v>
      </c>
      <c r="AY291" s="221" t="s">
        <v>181</v>
      </c>
    </row>
    <row r="292" spans="1:65" s="2" customFormat="1" ht="24.2" customHeight="1">
      <c r="A292" s="37"/>
      <c r="B292" s="38"/>
      <c r="C292" s="181" t="s">
        <v>386</v>
      </c>
      <c r="D292" s="181" t="s">
        <v>184</v>
      </c>
      <c r="E292" s="182" t="s">
        <v>387</v>
      </c>
      <c r="F292" s="183" t="s">
        <v>388</v>
      </c>
      <c r="G292" s="184" t="s">
        <v>379</v>
      </c>
      <c r="H292" s="185">
        <v>1</v>
      </c>
      <c r="I292" s="186"/>
      <c r="J292" s="187">
        <f>ROUND(I292*H292,2)</f>
        <v>0</v>
      </c>
      <c r="K292" s="183" t="s">
        <v>188</v>
      </c>
      <c r="L292" s="42"/>
      <c r="M292" s="188" t="s">
        <v>19</v>
      </c>
      <c r="N292" s="189" t="s">
        <v>42</v>
      </c>
      <c r="O292" s="67"/>
      <c r="P292" s="190">
        <f>O292*H292</f>
        <v>0</v>
      </c>
      <c r="Q292" s="190">
        <v>2.5999999999999998E-4</v>
      </c>
      <c r="R292" s="190">
        <f>Q292*H292</f>
        <v>2.5999999999999998E-4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278</v>
      </c>
      <c r="AT292" s="192" t="s">
        <v>184</v>
      </c>
      <c r="AU292" s="192" t="s">
        <v>83</v>
      </c>
      <c r="AY292" s="20" t="s">
        <v>181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83</v>
      </c>
      <c r="BK292" s="193">
        <f>ROUND(I292*H292,2)</f>
        <v>0</v>
      </c>
      <c r="BL292" s="20" t="s">
        <v>278</v>
      </c>
      <c r="BM292" s="192" t="s">
        <v>389</v>
      </c>
    </row>
    <row r="293" spans="1:65" s="2" customFormat="1" ht="11.25">
      <c r="A293" s="37"/>
      <c r="B293" s="38"/>
      <c r="C293" s="39"/>
      <c r="D293" s="194" t="s">
        <v>191</v>
      </c>
      <c r="E293" s="39"/>
      <c r="F293" s="195" t="s">
        <v>390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191</v>
      </c>
      <c r="AU293" s="20" t="s">
        <v>83</v>
      </c>
    </row>
    <row r="294" spans="1:65" s="13" customFormat="1" ht="11.25">
      <c r="B294" s="199"/>
      <c r="C294" s="200"/>
      <c r="D294" s="201" t="s">
        <v>193</v>
      </c>
      <c r="E294" s="202" t="s">
        <v>19</v>
      </c>
      <c r="F294" s="203" t="s">
        <v>77</v>
      </c>
      <c r="G294" s="200"/>
      <c r="H294" s="204">
        <v>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193</v>
      </c>
      <c r="AU294" s="210" t="s">
        <v>83</v>
      </c>
      <c r="AV294" s="13" t="s">
        <v>83</v>
      </c>
      <c r="AW294" s="13" t="s">
        <v>32</v>
      </c>
      <c r="AX294" s="13" t="s">
        <v>70</v>
      </c>
      <c r="AY294" s="210" t="s">
        <v>181</v>
      </c>
    </row>
    <row r="295" spans="1:65" s="14" customFormat="1" ht="11.25">
      <c r="B295" s="211"/>
      <c r="C295" s="212"/>
      <c r="D295" s="201" t="s">
        <v>193</v>
      </c>
      <c r="E295" s="213" t="s">
        <v>19</v>
      </c>
      <c r="F295" s="214" t="s">
        <v>197</v>
      </c>
      <c r="G295" s="212"/>
      <c r="H295" s="215">
        <v>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193</v>
      </c>
      <c r="AU295" s="221" t="s">
        <v>83</v>
      </c>
      <c r="AV295" s="14" t="s">
        <v>189</v>
      </c>
      <c r="AW295" s="14" t="s">
        <v>32</v>
      </c>
      <c r="AX295" s="14" t="s">
        <v>77</v>
      </c>
      <c r="AY295" s="221" t="s">
        <v>181</v>
      </c>
    </row>
    <row r="296" spans="1:65" s="2" customFormat="1" ht="16.5" customHeight="1">
      <c r="A296" s="37"/>
      <c r="B296" s="38"/>
      <c r="C296" s="222" t="s">
        <v>391</v>
      </c>
      <c r="D296" s="222" t="s">
        <v>237</v>
      </c>
      <c r="E296" s="223" t="s">
        <v>392</v>
      </c>
      <c r="F296" s="224" t="s">
        <v>393</v>
      </c>
      <c r="G296" s="225" t="s">
        <v>187</v>
      </c>
      <c r="H296" s="226">
        <v>1.7969999999999999</v>
      </c>
      <c r="I296" s="227"/>
      <c r="J296" s="228">
        <f>ROUND(I296*H296,2)</f>
        <v>0</v>
      </c>
      <c r="K296" s="224" t="s">
        <v>188</v>
      </c>
      <c r="L296" s="229"/>
      <c r="M296" s="230" t="s">
        <v>19</v>
      </c>
      <c r="N296" s="231" t="s">
        <v>42</v>
      </c>
      <c r="O296" s="67"/>
      <c r="P296" s="190">
        <f>O296*H296</f>
        <v>0</v>
      </c>
      <c r="Q296" s="190">
        <v>3.7039999999999997E-2</v>
      </c>
      <c r="R296" s="190">
        <f>Q296*H296</f>
        <v>6.6560879999999989E-2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356</v>
      </c>
      <c r="AT296" s="192" t="s">
        <v>237</v>
      </c>
      <c r="AU296" s="192" t="s">
        <v>83</v>
      </c>
      <c r="AY296" s="20" t="s">
        <v>181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83</v>
      </c>
      <c r="BK296" s="193">
        <f>ROUND(I296*H296,2)</f>
        <v>0</v>
      </c>
      <c r="BL296" s="20" t="s">
        <v>278</v>
      </c>
      <c r="BM296" s="192" t="s">
        <v>394</v>
      </c>
    </row>
    <row r="297" spans="1:65" s="13" customFormat="1" ht="11.25">
      <c r="B297" s="199"/>
      <c r="C297" s="200"/>
      <c r="D297" s="201" t="s">
        <v>193</v>
      </c>
      <c r="E297" s="202" t="s">
        <v>19</v>
      </c>
      <c r="F297" s="203" t="s">
        <v>213</v>
      </c>
      <c r="G297" s="200"/>
      <c r="H297" s="204">
        <v>1.7969999999999999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193</v>
      </c>
      <c r="AU297" s="210" t="s">
        <v>83</v>
      </c>
      <c r="AV297" s="13" t="s">
        <v>83</v>
      </c>
      <c r="AW297" s="13" t="s">
        <v>32</v>
      </c>
      <c r="AX297" s="13" t="s">
        <v>70</v>
      </c>
      <c r="AY297" s="210" t="s">
        <v>181</v>
      </c>
    </row>
    <row r="298" spans="1:65" s="14" customFormat="1" ht="11.25">
      <c r="B298" s="211"/>
      <c r="C298" s="212"/>
      <c r="D298" s="201" t="s">
        <v>193</v>
      </c>
      <c r="E298" s="213" t="s">
        <v>19</v>
      </c>
      <c r="F298" s="214" t="s">
        <v>197</v>
      </c>
      <c r="G298" s="212"/>
      <c r="H298" s="215">
        <v>1.7969999999999999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193</v>
      </c>
      <c r="AU298" s="221" t="s">
        <v>83</v>
      </c>
      <c r="AV298" s="14" t="s">
        <v>189</v>
      </c>
      <c r="AW298" s="14" t="s">
        <v>32</v>
      </c>
      <c r="AX298" s="14" t="s">
        <v>77</v>
      </c>
      <c r="AY298" s="221" t="s">
        <v>181</v>
      </c>
    </row>
    <row r="299" spans="1:65" s="2" customFormat="1" ht="16.5" customHeight="1">
      <c r="A299" s="37"/>
      <c r="B299" s="38"/>
      <c r="C299" s="181" t="s">
        <v>395</v>
      </c>
      <c r="D299" s="181" t="s">
        <v>184</v>
      </c>
      <c r="E299" s="182" t="s">
        <v>396</v>
      </c>
      <c r="F299" s="183" t="s">
        <v>397</v>
      </c>
      <c r="G299" s="184" t="s">
        <v>230</v>
      </c>
      <c r="H299" s="185">
        <v>5.44</v>
      </c>
      <c r="I299" s="186"/>
      <c r="J299" s="187">
        <f>ROUND(I299*H299,2)</f>
        <v>0</v>
      </c>
      <c r="K299" s="183" t="s">
        <v>188</v>
      </c>
      <c r="L299" s="42"/>
      <c r="M299" s="188" t="s">
        <v>19</v>
      </c>
      <c r="N299" s="189" t="s">
        <v>42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2E-3</v>
      </c>
      <c r="T299" s="191">
        <f>S299*H299</f>
        <v>1.0880000000000001E-2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278</v>
      </c>
      <c r="AT299" s="192" t="s">
        <v>184</v>
      </c>
      <c r="AU299" s="192" t="s">
        <v>83</v>
      </c>
      <c r="AY299" s="20" t="s">
        <v>181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83</v>
      </c>
      <c r="BK299" s="193">
        <f>ROUND(I299*H299,2)</f>
        <v>0</v>
      </c>
      <c r="BL299" s="20" t="s">
        <v>278</v>
      </c>
      <c r="BM299" s="192" t="s">
        <v>398</v>
      </c>
    </row>
    <row r="300" spans="1:65" s="2" customFormat="1" ht="11.25">
      <c r="A300" s="37"/>
      <c r="B300" s="38"/>
      <c r="C300" s="39"/>
      <c r="D300" s="194" t="s">
        <v>191</v>
      </c>
      <c r="E300" s="39"/>
      <c r="F300" s="195" t="s">
        <v>399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191</v>
      </c>
      <c r="AU300" s="20" t="s">
        <v>83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400</v>
      </c>
      <c r="G301" s="200"/>
      <c r="H301" s="204">
        <v>2.25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3" customFormat="1" ht="11.25">
      <c r="B302" s="199"/>
      <c r="C302" s="200"/>
      <c r="D302" s="201" t="s">
        <v>193</v>
      </c>
      <c r="E302" s="202" t="s">
        <v>19</v>
      </c>
      <c r="F302" s="203" t="s">
        <v>400</v>
      </c>
      <c r="G302" s="200"/>
      <c r="H302" s="204">
        <v>2.25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193</v>
      </c>
      <c r="AU302" s="210" t="s">
        <v>83</v>
      </c>
      <c r="AV302" s="13" t="s">
        <v>83</v>
      </c>
      <c r="AW302" s="13" t="s">
        <v>32</v>
      </c>
      <c r="AX302" s="13" t="s">
        <v>70</v>
      </c>
      <c r="AY302" s="210" t="s">
        <v>181</v>
      </c>
    </row>
    <row r="303" spans="1:65" s="13" customFormat="1" ht="11.25">
      <c r="B303" s="199"/>
      <c r="C303" s="200"/>
      <c r="D303" s="201" t="s">
        <v>193</v>
      </c>
      <c r="E303" s="202" t="s">
        <v>19</v>
      </c>
      <c r="F303" s="203" t="s">
        <v>401</v>
      </c>
      <c r="G303" s="200"/>
      <c r="H303" s="204">
        <v>0.94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193</v>
      </c>
      <c r="AU303" s="210" t="s">
        <v>83</v>
      </c>
      <c r="AV303" s="13" t="s">
        <v>83</v>
      </c>
      <c r="AW303" s="13" t="s">
        <v>32</v>
      </c>
      <c r="AX303" s="13" t="s">
        <v>70</v>
      </c>
      <c r="AY303" s="210" t="s">
        <v>181</v>
      </c>
    </row>
    <row r="304" spans="1:65" s="14" customFormat="1" ht="11.25">
      <c r="B304" s="211"/>
      <c r="C304" s="212"/>
      <c r="D304" s="201" t="s">
        <v>193</v>
      </c>
      <c r="E304" s="213" t="s">
        <v>19</v>
      </c>
      <c r="F304" s="214" t="s">
        <v>197</v>
      </c>
      <c r="G304" s="212"/>
      <c r="H304" s="215">
        <v>5.4399999999999995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193</v>
      </c>
      <c r="AU304" s="221" t="s">
        <v>83</v>
      </c>
      <c r="AV304" s="14" t="s">
        <v>189</v>
      </c>
      <c r="AW304" s="14" t="s">
        <v>32</v>
      </c>
      <c r="AX304" s="14" t="s">
        <v>77</v>
      </c>
      <c r="AY304" s="221" t="s">
        <v>181</v>
      </c>
    </row>
    <row r="305" spans="1:65" s="2" customFormat="1" ht="21.75" customHeight="1">
      <c r="A305" s="37"/>
      <c r="B305" s="38"/>
      <c r="C305" s="181" t="s">
        <v>403</v>
      </c>
      <c r="D305" s="181" t="s">
        <v>184</v>
      </c>
      <c r="E305" s="182" t="s">
        <v>404</v>
      </c>
      <c r="F305" s="183" t="s">
        <v>405</v>
      </c>
      <c r="G305" s="184" t="s">
        <v>230</v>
      </c>
      <c r="H305" s="185">
        <v>5.44</v>
      </c>
      <c r="I305" s="186"/>
      <c r="J305" s="187">
        <f>ROUND(I305*H305,2)</f>
        <v>0</v>
      </c>
      <c r="K305" s="183" t="s">
        <v>188</v>
      </c>
      <c r="L305" s="42"/>
      <c r="M305" s="188" t="s">
        <v>19</v>
      </c>
      <c r="N305" s="189" t="s">
        <v>42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278</v>
      </c>
      <c r="AT305" s="192" t="s">
        <v>184</v>
      </c>
      <c r="AU305" s="192" t="s">
        <v>83</v>
      </c>
      <c r="AY305" s="20" t="s">
        <v>181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83</v>
      </c>
      <c r="BK305" s="193">
        <f>ROUND(I305*H305,2)</f>
        <v>0</v>
      </c>
      <c r="BL305" s="20" t="s">
        <v>278</v>
      </c>
      <c r="BM305" s="192" t="s">
        <v>406</v>
      </c>
    </row>
    <row r="306" spans="1:65" s="2" customFormat="1" ht="11.25">
      <c r="A306" s="37"/>
      <c r="B306" s="38"/>
      <c r="C306" s="39"/>
      <c r="D306" s="194" t="s">
        <v>191</v>
      </c>
      <c r="E306" s="39"/>
      <c r="F306" s="195" t="s">
        <v>407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191</v>
      </c>
      <c r="AU306" s="20" t="s">
        <v>83</v>
      </c>
    </row>
    <row r="307" spans="1:65" s="13" customFormat="1" ht="11.25">
      <c r="B307" s="199"/>
      <c r="C307" s="200"/>
      <c r="D307" s="201" t="s">
        <v>193</v>
      </c>
      <c r="E307" s="202" t="s">
        <v>19</v>
      </c>
      <c r="F307" s="203" t="s">
        <v>400</v>
      </c>
      <c r="G307" s="200"/>
      <c r="H307" s="204">
        <v>2.25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193</v>
      </c>
      <c r="AU307" s="210" t="s">
        <v>83</v>
      </c>
      <c r="AV307" s="13" t="s">
        <v>83</v>
      </c>
      <c r="AW307" s="13" t="s">
        <v>32</v>
      </c>
      <c r="AX307" s="13" t="s">
        <v>70</v>
      </c>
      <c r="AY307" s="210" t="s">
        <v>181</v>
      </c>
    </row>
    <row r="308" spans="1:65" s="13" customFormat="1" ht="11.25">
      <c r="B308" s="199"/>
      <c r="C308" s="200"/>
      <c r="D308" s="201" t="s">
        <v>193</v>
      </c>
      <c r="E308" s="202" t="s">
        <v>19</v>
      </c>
      <c r="F308" s="203" t="s">
        <v>400</v>
      </c>
      <c r="G308" s="200"/>
      <c r="H308" s="204">
        <v>2.25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193</v>
      </c>
      <c r="AU308" s="210" t="s">
        <v>83</v>
      </c>
      <c r="AV308" s="13" t="s">
        <v>83</v>
      </c>
      <c r="AW308" s="13" t="s">
        <v>32</v>
      </c>
      <c r="AX308" s="13" t="s">
        <v>70</v>
      </c>
      <c r="AY308" s="210" t="s">
        <v>181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401</v>
      </c>
      <c r="G309" s="200"/>
      <c r="H309" s="204">
        <v>0.94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5.4399999999999995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408</v>
      </c>
      <c r="D311" s="222" t="s">
        <v>237</v>
      </c>
      <c r="E311" s="223" t="s">
        <v>409</v>
      </c>
      <c r="F311" s="224" t="s">
        <v>410</v>
      </c>
      <c r="G311" s="225" t="s">
        <v>230</v>
      </c>
      <c r="H311" s="226">
        <v>5.44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1.8E-3</v>
      </c>
      <c r="R311" s="190">
        <f>Q311*H311</f>
        <v>9.7920000000000004E-3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411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400</v>
      </c>
      <c r="G312" s="200"/>
      <c r="H312" s="204">
        <v>2.25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400</v>
      </c>
      <c r="G313" s="200"/>
      <c r="H313" s="204">
        <v>2.25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3" customFormat="1" ht="11.25">
      <c r="B314" s="199"/>
      <c r="C314" s="200"/>
      <c r="D314" s="201" t="s">
        <v>193</v>
      </c>
      <c r="E314" s="202" t="s">
        <v>19</v>
      </c>
      <c r="F314" s="203" t="s">
        <v>401</v>
      </c>
      <c r="G314" s="200"/>
      <c r="H314" s="204">
        <v>0.94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193</v>
      </c>
      <c r="AU314" s="210" t="s">
        <v>83</v>
      </c>
      <c r="AV314" s="13" t="s">
        <v>83</v>
      </c>
      <c r="AW314" s="13" t="s">
        <v>32</v>
      </c>
      <c r="AX314" s="13" t="s">
        <v>70</v>
      </c>
      <c r="AY314" s="210" t="s">
        <v>181</v>
      </c>
    </row>
    <row r="315" spans="1:65" s="14" customFormat="1" ht="11.25">
      <c r="B315" s="211"/>
      <c r="C315" s="212"/>
      <c r="D315" s="201" t="s">
        <v>193</v>
      </c>
      <c r="E315" s="213" t="s">
        <v>19</v>
      </c>
      <c r="F315" s="214" t="s">
        <v>197</v>
      </c>
      <c r="G315" s="212"/>
      <c r="H315" s="215">
        <v>5.4399999999999995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193</v>
      </c>
      <c r="AU315" s="221" t="s">
        <v>83</v>
      </c>
      <c r="AV315" s="14" t="s">
        <v>189</v>
      </c>
      <c r="AW315" s="14" t="s">
        <v>32</v>
      </c>
      <c r="AX315" s="14" t="s">
        <v>77</v>
      </c>
      <c r="AY315" s="221" t="s">
        <v>181</v>
      </c>
    </row>
    <row r="316" spans="1:65" s="2" customFormat="1" ht="24.2" customHeight="1">
      <c r="A316" s="37"/>
      <c r="B316" s="38"/>
      <c r="C316" s="181" t="s">
        <v>412</v>
      </c>
      <c r="D316" s="181" t="s">
        <v>184</v>
      </c>
      <c r="E316" s="182" t="s">
        <v>413</v>
      </c>
      <c r="F316" s="183" t="s">
        <v>414</v>
      </c>
      <c r="G316" s="184" t="s">
        <v>309</v>
      </c>
      <c r="H316" s="185">
        <v>0.33200000000000002</v>
      </c>
      <c r="I316" s="186"/>
      <c r="J316" s="187">
        <f>ROUND(I316*H316,2)</f>
        <v>0</v>
      </c>
      <c r="K316" s="183" t="s">
        <v>188</v>
      </c>
      <c r="L316" s="42"/>
      <c r="M316" s="188" t="s">
        <v>19</v>
      </c>
      <c r="N316" s="189" t="s">
        <v>42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278</v>
      </c>
      <c r="AT316" s="192" t="s">
        <v>184</v>
      </c>
      <c r="AU316" s="192" t="s">
        <v>83</v>
      </c>
      <c r="AY316" s="20" t="s">
        <v>181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83</v>
      </c>
      <c r="BK316" s="193">
        <f>ROUND(I316*H316,2)</f>
        <v>0</v>
      </c>
      <c r="BL316" s="20" t="s">
        <v>278</v>
      </c>
      <c r="BM316" s="192" t="s">
        <v>415</v>
      </c>
    </row>
    <row r="317" spans="1:65" s="2" customFormat="1" ht="11.25">
      <c r="A317" s="37"/>
      <c r="B317" s="38"/>
      <c r="C317" s="39"/>
      <c r="D317" s="194" t="s">
        <v>191</v>
      </c>
      <c r="E317" s="39"/>
      <c r="F317" s="195" t="s">
        <v>416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191</v>
      </c>
      <c r="AU317" s="20" t="s">
        <v>83</v>
      </c>
    </row>
    <row r="318" spans="1:65" s="12" customFormat="1" ht="22.9" customHeight="1">
      <c r="B318" s="165"/>
      <c r="C318" s="166"/>
      <c r="D318" s="167" t="s">
        <v>69</v>
      </c>
      <c r="E318" s="179" t="s">
        <v>417</v>
      </c>
      <c r="F318" s="179" t="s">
        <v>418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SUM(P319:P341)</f>
        <v>0</v>
      </c>
      <c r="Q318" s="173"/>
      <c r="R318" s="174">
        <f>SUM(R319:R341)</f>
        <v>9.7818000000000002E-3</v>
      </c>
      <c r="S318" s="173"/>
      <c r="T318" s="175">
        <f>SUM(T319:T341)</f>
        <v>0</v>
      </c>
      <c r="AR318" s="176" t="s">
        <v>83</v>
      </c>
      <c r="AT318" s="177" t="s">
        <v>69</v>
      </c>
      <c r="AU318" s="177" t="s">
        <v>77</v>
      </c>
      <c r="AY318" s="176" t="s">
        <v>181</v>
      </c>
      <c r="BK318" s="178">
        <f>SUM(BK319:BK341)</f>
        <v>0</v>
      </c>
    </row>
    <row r="319" spans="1:65" s="2" customFormat="1" ht="24.2" customHeight="1">
      <c r="A319" s="37"/>
      <c r="B319" s="38"/>
      <c r="C319" s="181" t="s">
        <v>419</v>
      </c>
      <c r="D319" s="181" t="s">
        <v>184</v>
      </c>
      <c r="E319" s="182" t="s">
        <v>420</v>
      </c>
      <c r="F319" s="183" t="s">
        <v>421</v>
      </c>
      <c r="G319" s="184" t="s">
        <v>230</v>
      </c>
      <c r="H319" s="185">
        <v>23.29</v>
      </c>
      <c r="I319" s="186"/>
      <c r="J319" s="187">
        <f>ROUND(I319*H319,2)</f>
        <v>0</v>
      </c>
      <c r="K319" s="183" t="s">
        <v>188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6.0000000000000002E-5</v>
      </c>
      <c r="R319" s="190">
        <f>Q319*H319</f>
        <v>1.3974E-3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278</v>
      </c>
      <c r="AT319" s="192" t="s">
        <v>184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422</v>
      </c>
    </row>
    <row r="320" spans="1:65" s="2" customFormat="1" ht="11.25">
      <c r="A320" s="37"/>
      <c r="B320" s="38"/>
      <c r="C320" s="39"/>
      <c r="D320" s="194" t="s">
        <v>191</v>
      </c>
      <c r="E320" s="39"/>
      <c r="F320" s="195" t="s">
        <v>423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191</v>
      </c>
      <c r="AU320" s="20" t="s">
        <v>83</v>
      </c>
    </row>
    <row r="321" spans="1:65" s="13" customFormat="1" ht="11.25">
      <c r="B321" s="199"/>
      <c r="C321" s="200"/>
      <c r="D321" s="201" t="s">
        <v>193</v>
      </c>
      <c r="E321" s="202" t="s">
        <v>19</v>
      </c>
      <c r="F321" s="203" t="s">
        <v>424</v>
      </c>
      <c r="G321" s="200"/>
      <c r="H321" s="204">
        <v>7.16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193</v>
      </c>
      <c r="AU321" s="210" t="s">
        <v>83</v>
      </c>
      <c r="AV321" s="13" t="s">
        <v>83</v>
      </c>
      <c r="AW321" s="13" t="s">
        <v>32</v>
      </c>
      <c r="AX321" s="13" t="s">
        <v>70</v>
      </c>
      <c r="AY321" s="210" t="s">
        <v>181</v>
      </c>
    </row>
    <row r="322" spans="1:65" s="13" customFormat="1" ht="11.25">
      <c r="B322" s="199"/>
      <c r="C322" s="200"/>
      <c r="D322" s="201" t="s">
        <v>193</v>
      </c>
      <c r="E322" s="202" t="s">
        <v>19</v>
      </c>
      <c r="F322" s="203" t="s">
        <v>424</v>
      </c>
      <c r="G322" s="200"/>
      <c r="H322" s="204">
        <v>7.16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193</v>
      </c>
      <c r="AU322" s="210" t="s">
        <v>83</v>
      </c>
      <c r="AV322" s="13" t="s">
        <v>83</v>
      </c>
      <c r="AW322" s="13" t="s">
        <v>32</v>
      </c>
      <c r="AX322" s="13" t="s">
        <v>70</v>
      </c>
      <c r="AY322" s="210" t="s">
        <v>181</v>
      </c>
    </row>
    <row r="323" spans="1:65" s="13" customFormat="1" ht="11.25">
      <c r="B323" s="199"/>
      <c r="C323" s="200"/>
      <c r="D323" s="201" t="s">
        <v>193</v>
      </c>
      <c r="E323" s="202" t="s">
        <v>19</v>
      </c>
      <c r="F323" s="203" t="s">
        <v>425</v>
      </c>
      <c r="G323" s="200"/>
      <c r="H323" s="204">
        <v>5.87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193</v>
      </c>
      <c r="AU323" s="210" t="s">
        <v>83</v>
      </c>
      <c r="AV323" s="13" t="s">
        <v>83</v>
      </c>
      <c r="AW323" s="13" t="s">
        <v>32</v>
      </c>
      <c r="AX323" s="13" t="s">
        <v>70</v>
      </c>
      <c r="AY323" s="210" t="s">
        <v>181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426</v>
      </c>
      <c r="G324" s="200"/>
      <c r="H324" s="204">
        <v>3.1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4" customFormat="1" ht="11.25">
      <c r="B325" s="211"/>
      <c r="C325" s="212"/>
      <c r="D325" s="201" t="s">
        <v>193</v>
      </c>
      <c r="E325" s="213" t="s">
        <v>19</v>
      </c>
      <c r="F325" s="214" t="s">
        <v>197</v>
      </c>
      <c r="G325" s="212"/>
      <c r="H325" s="215">
        <v>23.290000000000003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193</v>
      </c>
      <c r="AU325" s="221" t="s">
        <v>83</v>
      </c>
      <c r="AV325" s="14" t="s">
        <v>189</v>
      </c>
      <c r="AW325" s="14" t="s">
        <v>32</v>
      </c>
      <c r="AX325" s="14" t="s">
        <v>77</v>
      </c>
      <c r="AY325" s="221" t="s">
        <v>181</v>
      </c>
    </row>
    <row r="326" spans="1:65" s="2" customFormat="1" ht="24.2" customHeight="1">
      <c r="A326" s="37"/>
      <c r="B326" s="38"/>
      <c r="C326" s="181" t="s">
        <v>427</v>
      </c>
      <c r="D326" s="181" t="s">
        <v>184</v>
      </c>
      <c r="E326" s="182" t="s">
        <v>428</v>
      </c>
      <c r="F326" s="183" t="s">
        <v>429</v>
      </c>
      <c r="G326" s="184" t="s">
        <v>230</v>
      </c>
      <c r="H326" s="185">
        <v>23.29</v>
      </c>
      <c r="I326" s="186"/>
      <c r="J326" s="187">
        <f>ROUND(I326*H326,2)</f>
        <v>0</v>
      </c>
      <c r="K326" s="183" t="s">
        <v>188</v>
      </c>
      <c r="L326" s="42"/>
      <c r="M326" s="188" t="s">
        <v>19</v>
      </c>
      <c r="N326" s="189" t="s">
        <v>42</v>
      </c>
      <c r="O326" s="67"/>
      <c r="P326" s="190">
        <f>O326*H326</f>
        <v>0</v>
      </c>
      <c r="Q326" s="190">
        <v>6.9999999999999994E-5</v>
      </c>
      <c r="R326" s="190">
        <f>Q326*H326</f>
        <v>1.6302999999999999E-3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278</v>
      </c>
      <c r="AT326" s="192" t="s">
        <v>184</v>
      </c>
      <c r="AU326" s="192" t="s">
        <v>83</v>
      </c>
      <c r="AY326" s="20" t="s">
        <v>181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83</v>
      </c>
      <c r="BK326" s="193">
        <f>ROUND(I326*H326,2)</f>
        <v>0</v>
      </c>
      <c r="BL326" s="20" t="s">
        <v>278</v>
      </c>
      <c r="BM326" s="192" t="s">
        <v>430</v>
      </c>
    </row>
    <row r="327" spans="1:65" s="2" customFormat="1" ht="11.25">
      <c r="A327" s="37"/>
      <c r="B327" s="38"/>
      <c r="C327" s="39"/>
      <c r="D327" s="194" t="s">
        <v>191</v>
      </c>
      <c r="E327" s="39"/>
      <c r="F327" s="195" t="s">
        <v>431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191</v>
      </c>
      <c r="AU327" s="20" t="s">
        <v>83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424</v>
      </c>
      <c r="G328" s="200"/>
      <c r="H328" s="204">
        <v>7.16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424</v>
      </c>
      <c r="G329" s="200"/>
      <c r="H329" s="204">
        <v>7.16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3" customFormat="1" ht="11.25">
      <c r="B330" s="199"/>
      <c r="C330" s="200"/>
      <c r="D330" s="201" t="s">
        <v>193</v>
      </c>
      <c r="E330" s="202" t="s">
        <v>19</v>
      </c>
      <c r="F330" s="203" t="s">
        <v>425</v>
      </c>
      <c r="G330" s="200"/>
      <c r="H330" s="204">
        <v>5.87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193</v>
      </c>
      <c r="AU330" s="210" t="s">
        <v>83</v>
      </c>
      <c r="AV330" s="13" t="s">
        <v>83</v>
      </c>
      <c r="AW330" s="13" t="s">
        <v>32</v>
      </c>
      <c r="AX330" s="13" t="s">
        <v>70</v>
      </c>
      <c r="AY330" s="210" t="s">
        <v>181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426</v>
      </c>
      <c r="G331" s="200"/>
      <c r="H331" s="204">
        <v>3.1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4" customFormat="1" ht="11.25">
      <c r="B332" s="211"/>
      <c r="C332" s="212"/>
      <c r="D332" s="201" t="s">
        <v>193</v>
      </c>
      <c r="E332" s="213" t="s">
        <v>19</v>
      </c>
      <c r="F332" s="214" t="s">
        <v>197</v>
      </c>
      <c r="G332" s="212"/>
      <c r="H332" s="215">
        <v>23.290000000000003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193</v>
      </c>
      <c r="AU332" s="221" t="s">
        <v>83</v>
      </c>
      <c r="AV332" s="14" t="s">
        <v>189</v>
      </c>
      <c r="AW332" s="14" t="s">
        <v>32</v>
      </c>
      <c r="AX332" s="14" t="s">
        <v>77</v>
      </c>
      <c r="AY332" s="221" t="s">
        <v>181</v>
      </c>
    </row>
    <row r="333" spans="1:65" s="2" customFormat="1" ht="24.2" customHeight="1">
      <c r="A333" s="37"/>
      <c r="B333" s="38"/>
      <c r="C333" s="181" t="s">
        <v>432</v>
      </c>
      <c r="D333" s="181" t="s">
        <v>184</v>
      </c>
      <c r="E333" s="182" t="s">
        <v>433</v>
      </c>
      <c r="F333" s="183" t="s">
        <v>434</v>
      </c>
      <c r="G333" s="184" t="s">
        <v>230</v>
      </c>
      <c r="H333" s="185">
        <v>23.29</v>
      </c>
      <c r="I333" s="186"/>
      <c r="J333" s="187">
        <f>ROUND(I333*H333,2)</f>
        <v>0</v>
      </c>
      <c r="K333" s="183" t="s">
        <v>188</v>
      </c>
      <c r="L333" s="42"/>
      <c r="M333" s="188" t="s">
        <v>19</v>
      </c>
      <c r="N333" s="189" t="s">
        <v>42</v>
      </c>
      <c r="O333" s="67"/>
      <c r="P333" s="190">
        <f>O333*H333</f>
        <v>0</v>
      </c>
      <c r="Q333" s="190">
        <v>2.9E-4</v>
      </c>
      <c r="R333" s="190">
        <f>Q333*H333</f>
        <v>6.7540999999999999E-3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278</v>
      </c>
      <c r="AT333" s="192" t="s">
        <v>184</v>
      </c>
      <c r="AU333" s="192" t="s">
        <v>83</v>
      </c>
      <c r="AY333" s="20" t="s">
        <v>181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83</v>
      </c>
      <c r="BK333" s="193">
        <f>ROUND(I333*H333,2)</f>
        <v>0</v>
      </c>
      <c r="BL333" s="20" t="s">
        <v>278</v>
      </c>
      <c r="BM333" s="192" t="s">
        <v>435</v>
      </c>
    </row>
    <row r="334" spans="1:65" s="2" customFormat="1" ht="11.25">
      <c r="A334" s="37"/>
      <c r="B334" s="38"/>
      <c r="C334" s="39"/>
      <c r="D334" s="194" t="s">
        <v>191</v>
      </c>
      <c r="E334" s="39"/>
      <c r="F334" s="195" t="s">
        <v>436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191</v>
      </c>
      <c r="AU334" s="20" t="s">
        <v>83</v>
      </c>
    </row>
    <row r="335" spans="1:65" s="13" customFormat="1" ht="11.25">
      <c r="B335" s="199"/>
      <c r="C335" s="200"/>
      <c r="D335" s="201" t="s">
        <v>193</v>
      </c>
      <c r="E335" s="202" t="s">
        <v>19</v>
      </c>
      <c r="F335" s="203" t="s">
        <v>424</v>
      </c>
      <c r="G335" s="200"/>
      <c r="H335" s="204">
        <v>7.16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193</v>
      </c>
      <c r="AU335" s="210" t="s">
        <v>83</v>
      </c>
      <c r="AV335" s="13" t="s">
        <v>83</v>
      </c>
      <c r="AW335" s="13" t="s">
        <v>32</v>
      </c>
      <c r="AX335" s="13" t="s">
        <v>70</v>
      </c>
      <c r="AY335" s="210" t="s">
        <v>181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424</v>
      </c>
      <c r="G336" s="200"/>
      <c r="H336" s="204">
        <v>7.16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425</v>
      </c>
      <c r="G337" s="200"/>
      <c r="H337" s="204">
        <v>5.87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426</v>
      </c>
      <c r="G338" s="200"/>
      <c r="H338" s="204">
        <v>3.1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4" customFormat="1" ht="11.25">
      <c r="B339" s="211"/>
      <c r="C339" s="212"/>
      <c r="D339" s="201" t="s">
        <v>193</v>
      </c>
      <c r="E339" s="213" t="s">
        <v>19</v>
      </c>
      <c r="F339" s="214" t="s">
        <v>197</v>
      </c>
      <c r="G339" s="212"/>
      <c r="H339" s="215">
        <v>23.290000000000003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193</v>
      </c>
      <c r="AU339" s="221" t="s">
        <v>83</v>
      </c>
      <c r="AV339" s="14" t="s">
        <v>189</v>
      </c>
      <c r="AW339" s="14" t="s">
        <v>32</v>
      </c>
      <c r="AX339" s="14" t="s">
        <v>77</v>
      </c>
      <c r="AY339" s="221" t="s">
        <v>181</v>
      </c>
    </row>
    <row r="340" spans="1:65" s="2" customFormat="1" ht="33" customHeight="1">
      <c r="A340" s="37"/>
      <c r="B340" s="38"/>
      <c r="C340" s="181" t="s">
        <v>437</v>
      </c>
      <c r="D340" s="181" t="s">
        <v>184</v>
      </c>
      <c r="E340" s="182" t="s">
        <v>438</v>
      </c>
      <c r="F340" s="183" t="s">
        <v>439</v>
      </c>
      <c r="G340" s="184" t="s">
        <v>309</v>
      </c>
      <c r="H340" s="185">
        <v>0.01</v>
      </c>
      <c r="I340" s="186"/>
      <c r="J340" s="187">
        <f>ROUND(I340*H340,2)</f>
        <v>0</v>
      </c>
      <c r="K340" s="183" t="s">
        <v>188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278</v>
      </c>
      <c r="AT340" s="192" t="s">
        <v>184</v>
      </c>
      <c r="AU340" s="192" t="s">
        <v>83</v>
      </c>
      <c r="AY340" s="20" t="s">
        <v>181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83</v>
      </c>
      <c r="BK340" s="193">
        <f>ROUND(I340*H340,2)</f>
        <v>0</v>
      </c>
      <c r="BL340" s="20" t="s">
        <v>278</v>
      </c>
      <c r="BM340" s="192" t="s">
        <v>440</v>
      </c>
    </row>
    <row r="341" spans="1:65" s="2" customFormat="1" ht="11.25">
      <c r="A341" s="37"/>
      <c r="B341" s="38"/>
      <c r="C341" s="39"/>
      <c r="D341" s="194" t="s">
        <v>191</v>
      </c>
      <c r="E341" s="39"/>
      <c r="F341" s="195" t="s">
        <v>441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191</v>
      </c>
      <c r="AU341" s="20" t="s">
        <v>83</v>
      </c>
    </row>
    <row r="342" spans="1:65" s="12" customFormat="1" ht="22.9" customHeight="1">
      <c r="B342" s="165"/>
      <c r="C342" s="166"/>
      <c r="D342" s="167" t="s">
        <v>69</v>
      </c>
      <c r="E342" s="179" t="s">
        <v>442</v>
      </c>
      <c r="F342" s="179" t="s">
        <v>443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SUM(P343:P353)</f>
        <v>0</v>
      </c>
      <c r="Q342" s="173"/>
      <c r="R342" s="174">
        <f>SUM(R343:R353)</f>
        <v>1.3841879999999999E-2</v>
      </c>
      <c r="S342" s="173"/>
      <c r="T342" s="175">
        <f>SUM(T343:T353)</f>
        <v>0</v>
      </c>
      <c r="AR342" s="176" t="s">
        <v>83</v>
      </c>
      <c r="AT342" s="177" t="s">
        <v>69</v>
      </c>
      <c r="AU342" s="177" t="s">
        <v>77</v>
      </c>
      <c r="AY342" s="176" t="s">
        <v>181</v>
      </c>
      <c r="BK342" s="178">
        <f>SUM(BK343:BK353)</f>
        <v>0</v>
      </c>
    </row>
    <row r="343" spans="1:65" s="2" customFormat="1" ht="24.2" customHeight="1">
      <c r="A343" s="37"/>
      <c r="B343" s="38"/>
      <c r="C343" s="181" t="s">
        <v>444</v>
      </c>
      <c r="D343" s="181" t="s">
        <v>184</v>
      </c>
      <c r="E343" s="182" t="s">
        <v>445</v>
      </c>
      <c r="F343" s="183" t="s">
        <v>446</v>
      </c>
      <c r="G343" s="184" t="s">
        <v>187</v>
      </c>
      <c r="H343" s="185">
        <v>53.238</v>
      </c>
      <c r="I343" s="186"/>
      <c r="J343" s="187">
        <f>ROUND(I343*H343,2)</f>
        <v>0</v>
      </c>
      <c r="K343" s="183" t="s">
        <v>188</v>
      </c>
      <c r="L343" s="42"/>
      <c r="M343" s="188" t="s">
        <v>19</v>
      </c>
      <c r="N343" s="189" t="s">
        <v>42</v>
      </c>
      <c r="O343" s="67"/>
      <c r="P343" s="190">
        <f>O343*H343</f>
        <v>0</v>
      </c>
      <c r="Q343" s="190">
        <v>2.5999999999999998E-4</v>
      </c>
      <c r="R343" s="190">
        <f>Q343*H343</f>
        <v>1.3841879999999999E-2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278</v>
      </c>
      <c r="AT343" s="192" t="s">
        <v>184</v>
      </c>
      <c r="AU343" s="192" t="s">
        <v>83</v>
      </c>
      <c r="AY343" s="20" t="s">
        <v>181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83</v>
      </c>
      <c r="BK343" s="193">
        <f>ROUND(I343*H343,2)</f>
        <v>0</v>
      </c>
      <c r="BL343" s="20" t="s">
        <v>278</v>
      </c>
      <c r="BM343" s="192" t="s">
        <v>447</v>
      </c>
    </row>
    <row r="344" spans="1:65" s="2" customFormat="1" ht="11.25">
      <c r="A344" s="37"/>
      <c r="B344" s="38"/>
      <c r="C344" s="39"/>
      <c r="D344" s="194" t="s">
        <v>191</v>
      </c>
      <c r="E344" s="39"/>
      <c r="F344" s="195" t="s">
        <v>448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191</v>
      </c>
      <c r="AU344" s="20" t="s">
        <v>83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8</v>
      </c>
      <c r="G345" s="200"/>
      <c r="H345" s="204">
        <v>12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449</v>
      </c>
      <c r="G346" s="200"/>
      <c r="H346" s="204">
        <v>1.5209999999999999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8</v>
      </c>
      <c r="G347" s="200"/>
      <c r="H347" s="204">
        <v>12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449</v>
      </c>
      <c r="G348" s="200"/>
      <c r="H348" s="204">
        <v>1.5209999999999999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8</v>
      </c>
      <c r="G349" s="200"/>
      <c r="H349" s="204">
        <v>12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450</v>
      </c>
      <c r="G350" s="200"/>
      <c r="H350" s="204">
        <v>1.5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8</v>
      </c>
      <c r="G351" s="200"/>
      <c r="H351" s="204">
        <v>12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451</v>
      </c>
      <c r="G352" s="200"/>
      <c r="H352" s="204">
        <v>0.69599999999999995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4" customFormat="1" ht="11.25">
      <c r="B353" s="211"/>
      <c r="C353" s="212"/>
      <c r="D353" s="201" t="s">
        <v>193</v>
      </c>
      <c r="E353" s="213" t="s">
        <v>19</v>
      </c>
      <c r="F353" s="214" t="s">
        <v>197</v>
      </c>
      <c r="G353" s="212"/>
      <c r="H353" s="215">
        <v>53.238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193</v>
      </c>
      <c r="AU353" s="221" t="s">
        <v>83</v>
      </c>
      <c r="AV353" s="14" t="s">
        <v>189</v>
      </c>
      <c r="AW353" s="14" t="s">
        <v>32</v>
      </c>
      <c r="AX353" s="14" t="s">
        <v>77</v>
      </c>
      <c r="AY353" s="221" t="s">
        <v>181</v>
      </c>
    </row>
    <row r="354" spans="1:65" s="12" customFormat="1" ht="22.9" customHeight="1">
      <c r="B354" s="165"/>
      <c r="C354" s="166"/>
      <c r="D354" s="167" t="s">
        <v>69</v>
      </c>
      <c r="E354" s="179" t="s">
        <v>452</v>
      </c>
      <c r="F354" s="179" t="s">
        <v>453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SUM(P355:P368)</f>
        <v>0</v>
      </c>
      <c r="Q354" s="173"/>
      <c r="R354" s="174">
        <f>SUM(R355:R368)</f>
        <v>1.1213799999999999E-2</v>
      </c>
      <c r="S354" s="173"/>
      <c r="T354" s="175">
        <f>SUM(T355:T368)</f>
        <v>0</v>
      </c>
      <c r="AR354" s="176" t="s">
        <v>83</v>
      </c>
      <c r="AT354" s="177" t="s">
        <v>69</v>
      </c>
      <c r="AU354" s="177" t="s">
        <v>77</v>
      </c>
      <c r="AY354" s="176" t="s">
        <v>181</v>
      </c>
      <c r="BK354" s="178">
        <f>SUM(BK355:BK368)</f>
        <v>0</v>
      </c>
    </row>
    <row r="355" spans="1:65" s="2" customFormat="1" ht="16.5" customHeight="1">
      <c r="A355" s="37"/>
      <c r="B355" s="38"/>
      <c r="C355" s="181" t="s">
        <v>454</v>
      </c>
      <c r="D355" s="181" t="s">
        <v>184</v>
      </c>
      <c r="E355" s="182" t="s">
        <v>455</v>
      </c>
      <c r="F355" s="183" t="s">
        <v>456</v>
      </c>
      <c r="G355" s="184" t="s">
        <v>187</v>
      </c>
      <c r="H355" s="185">
        <v>8.6259999999999994</v>
      </c>
      <c r="I355" s="186"/>
      <c r="J355" s="187">
        <f>ROUND(I355*H355,2)</f>
        <v>0</v>
      </c>
      <c r="K355" s="183" t="s">
        <v>19</v>
      </c>
      <c r="L355" s="42"/>
      <c r="M355" s="188" t="s">
        <v>19</v>
      </c>
      <c r="N355" s="189" t="s">
        <v>42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278</v>
      </c>
      <c r="AT355" s="192" t="s">
        <v>184</v>
      </c>
      <c r="AU355" s="192" t="s">
        <v>83</v>
      </c>
      <c r="AY355" s="20" t="s">
        <v>181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83</v>
      </c>
      <c r="BK355" s="193">
        <f>ROUND(I355*H355,2)</f>
        <v>0</v>
      </c>
      <c r="BL355" s="20" t="s">
        <v>278</v>
      </c>
      <c r="BM355" s="192" t="s">
        <v>457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458</v>
      </c>
      <c r="G356" s="200"/>
      <c r="H356" s="204">
        <v>3.1139999999999999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458</v>
      </c>
      <c r="G357" s="200"/>
      <c r="H357" s="204">
        <v>3.1139999999999999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213</v>
      </c>
      <c r="G358" s="200"/>
      <c r="H358" s="204">
        <v>1.7969999999999999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214</v>
      </c>
      <c r="G359" s="200"/>
      <c r="H359" s="204">
        <v>0.60099999999999998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8.6260000000000012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16.5" customHeight="1">
      <c r="A361" s="37"/>
      <c r="B361" s="38"/>
      <c r="C361" s="222" t="s">
        <v>459</v>
      </c>
      <c r="D361" s="222" t="s">
        <v>237</v>
      </c>
      <c r="E361" s="223" t="s">
        <v>460</v>
      </c>
      <c r="F361" s="224" t="s">
        <v>461</v>
      </c>
      <c r="G361" s="225" t="s">
        <v>187</v>
      </c>
      <c r="H361" s="226">
        <v>8.6259999999999994</v>
      </c>
      <c r="I361" s="227"/>
      <c r="J361" s="228">
        <f>ROUND(I361*H361,2)</f>
        <v>0</v>
      </c>
      <c r="K361" s="224" t="s">
        <v>188</v>
      </c>
      <c r="L361" s="229"/>
      <c r="M361" s="230" t="s">
        <v>19</v>
      </c>
      <c r="N361" s="231" t="s">
        <v>42</v>
      </c>
      <c r="O361" s="67"/>
      <c r="P361" s="190">
        <f>O361*H361</f>
        <v>0</v>
      </c>
      <c r="Q361" s="190">
        <v>1.2999999999999999E-3</v>
      </c>
      <c r="R361" s="190">
        <f>Q361*H361</f>
        <v>1.1213799999999999E-2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356</v>
      </c>
      <c r="AT361" s="192" t="s">
        <v>237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462</v>
      </c>
    </row>
    <row r="362" spans="1:65" s="13" customFormat="1" ht="11.25">
      <c r="B362" s="199"/>
      <c r="C362" s="200"/>
      <c r="D362" s="201" t="s">
        <v>193</v>
      </c>
      <c r="E362" s="202" t="s">
        <v>19</v>
      </c>
      <c r="F362" s="203" t="s">
        <v>458</v>
      </c>
      <c r="G362" s="200"/>
      <c r="H362" s="204">
        <v>3.1139999999999999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193</v>
      </c>
      <c r="AU362" s="210" t="s">
        <v>83</v>
      </c>
      <c r="AV362" s="13" t="s">
        <v>83</v>
      </c>
      <c r="AW362" s="13" t="s">
        <v>32</v>
      </c>
      <c r="AX362" s="13" t="s">
        <v>70</v>
      </c>
      <c r="AY362" s="210" t="s">
        <v>181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458</v>
      </c>
      <c r="G363" s="200"/>
      <c r="H363" s="204">
        <v>3.1139999999999999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213</v>
      </c>
      <c r="G364" s="200"/>
      <c r="H364" s="204">
        <v>1.7969999999999999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214</v>
      </c>
      <c r="G365" s="200"/>
      <c r="H365" s="204">
        <v>0.60099999999999998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4" customFormat="1" ht="11.25">
      <c r="B366" s="211"/>
      <c r="C366" s="212"/>
      <c r="D366" s="201" t="s">
        <v>193</v>
      </c>
      <c r="E366" s="213" t="s">
        <v>19</v>
      </c>
      <c r="F366" s="214" t="s">
        <v>197</v>
      </c>
      <c r="G366" s="212"/>
      <c r="H366" s="215">
        <v>8.6260000000000012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193</v>
      </c>
      <c r="AU366" s="221" t="s">
        <v>83</v>
      </c>
      <c r="AV366" s="14" t="s">
        <v>189</v>
      </c>
      <c r="AW366" s="14" t="s">
        <v>32</v>
      </c>
      <c r="AX366" s="14" t="s">
        <v>77</v>
      </c>
      <c r="AY366" s="221" t="s">
        <v>181</v>
      </c>
    </row>
    <row r="367" spans="1:65" s="2" customFormat="1" ht="33" customHeight="1">
      <c r="A367" s="37"/>
      <c r="B367" s="38"/>
      <c r="C367" s="181" t="s">
        <v>463</v>
      </c>
      <c r="D367" s="181" t="s">
        <v>184</v>
      </c>
      <c r="E367" s="182" t="s">
        <v>464</v>
      </c>
      <c r="F367" s="183" t="s">
        <v>465</v>
      </c>
      <c r="G367" s="184" t="s">
        <v>309</v>
      </c>
      <c r="H367" s="185">
        <v>1.0999999999999999E-2</v>
      </c>
      <c r="I367" s="186"/>
      <c r="J367" s="187">
        <f>ROUND(I367*H367,2)</f>
        <v>0</v>
      </c>
      <c r="K367" s="183" t="s">
        <v>188</v>
      </c>
      <c r="L367" s="42"/>
      <c r="M367" s="188" t="s">
        <v>19</v>
      </c>
      <c r="N367" s="189" t="s">
        <v>42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278</v>
      </c>
      <c r="AT367" s="192" t="s">
        <v>184</v>
      </c>
      <c r="AU367" s="192" t="s">
        <v>83</v>
      </c>
      <c r="AY367" s="20" t="s">
        <v>181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83</v>
      </c>
      <c r="BK367" s="193">
        <f>ROUND(I367*H367,2)</f>
        <v>0</v>
      </c>
      <c r="BL367" s="20" t="s">
        <v>278</v>
      </c>
      <c r="BM367" s="192" t="s">
        <v>466</v>
      </c>
    </row>
    <row r="368" spans="1:65" s="2" customFormat="1" ht="11.25">
      <c r="A368" s="37"/>
      <c r="B368" s="38"/>
      <c r="C368" s="39"/>
      <c r="D368" s="194" t="s">
        <v>191</v>
      </c>
      <c r="E368" s="39"/>
      <c r="F368" s="195" t="s">
        <v>467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191</v>
      </c>
      <c r="AU368" s="20" t="s">
        <v>83</v>
      </c>
    </row>
    <row r="369" spans="1:65" s="12" customFormat="1" ht="25.9" customHeight="1">
      <c r="B369" s="165"/>
      <c r="C369" s="166"/>
      <c r="D369" s="167" t="s">
        <v>69</v>
      </c>
      <c r="E369" s="168" t="s">
        <v>468</v>
      </c>
      <c r="F369" s="168" t="s">
        <v>469</v>
      </c>
      <c r="G369" s="166"/>
      <c r="H369" s="166"/>
      <c r="I369" s="169"/>
      <c r="J369" s="170">
        <f>BK369</f>
        <v>0</v>
      </c>
      <c r="K369" s="166"/>
      <c r="L369" s="171"/>
      <c r="M369" s="172"/>
      <c r="N369" s="173"/>
      <c r="O369" s="173"/>
      <c r="P369" s="174">
        <f>SUM(P370:P377)</f>
        <v>0</v>
      </c>
      <c r="Q369" s="173"/>
      <c r="R369" s="174">
        <f>SUM(R370:R377)</f>
        <v>0</v>
      </c>
      <c r="S369" s="173"/>
      <c r="T369" s="175">
        <f>SUM(T370:T377)</f>
        <v>0</v>
      </c>
      <c r="AR369" s="176" t="s">
        <v>215</v>
      </c>
      <c r="AT369" s="177" t="s">
        <v>69</v>
      </c>
      <c r="AU369" s="177" t="s">
        <v>70</v>
      </c>
      <c r="AY369" s="176" t="s">
        <v>181</v>
      </c>
      <c r="BK369" s="178">
        <f>SUM(BK370:BK377)</f>
        <v>0</v>
      </c>
    </row>
    <row r="370" spans="1:65" s="2" customFormat="1" ht="16.5" customHeight="1">
      <c r="A370" s="37"/>
      <c r="B370" s="38"/>
      <c r="C370" s="181" t="s">
        <v>470</v>
      </c>
      <c r="D370" s="181" t="s">
        <v>184</v>
      </c>
      <c r="E370" s="182" t="s">
        <v>471</v>
      </c>
      <c r="F370" s="183" t="s">
        <v>472</v>
      </c>
      <c r="G370" s="184" t="s">
        <v>473</v>
      </c>
      <c r="H370" s="185">
        <v>1</v>
      </c>
      <c r="I370" s="186"/>
      <c r="J370" s="187">
        <f t="shared" ref="J370:J377" si="0">ROUND(I370*H370,2)</f>
        <v>0</v>
      </c>
      <c r="K370" s="183" t="s">
        <v>19</v>
      </c>
      <c r="L370" s="42"/>
      <c r="M370" s="188" t="s">
        <v>19</v>
      </c>
      <c r="N370" s="189" t="s">
        <v>42</v>
      </c>
      <c r="O370" s="67"/>
      <c r="P370" s="190">
        <f t="shared" ref="P370:P377" si="1">O370*H370</f>
        <v>0</v>
      </c>
      <c r="Q370" s="190">
        <v>0</v>
      </c>
      <c r="R370" s="190">
        <f t="shared" ref="R370:R377" si="2">Q370*H370</f>
        <v>0</v>
      </c>
      <c r="S370" s="190">
        <v>0</v>
      </c>
      <c r="T370" s="191">
        <f t="shared" ref="T370:T377" si="3"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189</v>
      </c>
      <c r="AT370" s="192" t="s">
        <v>184</v>
      </c>
      <c r="AU370" s="192" t="s">
        <v>77</v>
      </c>
      <c r="AY370" s="20" t="s">
        <v>181</v>
      </c>
      <c r="BE370" s="193">
        <f t="shared" ref="BE370:BE377" si="4">IF(N370="základní",J370,0)</f>
        <v>0</v>
      </c>
      <c r="BF370" s="193">
        <f t="shared" ref="BF370:BF377" si="5">IF(N370="snížená",J370,0)</f>
        <v>0</v>
      </c>
      <c r="BG370" s="193">
        <f t="shared" ref="BG370:BG377" si="6">IF(N370="zákl. přenesená",J370,0)</f>
        <v>0</v>
      </c>
      <c r="BH370" s="193">
        <f t="shared" ref="BH370:BH377" si="7">IF(N370="sníž. přenesená",J370,0)</f>
        <v>0</v>
      </c>
      <c r="BI370" s="193">
        <f t="shared" ref="BI370:BI377" si="8">IF(N370="nulová",J370,0)</f>
        <v>0</v>
      </c>
      <c r="BJ370" s="20" t="s">
        <v>83</v>
      </c>
      <c r="BK370" s="193">
        <f t="shared" ref="BK370:BK377" si="9">ROUND(I370*H370,2)</f>
        <v>0</v>
      </c>
      <c r="BL370" s="20" t="s">
        <v>189</v>
      </c>
      <c r="BM370" s="192" t="s">
        <v>474</v>
      </c>
    </row>
    <row r="371" spans="1:65" s="2" customFormat="1" ht="16.5" customHeight="1">
      <c r="A371" s="37"/>
      <c r="B371" s="38"/>
      <c r="C371" s="181" t="s">
        <v>475</v>
      </c>
      <c r="D371" s="181" t="s">
        <v>184</v>
      </c>
      <c r="E371" s="182" t="s">
        <v>476</v>
      </c>
      <c r="F371" s="183" t="s">
        <v>477</v>
      </c>
      <c r="G371" s="184" t="s">
        <v>473</v>
      </c>
      <c r="H371" s="185">
        <v>1</v>
      </c>
      <c r="I371" s="186"/>
      <c r="J371" s="187">
        <f t="shared" si="0"/>
        <v>0</v>
      </c>
      <c r="K371" s="183" t="s">
        <v>19</v>
      </c>
      <c r="L371" s="42"/>
      <c r="M371" s="188" t="s">
        <v>19</v>
      </c>
      <c r="N371" s="189" t="s">
        <v>42</v>
      </c>
      <c r="O371" s="67"/>
      <c r="P371" s="190">
        <f t="shared" si="1"/>
        <v>0</v>
      </c>
      <c r="Q371" s="190">
        <v>0</v>
      </c>
      <c r="R371" s="190">
        <f t="shared" si="2"/>
        <v>0</v>
      </c>
      <c r="S371" s="190">
        <v>0</v>
      </c>
      <c r="T371" s="191">
        <f t="shared" si="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189</v>
      </c>
      <c r="AT371" s="192" t="s">
        <v>184</v>
      </c>
      <c r="AU371" s="192" t="s">
        <v>77</v>
      </c>
      <c r="AY371" s="20" t="s">
        <v>181</v>
      </c>
      <c r="BE371" s="193">
        <f t="shared" si="4"/>
        <v>0</v>
      </c>
      <c r="BF371" s="193">
        <f t="shared" si="5"/>
        <v>0</v>
      </c>
      <c r="BG371" s="193">
        <f t="shared" si="6"/>
        <v>0</v>
      </c>
      <c r="BH371" s="193">
        <f t="shared" si="7"/>
        <v>0</v>
      </c>
      <c r="BI371" s="193">
        <f t="shared" si="8"/>
        <v>0</v>
      </c>
      <c r="BJ371" s="20" t="s">
        <v>83</v>
      </c>
      <c r="BK371" s="193">
        <f t="shared" si="9"/>
        <v>0</v>
      </c>
      <c r="BL371" s="20" t="s">
        <v>189</v>
      </c>
      <c r="BM371" s="192" t="s">
        <v>478</v>
      </c>
    </row>
    <row r="372" spans="1:65" s="2" customFormat="1" ht="24.2" customHeight="1">
      <c r="A372" s="37"/>
      <c r="B372" s="38"/>
      <c r="C372" s="181" t="s">
        <v>479</v>
      </c>
      <c r="D372" s="181" t="s">
        <v>184</v>
      </c>
      <c r="E372" s="182" t="s">
        <v>480</v>
      </c>
      <c r="F372" s="183" t="s">
        <v>481</v>
      </c>
      <c r="G372" s="184" t="s">
        <v>473</v>
      </c>
      <c r="H372" s="185">
        <v>1</v>
      </c>
      <c r="I372" s="186"/>
      <c r="J372" s="187">
        <f t="shared" si="0"/>
        <v>0</v>
      </c>
      <c r="K372" s="183" t="s">
        <v>19</v>
      </c>
      <c r="L372" s="42"/>
      <c r="M372" s="188" t="s">
        <v>19</v>
      </c>
      <c r="N372" s="189" t="s">
        <v>42</v>
      </c>
      <c r="O372" s="67"/>
      <c r="P372" s="190">
        <f t="shared" si="1"/>
        <v>0</v>
      </c>
      <c r="Q372" s="190">
        <v>0</v>
      </c>
      <c r="R372" s="190">
        <f t="shared" si="2"/>
        <v>0</v>
      </c>
      <c r="S372" s="190">
        <v>0</v>
      </c>
      <c r="T372" s="191">
        <f t="shared" si="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189</v>
      </c>
      <c r="AT372" s="192" t="s">
        <v>184</v>
      </c>
      <c r="AU372" s="192" t="s">
        <v>77</v>
      </c>
      <c r="AY372" s="20" t="s">
        <v>181</v>
      </c>
      <c r="BE372" s="193">
        <f t="shared" si="4"/>
        <v>0</v>
      </c>
      <c r="BF372" s="193">
        <f t="shared" si="5"/>
        <v>0</v>
      </c>
      <c r="BG372" s="193">
        <f t="shared" si="6"/>
        <v>0</v>
      </c>
      <c r="BH372" s="193">
        <f t="shared" si="7"/>
        <v>0</v>
      </c>
      <c r="BI372" s="193">
        <f t="shared" si="8"/>
        <v>0</v>
      </c>
      <c r="BJ372" s="20" t="s">
        <v>83</v>
      </c>
      <c r="BK372" s="193">
        <f t="shared" si="9"/>
        <v>0</v>
      </c>
      <c r="BL372" s="20" t="s">
        <v>189</v>
      </c>
      <c r="BM372" s="192" t="s">
        <v>482</v>
      </c>
    </row>
    <row r="373" spans="1:65" s="2" customFormat="1" ht="16.5" customHeight="1">
      <c r="A373" s="37"/>
      <c r="B373" s="38"/>
      <c r="C373" s="181" t="s">
        <v>483</v>
      </c>
      <c r="D373" s="181" t="s">
        <v>184</v>
      </c>
      <c r="E373" s="182" t="s">
        <v>484</v>
      </c>
      <c r="F373" s="183" t="s">
        <v>485</v>
      </c>
      <c r="G373" s="184" t="s">
        <v>473</v>
      </c>
      <c r="H373" s="185">
        <v>1</v>
      </c>
      <c r="I373" s="186"/>
      <c r="J373" s="187">
        <f t="shared" si="0"/>
        <v>0</v>
      </c>
      <c r="K373" s="183" t="s">
        <v>19</v>
      </c>
      <c r="L373" s="42"/>
      <c r="M373" s="188" t="s">
        <v>19</v>
      </c>
      <c r="N373" s="189" t="s">
        <v>42</v>
      </c>
      <c r="O373" s="67"/>
      <c r="P373" s="190">
        <f t="shared" si="1"/>
        <v>0</v>
      </c>
      <c r="Q373" s="190">
        <v>0</v>
      </c>
      <c r="R373" s="190">
        <f t="shared" si="2"/>
        <v>0</v>
      </c>
      <c r="S373" s="190">
        <v>0</v>
      </c>
      <c r="T373" s="191">
        <f t="shared" si="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189</v>
      </c>
      <c r="AT373" s="192" t="s">
        <v>184</v>
      </c>
      <c r="AU373" s="192" t="s">
        <v>77</v>
      </c>
      <c r="AY373" s="20" t="s">
        <v>181</v>
      </c>
      <c r="BE373" s="193">
        <f t="shared" si="4"/>
        <v>0</v>
      </c>
      <c r="BF373" s="193">
        <f t="shared" si="5"/>
        <v>0</v>
      </c>
      <c r="BG373" s="193">
        <f t="shared" si="6"/>
        <v>0</v>
      </c>
      <c r="BH373" s="193">
        <f t="shared" si="7"/>
        <v>0</v>
      </c>
      <c r="BI373" s="193">
        <f t="shared" si="8"/>
        <v>0</v>
      </c>
      <c r="BJ373" s="20" t="s">
        <v>83</v>
      </c>
      <c r="BK373" s="193">
        <f t="shared" si="9"/>
        <v>0</v>
      </c>
      <c r="BL373" s="20" t="s">
        <v>189</v>
      </c>
      <c r="BM373" s="192" t="s">
        <v>486</v>
      </c>
    </row>
    <row r="374" spans="1:65" s="2" customFormat="1" ht="16.5" customHeight="1">
      <c r="A374" s="37"/>
      <c r="B374" s="38"/>
      <c r="C374" s="181" t="s">
        <v>487</v>
      </c>
      <c r="D374" s="181" t="s">
        <v>184</v>
      </c>
      <c r="E374" s="182" t="s">
        <v>488</v>
      </c>
      <c r="F374" s="183" t="s">
        <v>489</v>
      </c>
      <c r="G374" s="184" t="s">
        <v>473</v>
      </c>
      <c r="H374" s="185">
        <v>1</v>
      </c>
      <c r="I374" s="186"/>
      <c r="J374" s="187">
        <f t="shared" si="0"/>
        <v>0</v>
      </c>
      <c r="K374" s="183" t="s">
        <v>19</v>
      </c>
      <c r="L374" s="42"/>
      <c r="M374" s="188" t="s">
        <v>19</v>
      </c>
      <c r="N374" s="189" t="s">
        <v>42</v>
      </c>
      <c r="O374" s="67"/>
      <c r="P374" s="190">
        <f t="shared" si="1"/>
        <v>0</v>
      </c>
      <c r="Q374" s="190">
        <v>0</v>
      </c>
      <c r="R374" s="190">
        <f t="shared" si="2"/>
        <v>0</v>
      </c>
      <c r="S374" s="190">
        <v>0</v>
      </c>
      <c r="T374" s="191">
        <f t="shared" si="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189</v>
      </c>
      <c r="AT374" s="192" t="s">
        <v>184</v>
      </c>
      <c r="AU374" s="192" t="s">
        <v>77</v>
      </c>
      <c r="AY374" s="20" t="s">
        <v>181</v>
      </c>
      <c r="BE374" s="193">
        <f t="shared" si="4"/>
        <v>0</v>
      </c>
      <c r="BF374" s="193">
        <f t="shared" si="5"/>
        <v>0</v>
      </c>
      <c r="BG374" s="193">
        <f t="shared" si="6"/>
        <v>0</v>
      </c>
      <c r="BH374" s="193">
        <f t="shared" si="7"/>
        <v>0</v>
      </c>
      <c r="BI374" s="193">
        <f t="shared" si="8"/>
        <v>0</v>
      </c>
      <c r="BJ374" s="20" t="s">
        <v>83</v>
      </c>
      <c r="BK374" s="193">
        <f t="shared" si="9"/>
        <v>0</v>
      </c>
      <c r="BL374" s="20" t="s">
        <v>189</v>
      </c>
      <c r="BM374" s="192" t="s">
        <v>490</v>
      </c>
    </row>
    <row r="375" spans="1:65" s="2" customFormat="1" ht="24.2" customHeight="1">
      <c r="A375" s="37"/>
      <c r="B375" s="38"/>
      <c r="C375" s="181" t="s">
        <v>491</v>
      </c>
      <c r="D375" s="181" t="s">
        <v>184</v>
      </c>
      <c r="E375" s="182" t="s">
        <v>492</v>
      </c>
      <c r="F375" s="183" t="s">
        <v>493</v>
      </c>
      <c r="G375" s="184" t="s">
        <v>473</v>
      </c>
      <c r="H375" s="185">
        <v>1</v>
      </c>
      <c r="I375" s="186"/>
      <c r="J375" s="187">
        <f t="shared" si="0"/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si="1"/>
        <v>0</v>
      </c>
      <c r="Q375" s="190">
        <v>0</v>
      </c>
      <c r="R375" s="190">
        <f t="shared" si="2"/>
        <v>0</v>
      </c>
      <c r="S375" s="190">
        <v>0</v>
      </c>
      <c r="T375" s="191">
        <f t="shared" si="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si="4"/>
        <v>0</v>
      </c>
      <c r="BF375" s="193">
        <f t="shared" si="5"/>
        <v>0</v>
      </c>
      <c r="BG375" s="193">
        <f t="shared" si="6"/>
        <v>0</v>
      </c>
      <c r="BH375" s="193">
        <f t="shared" si="7"/>
        <v>0</v>
      </c>
      <c r="BI375" s="193">
        <f t="shared" si="8"/>
        <v>0</v>
      </c>
      <c r="BJ375" s="20" t="s">
        <v>83</v>
      </c>
      <c r="BK375" s="193">
        <f t="shared" si="9"/>
        <v>0</v>
      </c>
      <c r="BL375" s="20" t="s">
        <v>189</v>
      </c>
      <c r="BM375" s="192" t="s">
        <v>494</v>
      </c>
    </row>
    <row r="376" spans="1:65" s="2" customFormat="1" ht="33" customHeight="1">
      <c r="A376" s="37"/>
      <c r="B376" s="38"/>
      <c r="C376" s="181" t="s">
        <v>495</v>
      </c>
      <c r="D376" s="181" t="s">
        <v>184</v>
      </c>
      <c r="E376" s="182" t="s">
        <v>496</v>
      </c>
      <c r="F376" s="183" t="s">
        <v>497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498</v>
      </c>
    </row>
    <row r="377" spans="1:65" s="2" customFormat="1" ht="16.5" customHeight="1">
      <c r="A377" s="37"/>
      <c r="B377" s="38"/>
      <c r="C377" s="181" t="s">
        <v>499</v>
      </c>
      <c r="D377" s="181" t="s">
        <v>184</v>
      </c>
      <c r="E377" s="182" t="s">
        <v>500</v>
      </c>
      <c r="F377" s="183" t="s">
        <v>501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253" t="s">
        <v>19</v>
      </c>
      <c r="N377" s="254" t="s">
        <v>42</v>
      </c>
      <c r="O377" s="255"/>
      <c r="P377" s="256">
        <f t="shared" si="1"/>
        <v>0</v>
      </c>
      <c r="Q377" s="256">
        <v>0</v>
      </c>
      <c r="R377" s="256">
        <f t="shared" si="2"/>
        <v>0</v>
      </c>
      <c r="S377" s="256">
        <v>0</v>
      </c>
      <c r="T377" s="257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502</v>
      </c>
    </row>
    <row r="378" spans="1:65" s="2" customFormat="1" ht="6.95" customHeight="1">
      <c r="A378" s="37"/>
      <c r="B378" s="50"/>
      <c r="C378" s="51"/>
      <c r="D378" s="51"/>
      <c r="E378" s="51"/>
      <c r="F378" s="51"/>
      <c r="G378" s="51"/>
      <c r="H378" s="51"/>
      <c r="I378" s="51"/>
      <c r="J378" s="51"/>
      <c r="K378" s="51"/>
      <c r="L378" s="42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algorithmName="SHA-512" hashValue="EyfwSqxG8S8qdN7UuWWu5VTtL3T32QIFiQGFgt7+gKJJ+1tBfOoLYFW/4lTKsQQqrmzibgSPxB0BTHuDV0G4EQ==" saltValue="EFoem6G8RfH0uLnGRtNOza4y+tyNMGFLqFQt/WpcBLKDsLFCzDBCsE/xpCu+MhuSr6RF44XfThIzXygOCsNctw==" spinCount="100000" sheet="1" objects="1" scenarios="1" formatColumns="0" formatRows="0" autoFilter="0"/>
  <autoFilter ref="C96:K377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8" r:id="rId2"/>
    <hyperlink ref="F115" r:id="rId3"/>
    <hyperlink ref="F119" r:id="rId4"/>
    <hyperlink ref="F126" r:id="rId5"/>
    <hyperlink ref="F133" r:id="rId6"/>
    <hyperlink ref="F140" r:id="rId7"/>
    <hyperlink ref="F154" r:id="rId8"/>
    <hyperlink ref="F181" r:id="rId9"/>
    <hyperlink ref="F188" r:id="rId10"/>
    <hyperlink ref="F196" r:id="rId11"/>
    <hyperlink ref="F203" r:id="rId12"/>
    <hyperlink ref="F207" r:id="rId13"/>
    <hyperlink ref="F212" r:id="rId14"/>
    <hyperlink ref="F217" r:id="rId15"/>
    <hyperlink ref="F224" r:id="rId16"/>
    <hyperlink ref="F232" r:id="rId17"/>
    <hyperlink ref="F241" r:id="rId18"/>
    <hyperlink ref="F243" r:id="rId19"/>
    <hyperlink ref="F245" r:id="rId20"/>
    <hyperlink ref="F250" r:id="rId21"/>
    <hyperlink ref="F253" r:id="rId22"/>
    <hyperlink ref="F257" r:id="rId23"/>
    <hyperlink ref="F263" r:id="rId24"/>
    <hyperlink ref="F274" r:id="rId25"/>
    <hyperlink ref="F277" r:id="rId26"/>
    <hyperlink ref="F286" r:id="rId27"/>
    <hyperlink ref="F293" r:id="rId28"/>
    <hyperlink ref="F300" r:id="rId29"/>
    <hyperlink ref="F306" r:id="rId30"/>
    <hyperlink ref="F317" r:id="rId31"/>
    <hyperlink ref="F320" r:id="rId32"/>
    <hyperlink ref="F327" r:id="rId33"/>
    <hyperlink ref="F334" r:id="rId34"/>
    <hyperlink ref="F341" r:id="rId35"/>
    <hyperlink ref="F344" r:id="rId36"/>
    <hyperlink ref="F368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139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579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584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ROUND((SUM(BE97:BE410)),  2)</f>
        <v>0</v>
      </c>
      <c r="G35" s="37"/>
      <c r="H35" s="37"/>
      <c r="I35" s="127">
        <v>0.21</v>
      </c>
      <c r="J35" s="126">
        <f>ROUND(((SUM(BE97:BE410))*I35),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ROUND((SUM(BF97:BF410)),  2)</f>
        <v>0</v>
      </c>
      <c r="G36" s="37"/>
      <c r="H36" s="37"/>
      <c r="I36" s="127">
        <v>0.12</v>
      </c>
      <c r="J36" s="126">
        <f>ROUND(((SUM(BF97:BF410))*I36),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ROUND((SUM(BG97:BG410)),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ROUND((SUM(BH97:BH410)),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ROUND((SUM(BI97:BI410)),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579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035 - Bytová jednotka 5, byt 2+1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J207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J257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J269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J272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J273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J296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J344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J371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J385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J402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579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035 - Bytová jednotka 5, byt 2+1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P98+P272+P402</f>
        <v>0</v>
      </c>
      <c r="Q97" s="75"/>
      <c r="R97" s="162">
        <f>R98+R272+R402</f>
        <v>0.89937307000000011</v>
      </c>
      <c r="S97" s="75"/>
      <c r="T97" s="163">
        <f>T98+T272+T402</f>
        <v>1.0828625000000001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BK98+BK272+BK402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P99+P207+P257+P269</f>
        <v>0</v>
      </c>
      <c r="Q98" s="173"/>
      <c r="R98" s="174">
        <f>R99+R207+R257+R269</f>
        <v>0.39332796000000003</v>
      </c>
      <c r="S98" s="173"/>
      <c r="T98" s="175">
        <f>T99+T207+T257+T269</f>
        <v>1.0532524000000001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BK99+BK207+BK257+BK269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SUM(P100:P206)</f>
        <v>0</v>
      </c>
      <c r="Q99" s="173"/>
      <c r="R99" s="174">
        <f>SUM(R100:R206)</f>
        <v>0.39178356000000003</v>
      </c>
      <c r="S99" s="173"/>
      <c r="T99" s="175">
        <f>SUM(T100:T206)</f>
        <v>6.7044000000000001E-3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SUM(BK100:BK206)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9.1349999999999998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4.00113E-2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3" customFormat="1" ht="11.25">
      <c r="B106" s="199"/>
      <c r="C106" s="200"/>
      <c r="D106" s="201" t="s">
        <v>193</v>
      </c>
      <c r="E106" s="202" t="s">
        <v>19</v>
      </c>
      <c r="F106" s="203" t="s">
        <v>194</v>
      </c>
      <c r="G106" s="200"/>
      <c r="H106" s="204">
        <v>2.1480000000000001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193</v>
      </c>
      <c r="AU106" s="210" t="s">
        <v>83</v>
      </c>
      <c r="AV106" s="13" t="s">
        <v>83</v>
      </c>
      <c r="AW106" s="13" t="s">
        <v>32</v>
      </c>
      <c r="AX106" s="13" t="s">
        <v>70</v>
      </c>
      <c r="AY106" s="210" t="s">
        <v>181</v>
      </c>
    </row>
    <row r="107" spans="1:65" s="14" customFormat="1" ht="11.25">
      <c r="B107" s="211"/>
      <c r="C107" s="212"/>
      <c r="D107" s="201" t="s">
        <v>193</v>
      </c>
      <c r="E107" s="213" t="s">
        <v>19</v>
      </c>
      <c r="F107" s="214" t="s">
        <v>197</v>
      </c>
      <c r="G107" s="212"/>
      <c r="H107" s="215">
        <v>9.1349999999999998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193</v>
      </c>
      <c r="AU107" s="221" t="s">
        <v>83</v>
      </c>
      <c r="AV107" s="14" t="s">
        <v>189</v>
      </c>
      <c r="AW107" s="14" t="s">
        <v>32</v>
      </c>
      <c r="AX107" s="14" t="s">
        <v>77</v>
      </c>
      <c r="AY107" s="221" t="s">
        <v>181</v>
      </c>
    </row>
    <row r="108" spans="1:65" s="2" customFormat="1" ht="16.5" customHeight="1">
      <c r="A108" s="37"/>
      <c r="B108" s="38"/>
      <c r="C108" s="181" t="s">
        <v>83</v>
      </c>
      <c r="D108" s="181" t="s">
        <v>184</v>
      </c>
      <c r="E108" s="182" t="s">
        <v>198</v>
      </c>
      <c r="F108" s="183" t="s">
        <v>199</v>
      </c>
      <c r="G108" s="184" t="s">
        <v>187</v>
      </c>
      <c r="H108" s="185">
        <v>9.1349999999999998</v>
      </c>
      <c r="I108" s="186"/>
      <c r="J108" s="187">
        <f>ROUND(I108*H108,2)</f>
        <v>0</v>
      </c>
      <c r="K108" s="183" t="s">
        <v>188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3.3579999999999999E-2</v>
      </c>
      <c r="R108" s="190">
        <f>Q108*H108</f>
        <v>0.30675330000000001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189</v>
      </c>
      <c r="AT108" s="192" t="s">
        <v>184</v>
      </c>
      <c r="AU108" s="192" t="s">
        <v>83</v>
      </c>
      <c r="AY108" s="20" t="s">
        <v>181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83</v>
      </c>
      <c r="BK108" s="193">
        <f>ROUND(I108*H108,2)</f>
        <v>0</v>
      </c>
      <c r="BL108" s="20" t="s">
        <v>189</v>
      </c>
      <c r="BM108" s="192" t="s">
        <v>200</v>
      </c>
    </row>
    <row r="109" spans="1:65" s="2" customFormat="1" ht="11.25">
      <c r="A109" s="37"/>
      <c r="B109" s="38"/>
      <c r="C109" s="39"/>
      <c r="D109" s="194" t="s">
        <v>191</v>
      </c>
      <c r="E109" s="39"/>
      <c r="F109" s="195" t="s">
        <v>201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191</v>
      </c>
      <c r="AU109" s="20" t="s">
        <v>83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194</v>
      </c>
      <c r="G111" s="200"/>
      <c r="H111" s="204">
        <v>2.1480000000000001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195</v>
      </c>
      <c r="G112" s="200"/>
      <c r="H112" s="204">
        <v>1.7609999999999999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196</v>
      </c>
      <c r="G113" s="200"/>
      <c r="H113" s="204">
        <v>0.93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3" customFormat="1" ht="11.25">
      <c r="B114" s="199"/>
      <c r="C114" s="200"/>
      <c r="D114" s="201" t="s">
        <v>193</v>
      </c>
      <c r="E114" s="202" t="s">
        <v>19</v>
      </c>
      <c r="F114" s="203" t="s">
        <v>194</v>
      </c>
      <c r="G114" s="200"/>
      <c r="H114" s="204">
        <v>2.1480000000000001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193</v>
      </c>
      <c r="AU114" s="210" t="s">
        <v>83</v>
      </c>
      <c r="AV114" s="13" t="s">
        <v>83</v>
      </c>
      <c r="AW114" s="13" t="s">
        <v>32</v>
      </c>
      <c r="AX114" s="13" t="s">
        <v>70</v>
      </c>
      <c r="AY114" s="210" t="s">
        <v>181</v>
      </c>
    </row>
    <row r="115" spans="1:65" s="14" customFormat="1" ht="11.25">
      <c r="B115" s="211"/>
      <c r="C115" s="212"/>
      <c r="D115" s="201" t="s">
        <v>193</v>
      </c>
      <c r="E115" s="213" t="s">
        <v>19</v>
      </c>
      <c r="F115" s="214" t="s">
        <v>197</v>
      </c>
      <c r="G115" s="212"/>
      <c r="H115" s="215">
        <v>9.1349999999999998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193</v>
      </c>
      <c r="AU115" s="221" t="s">
        <v>83</v>
      </c>
      <c r="AV115" s="14" t="s">
        <v>189</v>
      </c>
      <c r="AW115" s="14" t="s">
        <v>32</v>
      </c>
      <c r="AX115" s="14" t="s">
        <v>77</v>
      </c>
      <c r="AY115" s="221" t="s">
        <v>181</v>
      </c>
    </row>
    <row r="116" spans="1:65" s="2" customFormat="1" ht="16.5" customHeight="1">
      <c r="A116" s="37"/>
      <c r="B116" s="38"/>
      <c r="C116" s="181" t="s">
        <v>202</v>
      </c>
      <c r="D116" s="181" t="s">
        <v>184</v>
      </c>
      <c r="E116" s="182" t="s">
        <v>203</v>
      </c>
      <c r="F116" s="183" t="s">
        <v>204</v>
      </c>
      <c r="G116" s="184" t="s">
        <v>187</v>
      </c>
      <c r="H116" s="185">
        <v>100</v>
      </c>
      <c r="I116" s="186"/>
      <c r="J116" s="187">
        <f>ROUND(I116*H116,2)</f>
        <v>0</v>
      </c>
      <c r="K116" s="183" t="s">
        <v>188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6.0000000000000002E-5</v>
      </c>
      <c r="R116" s="190">
        <f>Q116*H116</f>
        <v>6.0000000000000001E-3</v>
      </c>
      <c r="S116" s="190">
        <v>6.0000000000000002E-5</v>
      </c>
      <c r="T116" s="191">
        <f>S116*H116</f>
        <v>6.0000000000000001E-3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189</v>
      </c>
      <c r="AT116" s="192" t="s">
        <v>184</v>
      </c>
      <c r="AU116" s="192" t="s">
        <v>83</v>
      </c>
      <c r="AY116" s="20" t="s">
        <v>181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83</v>
      </c>
      <c r="BK116" s="193">
        <f>ROUND(I116*H116,2)</f>
        <v>0</v>
      </c>
      <c r="BL116" s="20" t="s">
        <v>189</v>
      </c>
      <c r="BM116" s="192" t="s">
        <v>205</v>
      </c>
    </row>
    <row r="117" spans="1:65" s="2" customFormat="1" ht="11.25">
      <c r="A117" s="37"/>
      <c r="B117" s="38"/>
      <c r="C117" s="39"/>
      <c r="D117" s="194" t="s">
        <v>191</v>
      </c>
      <c r="E117" s="39"/>
      <c r="F117" s="195" t="s">
        <v>206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191</v>
      </c>
      <c r="AU117" s="20" t="s">
        <v>83</v>
      </c>
    </row>
    <row r="118" spans="1:65" s="13" customFormat="1" ht="11.25">
      <c r="B118" s="199"/>
      <c r="C118" s="200"/>
      <c r="D118" s="201" t="s">
        <v>193</v>
      </c>
      <c r="E118" s="202" t="s">
        <v>19</v>
      </c>
      <c r="F118" s="203" t="s">
        <v>207</v>
      </c>
      <c r="G118" s="200"/>
      <c r="H118" s="204">
        <v>100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193</v>
      </c>
      <c r="AU118" s="210" t="s">
        <v>83</v>
      </c>
      <c r="AV118" s="13" t="s">
        <v>83</v>
      </c>
      <c r="AW118" s="13" t="s">
        <v>32</v>
      </c>
      <c r="AX118" s="13" t="s">
        <v>70</v>
      </c>
      <c r="AY118" s="210" t="s">
        <v>181</v>
      </c>
    </row>
    <row r="119" spans="1:65" s="14" customFormat="1" ht="11.25">
      <c r="B119" s="211"/>
      <c r="C119" s="212"/>
      <c r="D119" s="201" t="s">
        <v>193</v>
      </c>
      <c r="E119" s="213" t="s">
        <v>19</v>
      </c>
      <c r="F119" s="214" t="s">
        <v>197</v>
      </c>
      <c r="G119" s="212"/>
      <c r="H119" s="215">
        <v>100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193</v>
      </c>
      <c r="AU119" s="221" t="s">
        <v>83</v>
      </c>
      <c r="AV119" s="14" t="s">
        <v>189</v>
      </c>
      <c r="AW119" s="14" t="s">
        <v>32</v>
      </c>
      <c r="AX119" s="14" t="s">
        <v>77</v>
      </c>
      <c r="AY119" s="221" t="s">
        <v>181</v>
      </c>
    </row>
    <row r="120" spans="1:65" s="2" customFormat="1" ht="16.5" customHeight="1">
      <c r="A120" s="37"/>
      <c r="B120" s="38"/>
      <c r="C120" s="181" t="s">
        <v>189</v>
      </c>
      <c r="D120" s="181" t="s">
        <v>184</v>
      </c>
      <c r="E120" s="182" t="s">
        <v>208</v>
      </c>
      <c r="F120" s="183" t="s">
        <v>209</v>
      </c>
      <c r="G120" s="184" t="s">
        <v>187</v>
      </c>
      <c r="H120" s="185">
        <v>11.74</v>
      </c>
      <c r="I120" s="186"/>
      <c r="J120" s="187">
        <f>ROUND(I120*H120,2)</f>
        <v>0</v>
      </c>
      <c r="K120" s="183" t="s">
        <v>188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1.1E-4</v>
      </c>
      <c r="R120" s="190">
        <f>Q120*H120</f>
        <v>1.2914000000000001E-3</v>
      </c>
      <c r="S120" s="190">
        <v>6.0000000000000002E-5</v>
      </c>
      <c r="T120" s="191">
        <f>S120*H120</f>
        <v>7.0439999999999999E-4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189</v>
      </c>
      <c r="AT120" s="192" t="s">
        <v>184</v>
      </c>
      <c r="AU120" s="192" t="s">
        <v>83</v>
      </c>
      <c r="AY120" s="20" t="s">
        <v>181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83</v>
      </c>
      <c r="BK120" s="193">
        <f>ROUND(I120*H120,2)</f>
        <v>0</v>
      </c>
      <c r="BL120" s="20" t="s">
        <v>189</v>
      </c>
      <c r="BM120" s="192" t="s">
        <v>210</v>
      </c>
    </row>
    <row r="121" spans="1:65" s="2" customFormat="1" ht="11.25">
      <c r="A121" s="37"/>
      <c r="B121" s="38"/>
      <c r="C121" s="39"/>
      <c r="D121" s="194" t="s">
        <v>191</v>
      </c>
      <c r="E121" s="39"/>
      <c r="F121" s="195" t="s">
        <v>211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191</v>
      </c>
      <c r="AU121" s="20" t="s">
        <v>83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212</v>
      </c>
      <c r="G122" s="200"/>
      <c r="H122" s="204">
        <v>3.1139999999999999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212</v>
      </c>
      <c r="G123" s="200"/>
      <c r="H123" s="204">
        <v>3.1139999999999999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213</v>
      </c>
      <c r="G124" s="200"/>
      <c r="H124" s="204">
        <v>1.7969999999999999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214</v>
      </c>
      <c r="G125" s="200"/>
      <c r="H125" s="204">
        <v>0.60099999999999998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3" customFormat="1" ht="11.25">
      <c r="B126" s="199"/>
      <c r="C126" s="200"/>
      <c r="D126" s="201" t="s">
        <v>193</v>
      </c>
      <c r="E126" s="202" t="s">
        <v>19</v>
      </c>
      <c r="F126" s="203" t="s">
        <v>212</v>
      </c>
      <c r="G126" s="200"/>
      <c r="H126" s="204">
        <v>3.1139999999999999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193</v>
      </c>
      <c r="AU126" s="210" t="s">
        <v>83</v>
      </c>
      <c r="AV126" s="13" t="s">
        <v>83</v>
      </c>
      <c r="AW126" s="13" t="s">
        <v>32</v>
      </c>
      <c r="AX126" s="13" t="s">
        <v>70</v>
      </c>
      <c r="AY126" s="210" t="s">
        <v>181</v>
      </c>
    </row>
    <row r="127" spans="1:65" s="14" customFormat="1" ht="11.25">
      <c r="B127" s="211"/>
      <c r="C127" s="212"/>
      <c r="D127" s="201" t="s">
        <v>193</v>
      </c>
      <c r="E127" s="213" t="s">
        <v>19</v>
      </c>
      <c r="F127" s="214" t="s">
        <v>197</v>
      </c>
      <c r="G127" s="212"/>
      <c r="H127" s="215">
        <v>11.740000000000002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193</v>
      </c>
      <c r="AU127" s="221" t="s">
        <v>83</v>
      </c>
      <c r="AV127" s="14" t="s">
        <v>189</v>
      </c>
      <c r="AW127" s="14" t="s">
        <v>32</v>
      </c>
      <c r="AX127" s="14" t="s">
        <v>77</v>
      </c>
      <c r="AY127" s="221" t="s">
        <v>181</v>
      </c>
    </row>
    <row r="128" spans="1:65" s="2" customFormat="1" ht="16.5" customHeight="1">
      <c r="A128" s="37"/>
      <c r="B128" s="38"/>
      <c r="C128" s="181" t="s">
        <v>215</v>
      </c>
      <c r="D128" s="181" t="s">
        <v>184</v>
      </c>
      <c r="E128" s="182" t="s">
        <v>216</v>
      </c>
      <c r="F128" s="183" t="s">
        <v>217</v>
      </c>
      <c r="G128" s="184" t="s">
        <v>187</v>
      </c>
      <c r="H128" s="185">
        <v>3.3809999999999998</v>
      </c>
      <c r="I128" s="186"/>
      <c r="J128" s="187">
        <f>ROUND(I128*H128,2)</f>
        <v>0</v>
      </c>
      <c r="K128" s="183" t="s">
        <v>188</v>
      </c>
      <c r="L128" s="42"/>
      <c r="M128" s="188" t="s">
        <v>19</v>
      </c>
      <c r="N128" s="189" t="s">
        <v>42</v>
      </c>
      <c r="O128" s="67"/>
      <c r="P128" s="190">
        <f>O128*H128</f>
        <v>0</v>
      </c>
      <c r="Q128" s="190">
        <v>2.5999999999999998E-4</v>
      </c>
      <c r="R128" s="190">
        <f>Q128*H128</f>
        <v>8.7905999999999987E-4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189</v>
      </c>
      <c r="AT128" s="192" t="s">
        <v>184</v>
      </c>
      <c r="AU128" s="192" t="s">
        <v>83</v>
      </c>
      <c r="AY128" s="20" t="s">
        <v>181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83</v>
      </c>
      <c r="BK128" s="193">
        <f>ROUND(I128*H128,2)</f>
        <v>0</v>
      </c>
      <c r="BL128" s="20" t="s">
        <v>189</v>
      </c>
      <c r="BM128" s="192" t="s">
        <v>218</v>
      </c>
    </row>
    <row r="129" spans="1:65" s="2" customFormat="1" ht="11.25">
      <c r="A129" s="37"/>
      <c r="B129" s="38"/>
      <c r="C129" s="39"/>
      <c r="D129" s="194" t="s">
        <v>191</v>
      </c>
      <c r="E129" s="39"/>
      <c r="F129" s="195" t="s">
        <v>219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191</v>
      </c>
      <c r="AU129" s="20" t="s">
        <v>83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220</v>
      </c>
      <c r="G130" s="200"/>
      <c r="H130" s="204">
        <v>0.76100000000000001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220</v>
      </c>
      <c r="G131" s="200"/>
      <c r="H131" s="204">
        <v>0.76100000000000001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221</v>
      </c>
      <c r="G132" s="200"/>
      <c r="H132" s="204">
        <v>0.75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222</v>
      </c>
      <c r="G133" s="200"/>
      <c r="H133" s="204">
        <v>0.34799999999999998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4" customFormat="1" ht="11.25">
      <c r="B135" s="211"/>
      <c r="C135" s="212"/>
      <c r="D135" s="201" t="s">
        <v>193</v>
      </c>
      <c r="E135" s="213" t="s">
        <v>19</v>
      </c>
      <c r="F135" s="214" t="s">
        <v>197</v>
      </c>
      <c r="G135" s="212"/>
      <c r="H135" s="215">
        <v>3.3810000000000002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193</v>
      </c>
      <c r="AU135" s="221" t="s">
        <v>83</v>
      </c>
      <c r="AV135" s="14" t="s">
        <v>189</v>
      </c>
      <c r="AW135" s="14" t="s">
        <v>32</v>
      </c>
      <c r="AX135" s="14" t="s">
        <v>77</v>
      </c>
      <c r="AY135" s="221" t="s">
        <v>181</v>
      </c>
    </row>
    <row r="136" spans="1:65" s="2" customFormat="1" ht="21.75" customHeight="1">
      <c r="A136" s="37"/>
      <c r="B136" s="38"/>
      <c r="C136" s="181" t="s">
        <v>182</v>
      </c>
      <c r="D136" s="181" t="s">
        <v>184</v>
      </c>
      <c r="E136" s="182" t="s">
        <v>223</v>
      </c>
      <c r="F136" s="183" t="s">
        <v>224</v>
      </c>
      <c r="G136" s="184" t="s">
        <v>187</v>
      </c>
      <c r="H136" s="185">
        <v>3.3809999999999998</v>
      </c>
      <c r="I136" s="186"/>
      <c r="J136" s="187">
        <f>ROUND(I136*H136,2)</f>
        <v>0</v>
      </c>
      <c r="K136" s="183" t="s">
        <v>188</v>
      </c>
      <c r="L136" s="42"/>
      <c r="M136" s="188" t="s">
        <v>19</v>
      </c>
      <c r="N136" s="189" t="s">
        <v>42</v>
      </c>
      <c r="O136" s="67"/>
      <c r="P136" s="190">
        <f>O136*H136</f>
        <v>0</v>
      </c>
      <c r="Q136" s="190">
        <v>4.3800000000000002E-3</v>
      </c>
      <c r="R136" s="190">
        <f>Q136*H136</f>
        <v>1.4808780000000001E-2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189</v>
      </c>
      <c r="AT136" s="192" t="s">
        <v>184</v>
      </c>
      <c r="AU136" s="192" t="s">
        <v>83</v>
      </c>
      <c r="AY136" s="20" t="s">
        <v>181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83</v>
      </c>
      <c r="BK136" s="193">
        <f>ROUND(I136*H136,2)</f>
        <v>0</v>
      </c>
      <c r="BL136" s="20" t="s">
        <v>189</v>
      </c>
      <c r="BM136" s="192" t="s">
        <v>225</v>
      </c>
    </row>
    <row r="137" spans="1:65" s="2" customFormat="1" ht="11.25">
      <c r="A137" s="37"/>
      <c r="B137" s="38"/>
      <c r="C137" s="39"/>
      <c r="D137" s="194" t="s">
        <v>191</v>
      </c>
      <c r="E137" s="39"/>
      <c r="F137" s="195" t="s">
        <v>226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191</v>
      </c>
      <c r="AU137" s="20" t="s">
        <v>83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220</v>
      </c>
      <c r="G138" s="200"/>
      <c r="H138" s="204">
        <v>0.76100000000000001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220</v>
      </c>
      <c r="G139" s="200"/>
      <c r="H139" s="204">
        <v>0.76100000000000001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221</v>
      </c>
      <c r="G140" s="200"/>
      <c r="H140" s="204">
        <v>0.75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222</v>
      </c>
      <c r="G141" s="200"/>
      <c r="H141" s="204">
        <v>0.34799999999999998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220</v>
      </c>
      <c r="G142" s="200"/>
      <c r="H142" s="204">
        <v>0.76100000000000001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4" customFormat="1" ht="11.25">
      <c r="B143" s="211"/>
      <c r="C143" s="212"/>
      <c r="D143" s="201" t="s">
        <v>193</v>
      </c>
      <c r="E143" s="213" t="s">
        <v>19</v>
      </c>
      <c r="F143" s="214" t="s">
        <v>197</v>
      </c>
      <c r="G143" s="212"/>
      <c r="H143" s="215">
        <v>3.3810000000000002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193</v>
      </c>
      <c r="AU143" s="221" t="s">
        <v>83</v>
      </c>
      <c r="AV143" s="14" t="s">
        <v>189</v>
      </c>
      <c r="AW143" s="14" t="s">
        <v>32</v>
      </c>
      <c r="AX143" s="14" t="s">
        <v>77</v>
      </c>
      <c r="AY143" s="221" t="s">
        <v>181</v>
      </c>
    </row>
    <row r="144" spans="1:65" s="2" customFormat="1" ht="24.2" customHeight="1">
      <c r="A144" s="37"/>
      <c r="B144" s="38"/>
      <c r="C144" s="181" t="s">
        <v>227</v>
      </c>
      <c r="D144" s="181" t="s">
        <v>184</v>
      </c>
      <c r="E144" s="182" t="s">
        <v>228</v>
      </c>
      <c r="F144" s="183" t="s">
        <v>229</v>
      </c>
      <c r="G144" s="184" t="s">
        <v>230</v>
      </c>
      <c r="H144" s="185">
        <v>22.53</v>
      </c>
      <c r="I144" s="186"/>
      <c r="J144" s="187">
        <f>ROUND(I144*H144,2)</f>
        <v>0</v>
      </c>
      <c r="K144" s="183" t="s">
        <v>188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189</v>
      </c>
      <c r="AT144" s="192" t="s">
        <v>184</v>
      </c>
      <c r="AU144" s="192" t="s">
        <v>83</v>
      </c>
      <c r="AY144" s="20" t="s">
        <v>181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83</v>
      </c>
      <c r="BK144" s="193">
        <f>ROUND(I144*H144,2)</f>
        <v>0</v>
      </c>
      <c r="BL144" s="20" t="s">
        <v>189</v>
      </c>
      <c r="BM144" s="192" t="s">
        <v>231</v>
      </c>
    </row>
    <row r="145" spans="1:65" s="2" customFormat="1" ht="11.25">
      <c r="A145" s="37"/>
      <c r="B145" s="38"/>
      <c r="C145" s="39"/>
      <c r="D145" s="194" t="s">
        <v>191</v>
      </c>
      <c r="E145" s="39"/>
      <c r="F145" s="195" t="s">
        <v>232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191</v>
      </c>
      <c r="AU145" s="20" t="s">
        <v>83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233</v>
      </c>
      <c r="G146" s="200"/>
      <c r="H146" s="204">
        <v>5.07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234</v>
      </c>
      <c r="G148" s="200"/>
      <c r="H148" s="204">
        <v>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235</v>
      </c>
      <c r="G149" s="200"/>
      <c r="H149" s="204">
        <v>2.3199999999999998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233</v>
      </c>
      <c r="G150" s="200"/>
      <c r="H150" s="204">
        <v>5.07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22.53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2" customFormat="1" ht="16.5" customHeight="1">
      <c r="A152" s="37"/>
      <c r="B152" s="38"/>
      <c r="C152" s="222" t="s">
        <v>236</v>
      </c>
      <c r="D152" s="222" t="s">
        <v>237</v>
      </c>
      <c r="E152" s="223" t="s">
        <v>238</v>
      </c>
      <c r="F152" s="224" t="s">
        <v>239</v>
      </c>
      <c r="G152" s="225" t="s">
        <v>230</v>
      </c>
      <c r="H152" s="226">
        <v>23.657</v>
      </c>
      <c r="I152" s="227"/>
      <c r="J152" s="228">
        <f>ROUND(I152*H152,2)</f>
        <v>0</v>
      </c>
      <c r="K152" s="224" t="s">
        <v>188</v>
      </c>
      <c r="L152" s="229"/>
      <c r="M152" s="230" t="s">
        <v>19</v>
      </c>
      <c r="N152" s="231" t="s">
        <v>42</v>
      </c>
      <c r="O152" s="67"/>
      <c r="P152" s="190">
        <f>O152*H152</f>
        <v>0</v>
      </c>
      <c r="Q152" s="190">
        <v>1E-4</v>
      </c>
      <c r="R152" s="190">
        <f>Q152*H152</f>
        <v>2.3657000000000001E-3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236</v>
      </c>
      <c r="AT152" s="192" t="s">
        <v>237</v>
      </c>
      <c r="AU152" s="192" t="s">
        <v>83</v>
      </c>
      <c r="AY152" s="20" t="s">
        <v>181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83</v>
      </c>
      <c r="BK152" s="193">
        <f>ROUND(I152*H152,2)</f>
        <v>0</v>
      </c>
      <c r="BL152" s="20" t="s">
        <v>189</v>
      </c>
      <c r="BM152" s="192" t="s">
        <v>240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233</v>
      </c>
      <c r="G153" s="200"/>
      <c r="H153" s="204">
        <v>5.07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233</v>
      </c>
      <c r="G154" s="200"/>
      <c r="H154" s="204">
        <v>5.07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234</v>
      </c>
      <c r="G155" s="200"/>
      <c r="H155" s="204">
        <v>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235</v>
      </c>
      <c r="G156" s="200"/>
      <c r="H156" s="204">
        <v>2.3199999999999998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233</v>
      </c>
      <c r="G157" s="200"/>
      <c r="H157" s="204">
        <v>5.07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4" customFormat="1" ht="11.25">
      <c r="B158" s="211"/>
      <c r="C158" s="212"/>
      <c r="D158" s="201" t="s">
        <v>193</v>
      </c>
      <c r="E158" s="213" t="s">
        <v>19</v>
      </c>
      <c r="F158" s="214" t="s">
        <v>197</v>
      </c>
      <c r="G158" s="212"/>
      <c r="H158" s="215">
        <v>22.53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193</v>
      </c>
      <c r="AU158" s="221" t="s">
        <v>83</v>
      </c>
      <c r="AV158" s="14" t="s">
        <v>189</v>
      </c>
      <c r="AW158" s="14" t="s">
        <v>32</v>
      </c>
      <c r="AX158" s="14" t="s">
        <v>77</v>
      </c>
      <c r="AY158" s="221" t="s">
        <v>181</v>
      </c>
    </row>
    <row r="159" spans="1:65" s="13" customFormat="1" ht="11.25">
      <c r="B159" s="199"/>
      <c r="C159" s="200"/>
      <c r="D159" s="201" t="s">
        <v>193</v>
      </c>
      <c r="E159" s="200"/>
      <c r="F159" s="203" t="s">
        <v>241</v>
      </c>
      <c r="G159" s="200"/>
      <c r="H159" s="204">
        <v>23.657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193</v>
      </c>
      <c r="AU159" s="210" t="s">
        <v>83</v>
      </c>
      <c r="AV159" s="13" t="s">
        <v>83</v>
      </c>
      <c r="AW159" s="13" t="s">
        <v>4</v>
      </c>
      <c r="AX159" s="13" t="s">
        <v>77</v>
      </c>
      <c r="AY159" s="210" t="s">
        <v>181</v>
      </c>
    </row>
    <row r="160" spans="1:65" s="2" customFormat="1" ht="33" customHeight="1">
      <c r="A160" s="37"/>
      <c r="B160" s="38"/>
      <c r="C160" s="181" t="s">
        <v>242</v>
      </c>
      <c r="D160" s="181" t="s">
        <v>184</v>
      </c>
      <c r="E160" s="182" t="s">
        <v>243</v>
      </c>
      <c r="F160" s="183" t="s">
        <v>244</v>
      </c>
      <c r="G160" s="184" t="s">
        <v>230</v>
      </c>
      <c r="H160" s="185">
        <v>45.06</v>
      </c>
      <c r="I160" s="186"/>
      <c r="J160" s="187">
        <f>ROUND(I160*H160,2)</f>
        <v>0</v>
      </c>
      <c r="K160" s="183" t="s">
        <v>188</v>
      </c>
      <c r="L160" s="42"/>
      <c r="M160" s="188" t="s">
        <v>19</v>
      </c>
      <c r="N160" s="189" t="s">
        <v>42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189</v>
      </c>
      <c r="AT160" s="192" t="s">
        <v>184</v>
      </c>
      <c r="AU160" s="192" t="s">
        <v>83</v>
      </c>
      <c r="AY160" s="20" t="s">
        <v>181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83</v>
      </c>
      <c r="BK160" s="193">
        <f>ROUND(I160*H160,2)</f>
        <v>0</v>
      </c>
      <c r="BL160" s="20" t="s">
        <v>189</v>
      </c>
      <c r="BM160" s="192" t="s">
        <v>245</v>
      </c>
    </row>
    <row r="161" spans="1:65" s="2" customFormat="1" ht="11.25">
      <c r="A161" s="37"/>
      <c r="B161" s="38"/>
      <c r="C161" s="39"/>
      <c r="D161" s="194" t="s">
        <v>191</v>
      </c>
      <c r="E161" s="39"/>
      <c r="F161" s="195" t="s">
        <v>246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191</v>
      </c>
      <c r="AU161" s="20" t="s">
        <v>83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233</v>
      </c>
      <c r="G162" s="200"/>
      <c r="H162" s="204">
        <v>5.07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233</v>
      </c>
      <c r="G163" s="200"/>
      <c r="H163" s="204">
        <v>5.07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234</v>
      </c>
      <c r="G164" s="200"/>
      <c r="H164" s="204">
        <v>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235</v>
      </c>
      <c r="G165" s="200"/>
      <c r="H165" s="204">
        <v>2.3199999999999998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3" customFormat="1" ht="11.25">
      <c r="B166" s="199"/>
      <c r="C166" s="200"/>
      <c r="D166" s="201" t="s">
        <v>193</v>
      </c>
      <c r="E166" s="202" t="s">
        <v>19</v>
      </c>
      <c r="F166" s="203" t="s">
        <v>233</v>
      </c>
      <c r="G166" s="200"/>
      <c r="H166" s="204">
        <v>5.07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193</v>
      </c>
      <c r="AU166" s="210" t="s">
        <v>83</v>
      </c>
      <c r="AV166" s="13" t="s">
        <v>83</v>
      </c>
      <c r="AW166" s="13" t="s">
        <v>32</v>
      </c>
      <c r="AX166" s="13" t="s">
        <v>70</v>
      </c>
      <c r="AY166" s="210" t="s">
        <v>181</v>
      </c>
    </row>
    <row r="167" spans="1:65" s="15" customFormat="1" ht="11.25">
      <c r="B167" s="232"/>
      <c r="C167" s="233"/>
      <c r="D167" s="201" t="s">
        <v>193</v>
      </c>
      <c r="E167" s="234" t="s">
        <v>19</v>
      </c>
      <c r="F167" s="235" t="s">
        <v>247</v>
      </c>
      <c r="G167" s="233"/>
      <c r="H167" s="236">
        <v>22.53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193</v>
      </c>
      <c r="AU167" s="242" t="s">
        <v>83</v>
      </c>
      <c r="AV167" s="15" t="s">
        <v>202</v>
      </c>
      <c r="AW167" s="15" t="s">
        <v>32</v>
      </c>
      <c r="AX167" s="15" t="s">
        <v>70</v>
      </c>
      <c r="AY167" s="242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233</v>
      </c>
      <c r="G169" s="200"/>
      <c r="H169" s="204">
        <v>5.07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234</v>
      </c>
      <c r="G170" s="200"/>
      <c r="H170" s="204">
        <v>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235</v>
      </c>
      <c r="G171" s="200"/>
      <c r="H171" s="204">
        <v>2.3199999999999998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3" customFormat="1" ht="11.25">
      <c r="B172" s="199"/>
      <c r="C172" s="200"/>
      <c r="D172" s="201" t="s">
        <v>193</v>
      </c>
      <c r="E172" s="202" t="s">
        <v>19</v>
      </c>
      <c r="F172" s="203" t="s">
        <v>233</v>
      </c>
      <c r="G172" s="200"/>
      <c r="H172" s="204">
        <v>5.07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32</v>
      </c>
      <c r="AX172" s="13" t="s">
        <v>70</v>
      </c>
      <c r="AY172" s="210" t="s">
        <v>181</v>
      </c>
    </row>
    <row r="173" spans="1:65" s="15" customFormat="1" ht="11.25">
      <c r="B173" s="232"/>
      <c r="C173" s="233"/>
      <c r="D173" s="201" t="s">
        <v>193</v>
      </c>
      <c r="E173" s="234" t="s">
        <v>19</v>
      </c>
      <c r="F173" s="235" t="s">
        <v>247</v>
      </c>
      <c r="G173" s="233"/>
      <c r="H173" s="236">
        <v>22.53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193</v>
      </c>
      <c r="AU173" s="242" t="s">
        <v>83</v>
      </c>
      <c r="AV173" s="15" t="s">
        <v>202</v>
      </c>
      <c r="AW173" s="15" t="s">
        <v>32</v>
      </c>
      <c r="AX173" s="15" t="s">
        <v>70</v>
      </c>
      <c r="AY173" s="242" t="s">
        <v>181</v>
      </c>
    </row>
    <row r="174" spans="1:65" s="14" customFormat="1" ht="11.25">
      <c r="B174" s="211"/>
      <c r="C174" s="212"/>
      <c r="D174" s="201" t="s">
        <v>193</v>
      </c>
      <c r="E174" s="213" t="s">
        <v>19</v>
      </c>
      <c r="F174" s="214" t="s">
        <v>197</v>
      </c>
      <c r="G174" s="212"/>
      <c r="H174" s="215">
        <v>45.06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193</v>
      </c>
      <c r="AU174" s="221" t="s">
        <v>83</v>
      </c>
      <c r="AV174" s="14" t="s">
        <v>189</v>
      </c>
      <c r="AW174" s="14" t="s">
        <v>32</v>
      </c>
      <c r="AX174" s="14" t="s">
        <v>77</v>
      </c>
      <c r="AY174" s="221" t="s">
        <v>181</v>
      </c>
    </row>
    <row r="175" spans="1:65" s="2" customFormat="1" ht="16.5" customHeight="1">
      <c r="A175" s="37"/>
      <c r="B175" s="38"/>
      <c r="C175" s="222" t="s">
        <v>248</v>
      </c>
      <c r="D175" s="222" t="s">
        <v>237</v>
      </c>
      <c r="E175" s="223" t="s">
        <v>249</v>
      </c>
      <c r="F175" s="224" t="s">
        <v>250</v>
      </c>
      <c r="G175" s="225" t="s">
        <v>230</v>
      </c>
      <c r="H175" s="226">
        <v>23.657</v>
      </c>
      <c r="I175" s="227"/>
      <c r="J175" s="228">
        <f>ROUND(I175*H175,2)</f>
        <v>0</v>
      </c>
      <c r="K175" s="224" t="s">
        <v>188</v>
      </c>
      <c r="L175" s="229"/>
      <c r="M175" s="230" t="s">
        <v>19</v>
      </c>
      <c r="N175" s="231" t="s">
        <v>42</v>
      </c>
      <c r="O175" s="67"/>
      <c r="P175" s="190">
        <f>O175*H175</f>
        <v>0</v>
      </c>
      <c r="Q175" s="190">
        <v>4.0000000000000003E-5</v>
      </c>
      <c r="R175" s="190">
        <f>Q175*H175</f>
        <v>9.4628000000000008E-4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236</v>
      </c>
      <c r="AT175" s="192" t="s">
        <v>237</v>
      </c>
      <c r="AU175" s="192" t="s">
        <v>83</v>
      </c>
      <c r="AY175" s="20" t="s">
        <v>181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83</v>
      </c>
      <c r="BK175" s="193">
        <f>ROUND(I175*H175,2)</f>
        <v>0</v>
      </c>
      <c r="BL175" s="20" t="s">
        <v>189</v>
      </c>
      <c r="BM175" s="192" t="s">
        <v>251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233</v>
      </c>
      <c r="G176" s="200"/>
      <c r="H176" s="204">
        <v>5.07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233</v>
      </c>
      <c r="G177" s="200"/>
      <c r="H177" s="204">
        <v>5.07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234</v>
      </c>
      <c r="G178" s="200"/>
      <c r="H178" s="204">
        <v>5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235</v>
      </c>
      <c r="G179" s="200"/>
      <c r="H179" s="204">
        <v>2.3199999999999998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3" customFormat="1" ht="11.25">
      <c r="B180" s="199"/>
      <c r="C180" s="200"/>
      <c r="D180" s="201" t="s">
        <v>193</v>
      </c>
      <c r="E180" s="202" t="s">
        <v>19</v>
      </c>
      <c r="F180" s="203" t="s">
        <v>233</v>
      </c>
      <c r="G180" s="200"/>
      <c r="H180" s="204">
        <v>5.07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193</v>
      </c>
      <c r="AU180" s="210" t="s">
        <v>83</v>
      </c>
      <c r="AV180" s="13" t="s">
        <v>83</v>
      </c>
      <c r="AW180" s="13" t="s">
        <v>32</v>
      </c>
      <c r="AX180" s="13" t="s">
        <v>70</v>
      </c>
      <c r="AY180" s="210" t="s">
        <v>181</v>
      </c>
    </row>
    <row r="181" spans="1:65" s="14" customFormat="1" ht="11.25">
      <c r="B181" s="211"/>
      <c r="C181" s="212"/>
      <c r="D181" s="201" t="s">
        <v>193</v>
      </c>
      <c r="E181" s="213" t="s">
        <v>19</v>
      </c>
      <c r="F181" s="214" t="s">
        <v>197</v>
      </c>
      <c r="G181" s="212"/>
      <c r="H181" s="215">
        <v>22.53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193</v>
      </c>
      <c r="AU181" s="221" t="s">
        <v>83</v>
      </c>
      <c r="AV181" s="14" t="s">
        <v>189</v>
      </c>
      <c r="AW181" s="14" t="s">
        <v>32</v>
      </c>
      <c r="AX181" s="14" t="s">
        <v>77</v>
      </c>
      <c r="AY181" s="221" t="s">
        <v>181</v>
      </c>
    </row>
    <row r="182" spans="1:65" s="13" customFormat="1" ht="11.25">
      <c r="B182" s="199"/>
      <c r="C182" s="200"/>
      <c r="D182" s="201" t="s">
        <v>193</v>
      </c>
      <c r="E182" s="200"/>
      <c r="F182" s="203" t="s">
        <v>241</v>
      </c>
      <c r="G182" s="200"/>
      <c r="H182" s="204">
        <v>23.657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4</v>
      </c>
      <c r="AX182" s="13" t="s">
        <v>77</v>
      </c>
      <c r="AY182" s="210" t="s">
        <v>181</v>
      </c>
    </row>
    <row r="183" spans="1:65" s="2" customFormat="1" ht="16.5" customHeight="1">
      <c r="A183" s="37"/>
      <c r="B183" s="38"/>
      <c r="C183" s="222" t="s">
        <v>252</v>
      </c>
      <c r="D183" s="222" t="s">
        <v>237</v>
      </c>
      <c r="E183" s="223" t="s">
        <v>253</v>
      </c>
      <c r="F183" s="224" t="s">
        <v>254</v>
      </c>
      <c r="G183" s="225" t="s">
        <v>230</v>
      </c>
      <c r="H183" s="226">
        <v>23.657</v>
      </c>
      <c r="I183" s="227"/>
      <c r="J183" s="228">
        <f>ROUND(I183*H183,2)</f>
        <v>0</v>
      </c>
      <c r="K183" s="224" t="s">
        <v>188</v>
      </c>
      <c r="L183" s="229"/>
      <c r="M183" s="230" t="s">
        <v>19</v>
      </c>
      <c r="N183" s="231" t="s">
        <v>42</v>
      </c>
      <c r="O183" s="67"/>
      <c r="P183" s="190">
        <f>O183*H183</f>
        <v>0</v>
      </c>
      <c r="Q183" s="190">
        <v>2.9999999999999997E-4</v>
      </c>
      <c r="R183" s="190">
        <f>Q183*H183</f>
        <v>7.0970999999999994E-3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236</v>
      </c>
      <c r="AT183" s="192" t="s">
        <v>237</v>
      </c>
      <c r="AU183" s="192" t="s">
        <v>83</v>
      </c>
      <c r="AY183" s="20" t="s">
        <v>181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83</v>
      </c>
      <c r="BK183" s="193">
        <f>ROUND(I183*H183,2)</f>
        <v>0</v>
      </c>
      <c r="BL183" s="20" t="s">
        <v>189</v>
      </c>
      <c r="BM183" s="192" t="s">
        <v>255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233</v>
      </c>
      <c r="G184" s="200"/>
      <c r="H184" s="204">
        <v>5.07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233</v>
      </c>
      <c r="G185" s="200"/>
      <c r="H185" s="204">
        <v>5.07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234</v>
      </c>
      <c r="G186" s="200"/>
      <c r="H186" s="204">
        <v>5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235</v>
      </c>
      <c r="G187" s="200"/>
      <c r="H187" s="204">
        <v>2.3199999999999998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3" customFormat="1" ht="11.25">
      <c r="B188" s="199"/>
      <c r="C188" s="200"/>
      <c r="D188" s="201" t="s">
        <v>193</v>
      </c>
      <c r="E188" s="202" t="s">
        <v>19</v>
      </c>
      <c r="F188" s="203" t="s">
        <v>233</v>
      </c>
      <c r="G188" s="200"/>
      <c r="H188" s="204">
        <v>5.07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193</v>
      </c>
      <c r="AU188" s="210" t="s">
        <v>83</v>
      </c>
      <c r="AV188" s="13" t="s">
        <v>83</v>
      </c>
      <c r="AW188" s="13" t="s">
        <v>32</v>
      </c>
      <c r="AX188" s="13" t="s">
        <v>70</v>
      </c>
      <c r="AY188" s="210" t="s">
        <v>181</v>
      </c>
    </row>
    <row r="189" spans="1:65" s="14" customFormat="1" ht="11.25">
      <c r="B189" s="211"/>
      <c r="C189" s="212"/>
      <c r="D189" s="201" t="s">
        <v>193</v>
      </c>
      <c r="E189" s="213" t="s">
        <v>19</v>
      </c>
      <c r="F189" s="214" t="s">
        <v>197</v>
      </c>
      <c r="G189" s="212"/>
      <c r="H189" s="215">
        <v>22.53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193</v>
      </c>
      <c r="AU189" s="221" t="s">
        <v>83</v>
      </c>
      <c r="AV189" s="14" t="s">
        <v>189</v>
      </c>
      <c r="AW189" s="14" t="s">
        <v>32</v>
      </c>
      <c r="AX189" s="14" t="s">
        <v>77</v>
      </c>
      <c r="AY189" s="221" t="s">
        <v>181</v>
      </c>
    </row>
    <row r="190" spans="1:65" s="13" customFormat="1" ht="11.25">
      <c r="B190" s="199"/>
      <c r="C190" s="200"/>
      <c r="D190" s="201" t="s">
        <v>193</v>
      </c>
      <c r="E190" s="200"/>
      <c r="F190" s="203" t="s">
        <v>241</v>
      </c>
      <c r="G190" s="200"/>
      <c r="H190" s="204">
        <v>23.657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4</v>
      </c>
      <c r="AX190" s="13" t="s">
        <v>77</v>
      </c>
      <c r="AY190" s="210" t="s">
        <v>181</v>
      </c>
    </row>
    <row r="191" spans="1:65" s="2" customFormat="1" ht="16.5" customHeight="1">
      <c r="A191" s="37"/>
      <c r="B191" s="38"/>
      <c r="C191" s="181" t="s">
        <v>8</v>
      </c>
      <c r="D191" s="181" t="s">
        <v>184</v>
      </c>
      <c r="E191" s="182" t="s">
        <v>256</v>
      </c>
      <c r="F191" s="183" t="s">
        <v>257</v>
      </c>
      <c r="G191" s="184" t="s">
        <v>187</v>
      </c>
      <c r="H191" s="185">
        <v>3.3809999999999998</v>
      </c>
      <c r="I191" s="186"/>
      <c r="J191" s="187">
        <f>ROUND(I191*H191,2)</f>
        <v>0</v>
      </c>
      <c r="K191" s="183" t="s">
        <v>188</v>
      </c>
      <c r="L191" s="42"/>
      <c r="M191" s="188" t="s">
        <v>19</v>
      </c>
      <c r="N191" s="189" t="s">
        <v>42</v>
      </c>
      <c r="O191" s="67"/>
      <c r="P191" s="190">
        <f>O191*H191</f>
        <v>0</v>
      </c>
      <c r="Q191" s="190">
        <v>1.3999999999999999E-4</v>
      </c>
      <c r="R191" s="190">
        <f>Q191*H191</f>
        <v>4.7333999999999994E-4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189</v>
      </c>
      <c r="AT191" s="192" t="s">
        <v>184</v>
      </c>
      <c r="AU191" s="192" t="s">
        <v>83</v>
      </c>
      <c r="AY191" s="20" t="s">
        <v>181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83</v>
      </c>
      <c r="BK191" s="193">
        <f>ROUND(I191*H191,2)</f>
        <v>0</v>
      </c>
      <c r="BL191" s="20" t="s">
        <v>189</v>
      </c>
      <c r="BM191" s="192" t="s">
        <v>258</v>
      </c>
    </row>
    <row r="192" spans="1:65" s="2" customFormat="1" ht="11.25">
      <c r="A192" s="37"/>
      <c r="B192" s="38"/>
      <c r="C192" s="39"/>
      <c r="D192" s="194" t="s">
        <v>191</v>
      </c>
      <c r="E192" s="39"/>
      <c r="F192" s="195" t="s">
        <v>259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191</v>
      </c>
      <c r="AU192" s="20" t="s">
        <v>83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220</v>
      </c>
      <c r="G193" s="200"/>
      <c r="H193" s="204">
        <v>0.76100000000000001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220</v>
      </c>
      <c r="G194" s="200"/>
      <c r="H194" s="204">
        <v>0.76100000000000001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221</v>
      </c>
      <c r="G195" s="200"/>
      <c r="H195" s="204">
        <v>0.75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222</v>
      </c>
      <c r="G196" s="200"/>
      <c r="H196" s="204">
        <v>0.34799999999999998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220</v>
      </c>
      <c r="G197" s="200"/>
      <c r="H197" s="204">
        <v>0.76100000000000001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4" customFormat="1" ht="11.25">
      <c r="B198" s="211"/>
      <c r="C198" s="212"/>
      <c r="D198" s="201" t="s">
        <v>193</v>
      </c>
      <c r="E198" s="213" t="s">
        <v>19</v>
      </c>
      <c r="F198" s="214" t="s">
        <v>197</v>
      </c>
      <c r="G198" s="212"/>
      <c r="H198" s="215">
        <v>3.3810000000000002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193</v>
      </c>
      <c r="AU198" s="221" t="s">
        <v>83</v>
      </c>
      <c r="AV198" s="14" t="s">
        <v>189</v>
      </c>
      <c r="AW198" s="14" t="s">
        <v>32</v>
      </c>
      <c r="AX198" s="14" t="s">
        <v>77</v>
      </c>
      <c r="AY198" s="221" t="s">
        <v>181</v>
      </c>
    </row>
    <row r="199" spans="1:65" s="2" customFormat="1" ht="24.2" customHeight="1">
      <c r="A199" s="37"/>
      <c r="B199" s="38"/>
      <c r="C199" s="181" t="s">
        <v>260</v>
      </c>
      <c r="D199" s="181" t="s">
        <v>184</v>
      </c>
      <c r="E199" s="182" t="s">
        <v>261</v>
      </c>
      <c r="F199" s="183" t="s">
        <v>262</v>
      </c>
      <c r="G199" s="184" t="s">
        <v>187</v>
      </c>
      <c r="H199" s="185">
        <v>3.3809999999999998</v>
      </c>
      <c r="I199" s="186"/>
      <c r="J199" s="187">
        <f>ROUND(I199*H199,2)</f>
        <v>0</v>
      </c>
      <c r="K199" s="183" t="s">
        <v>188</v>
      </c>
      <c r="L199" s="42"/>
      <c r="M199" s="188" t="s">
        <v>19</v>
      </c>
      <c r="N199" s="189" t="s">
        <v>42</v>
      </c>
      <c r="O199" s="67"/>
      <c r="P199" s="190">
        <f>O199*H199</f>
        <v>0</v>
      </c>
      <c r="Q199" s="190">
        <v>3.3E-3</v>
      </c>
      <c r="R199" s="190">
        <f>Q199*H199</f>
        <v>1.1157299999999998E-2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189</v>
      </c>
      <c r="AT199" s="192" t="s">
        <v>184</v>
      </c>
      <c r="AU199" s="192" t="s">
        <v>83</v>
      </c>
      <c r="AY199" s="20" t="s">
        <v>181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83</v>
      </c>
      <c r="BK199" s="193">
        <f>ROUND(I199*H199,2)</f>
        <v>0</v>
      </c>
      <c r="BL199" s="20" t="s">
        <v>189</v>
      </c>
      <c r="BM199" s="192" t="s">
        <v>263</v>
      </c>
    </row>
    <row r="200" spans="1:65" s="2" customFormat="1" ht="11.25">
      <c r="A200" s="37"/>
      <c r="B200" s="38"/>
      <c r="C200" s="39"/>
      <c r="D200" s="194" t="s">
        <v>191</v>
      </c>
      <c r="E200" s="39"/>
      <c r="F200" s="195" t="s">
        <v>264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191</v>
      </c>
      <c r="AU200" s="20" t="s">
        <v>83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220</v>
      </c>
      <c r="G201" s="200"/>
      <c r="H201" s="204">
        <v>0.76100000000000001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220</v>
      </c>
      <c r="G202" s="200"/>
      <c r="H202" s="204">
        <v>0.76100000000000001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221</v>
      </c>
      <c r="G203" s="200"/>
      <c r="H203" s="204">
        <v>0.75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222</v>
      </c>
      <c r="G204" s="200"/>
      <c r="H204" s="204">
        <v>0.34799999999999998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3" customFormat="1" ht="11.25">
      <c r="B205" s="199"/>
      <c r="C205" s="200"/>
      <c r="D205" s="201" t="s">
        <v>193</v>
      </c>
      <c r="E205" s="202" t="s">
        <v>19</v>
      </c>
      <c r="F205" s="203" t="s">
        <v>220</v>
      </c>
      <c r="G205" s="200"/>
      <c r="H205" s="204">
        <v>0.76100000000000001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193</v>
      </c>
      <c r="AU205" s="210" t="s">
        <v>83</v>
      </c>
      <c r="AV205" s="13" t="s">
        <v>83</v>
      </c>
      <c r="AW205" s="13" t="s">
        <v>32</v>
      </c>
      <c r="AX205" s="13" t="s">
        <v>70</v>
      </c>
      <c r="AY205" s="210" t="s">
        <v>181</v>
      </c>
    </row>
    <row r="206" spans="1:65" s="14" customFormat="1" ht="11.25">
      <c r="B206" s="211"/>
      <c r="C206" s="212"/>
      <c r="D206" s="201" t="s">
        <v>193</v>
      </c>
      <c r="E206" s="213" t="s">
        <v>19</v>
      </c>
      <c r="F206" s="214" t="s">
        <v>197</v>
      </c>
      <c r="G206" s="212"/>
      <c r="H206" s="215">
        <v>3.3810000000000002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193</v>
      </c>
      <c r="AU206" s="221" t="s">
        <v>83</v>
      </c>
      <c r="AV206" s="14" t="s">
        <v>189</v>
      </c>
      <c r="AW206" s="14" t="s">
        <v>32</v>
      </c>
      <c r="AX206" s="14" t="s">
        <v>77</v>
      </c>
      <c r="AY206" s="221" t="s">
        <v>181</v>
      </c>
    </row>
    <row r="207" spans="1:65" s="12" customFormat="1" ht="22.9" customHeight="1">
      <c r="B207" s="165"/>
      <c r="C207" s="166"/>
      <c r="D207" s="167" t="s">
        <v>69</v>
      </c>
      <c r="E207" s="179" t="s">
        <v>242</v>
      </c>
      <c r="F207" s="179" t="s">
        <v>265</v>
      </c>
      <c r="G207" s="166"/>
      <c r="H207" s="166"/>
      <c r="I207" s="169"/>
      <c r="J207" s="180">
        <f>BK207</f>
        <v>0</v>
      </c>
      <c r="K207" s="166"/>
      <c r="L207" s="171"/>
      <c r="M207" s="172"/>
      <c r="N207" s="173"/>
      <c r="O207" s="173"/>
      <c r="P207" s="174">
        <f>SUM(P208:P256)</f>
        <v>0</v>
      </c>
      <c r="Q207" s="173"/>
      <c r="R207" s="174">
        <f>SUM(R208:R256)</f>
        <v>1.5444E-3</v>
      </c>
      <c r="S207" s="173"/>
      <c r="T207" s="175">
        <f>SUM(T208:T256)</f>
        <v>1.046548</v>
      </c>
      <c r="AR207" s="176" t="s">
        <v>77</v>
      </c>
      <c r="AT207" s="177" t="s">
        <v>69</v>
      </c>
      <c r="AU207" s="177" t="s">
        <v>77</v>
      </c>
      <c r="AY207" s="176" t="s">
        <v>181</v>
      </c>
      <c r="BK207" s="178">
        <f>SUM(BK208:BK256)</f>
        <v>0</v>
      </c>
    </row>
    <row r="208" spans="1:65" s="2" customFormat="1" ht="24.2" customHeight="1">
      <c r="A208" s="37"/>
      <c r="B208" s="38"/>
      <c r="C208" s="181" t="s">
        <v>266</v>
      </c>
      <c r="D208" s="181" t="s">
        <v>184</v>
      </c>
      <c r="E208" s="182" t="s">
        <v>267</v>
      </c>
      <c r="F208" s="183" t="s">
        <v>268</v>
      </c>
      <c r="G208" s="184" t="s">
        <v>187</v>
      </c>
      <c r="H208" s="185">
        <v>11.88</v>
      </c>
      <c r="I208" s="186"/>
      <c r="J208" s="187">
        <f>ROUND(I208*H208,2)</f>
        <v>0</v>
      </c>
      <c r="K208" s="183" t="s">
        <v>188</v>
      </c>
      <c r="L208" s="42"/>
      <c r="M208" s="188" t="s">
        <v>19</v>
      </c>
      <c r="N208" s="189" t="s">
        <v>42</v>
      </c>
      <c r="O208" s="67"/>
      <c r="P208" s="190">
        <f>O208*H208</f>
        <v>0</v>
      </c>
      <c r="Q208" s="190">
        <v>1.2999999999999999E-4</v>
      </c>
      <c r="R208" s="190">
        <f>Q208*H208</f>
        <v>1.5444E-3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189</v>
      </c>
      <c r="AT208" s="192" t="s">
        <v>184</v>
      </c>
      <c r="AU208" s="192" t="s">
        <v>83</v>
      </c>
      <c r="AY208" s="20" t="s">
        <v>181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83</v>
      </c>
      <c r="BK208" s="193">
        <f>ROUND(I208*H208,2)</f>
        <v>0</v>
      </c>
      <c r="BL208" s="20" t="s">
        <v>189</v>
      </c>
      <c r="BM208" s="192" t="s">
        <v>269</v>
      </c>
    </row>
    <row r="209" spans="1:65" s="2" customFormat="1" ht="11.25">
      <c r="A209" s="37"/>
      <c r="B209" s="38"/>
      <c r="C209" s="39"/>
      <c r="D209" s="194" t="s">
        <v>191</v>
      </c>
      <c r="E209" s="39"/>
      <c r="F209" s="195" t="s">
        <v>270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191</v>
      </c>
      <c r="AU209" s="20" t="s">
        <v>83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271</v>
      </c>
      <c r="G211" s="200"/>
      <c r="H211" s="204">
        <v>3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272</v>
      </c>
      <c r="G212" s="200"/>
      <c r="H212" s="204">
        <v>1.44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272</v>
      </c>
      <c r="G213" s="200"/>
      <c r="H213" s="204">
        <v>1.44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271</v>
      </c>
      <c r="G214" s="200"/>
      <c r="H214" s="204">
        <v>3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11.879999999999999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1.75" customHeight="1">
      <c r="A216" s="37"/>
      <c r="B216" s="38"/>
      <c r="C216" s="181" t="s">
        <v>273</v>
      </c>
      <c r="D216" s="181" t="s">
        <v>184</v>
      </c>
      <c r="E216" s="182" t="s">
        <v>274</v>
      </c>
      <c r="F216" s="183" t="s">
        <v>275</v>
      </c>
      <c r="G216" s="184" t="s">
        <v>187</v>
      </c>
      <c r="H216" s="185">
        <v>0.60099999999999998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7.2999999999999995E-2</v>
      </c>
      <c r="T216" s="191">
        <f>S216*H216</f>
        <v>4.3872999999999995E-2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276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277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214</v>
      </c>
      <c r="G218" s="200"/>
      <c r="H218" s="204">
        <v>0.60099999999999998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0.60099999999999998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279</v>
      </c>
      <c r="F220" s="183" t="s">
        <v>280</v>
      </c>
      <c r="G220" s="184" t="s">
        <v>187</v>
      </c>
      <c r="H220" s="185">
        <v>1.7969999999999999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5.8999999999999997E-2</v>
      </c>
      <c r="T220" s="191">
        <f>S220*H220</f>
        <v>0.10602299999999999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281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282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6" customFormat="1" ht="11.25">
      <c r="B222" s="243"/>
      <c r="C222" s="244"/>
      <c r="D222" s="201" t="s">
        <v>193</v>
      </c>
      <c r="E222" s="245" t="s">
        <v>19</v>
      </c>
      <c r="F222" s="246" t="s">
        <v>283</v>
      </c>
      <c r="G222" s="244"/>
      <c r="H222" s="245" t="s">
        <v>19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AT222" s="252" t="s">
        <v>193</v>
      </c>
      <c r="AU222" s="252" t="s">
        <v>83</v>
      </c>
      <c r="AV222" s="16" t="s">
        <v>77</v>
      </c>
      <c r="AW222" s="16" t="s">
        <v>32</v>
      </c>
      <c r="AX222" s="16" t="s">
        <v>70</v>
      </c>
      <c r="AY222" s="252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213</v>
      </c>
      <c r="G223" s="200"/>
      <c r="H223" s="204">
        <v>1.7969999999999999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4" customFormat="1" ht="11.25">
      <c r="B224" s="211"/>
      <c r="C224" s="212"/>
      <c r="D224" s="201" t="s">
        <v>193</v>
      </c>
      <c r="E224" s="213" t="s">
        <v>19</v>
      </c>
      <c r="F224" s="214" t="s">
        <v>197</v>
      </c>
      <c r="G224" s="212"/>
      <c r="H224" s="215">
        <v>1.7969999999999999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193</v>
      </c>
      <c r="AU224" s="221" t="s">
        <v>83</v>
      </c>
      <c r="AV224" s="14" t="s">
        <v>189</v>
      </c>
      <c r="AW224" s="14" t="s">
        <v>32</v>
      </c>
      <c r="AX224" s="14" t="s">
        <v>77</v>
      </c>
      <c r="AY224" s="221" t="s">
        <v>181</v>
      </c>
    </row>
    <row r="225" spans="1:65" s="2" customFormat="1" ht="21.75" customHeight="1">
      <c r="A225" s="37"/>
      <c r="B225" s="38"/>
      <c r="C225" s="181" t="s">
        <v>284</v>
      </c>
      <c r="D225" s="181" t="s">
        <v>184</v>
      </c>
      <c r="E225" s="182" t="s">
        <v>285</v>
      </c>
      <c r="F225" s="183" t="s">
        <v>286</v>
      </c>
      <c r="G225" s="184" t="s">
        <v>187</v>
      </c>
      <c r="H225" s="185">
        <v>9.3420000000000005</v>
      </c>
      <c r="I225" s="186"/>
      <c r="J225" s="187">
        <f>ROUND(I225*H225,2)</f>
        <v>0</v>
      </c>
      <c r="K225" s="183" t="s">
        <v>188</v>
      </c>
      <c r="L225" s="42"/>
      <c r="M225" s="188" t="s">
        <v>19</v>
      </c>
      <c r="N225" s="189" t="s">
        <v>42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5.0999999999999997E-2</v>
      </c>
      <c r="T225" s="191">
        <f>S225*H225</f>
        <v>0.47644199999999998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189</v>
      </c>
      <c r="AT225" s="192" t="s">
        <v>184</v>
      </c>
      <c r="AU225" s="192" t="s">
        <v>83</v>
      </c>
      <c r="AY225" s="20" t="s">
        <v>181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83</v>
      </c>
      <c r="BK225" s="193">
        <f>ROUND(I225*H225,2)</f>
        <v>0</v>
      </c>
      <c r="BL225" s="20" t="s">
        <v>189</v>
      </c>
      <c r="BM225" s="192" t="s">
        <v>287</v>
      </c>
    </row>
    <row r="226" spans="1:65" s="2" customFormat="1" ht="11.25">
      <c r="A226" s="37"/>
      <c r="B226" s="38"/>
      <c r="C226" s="39"/>
      <c r="D226" s="194" t="s">
        <v>191</v>
      </c>
      <c r="E226" s="39"/>
      <c r="F226" s="195" t="s">
        <v>288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191</v>
      </c>
      <c r="AU226" s="20" t="s">
        <v>83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212</v>
      </c>
      <c r="G227" s="200"/>
      <c r="H227" s="204">
        <v>3.1139999999999999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212</v>
      </c>
      <c r="G228" s="200"/>
      <c r="H228" s="204">
        <v>3.1139999999999999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212</v>
      </c>
      <c r="G229" s="200"/>
      <c r="H229" s="204">
        <v>3.1139999999999999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9.3419999999999987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24.2" customHeight="1">
      <c r="A231" s="37"/>
      <c r="B231" s="38"/>
      <c r="C231" s="181" t="s">
        <v>289</v>
      </c>
      <c r="D231" s="181" t="s">
        <v>184</v>
      </c>
      <c r="E231" s="182" t="s">
        <v>290</v>
      </c>
      <c r="F231" s="183" t="s">
        <v>291</v>
      </c>
      <c r="G231" s="184" t="s">
        <v>187</v>
      </c>
      <c r="H231" s="185">
        <v>9.1349999999999998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4.5999999999999999E-2</v>
      </c>
      <c r="T231" s="191">
        <f>S231*H231</f>
        <v>0.42020999999999997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292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293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194</v>
      </c>
      <c r="G233" s="200"/>
      <c r="H233" s="204">
        <v>2.1480000000000001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194</v>
      </c>
      <c r="G234" s="200"/>
      <c r="H234" s="204">
        <v>2.1480000000000001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195</v>
      </c>
      <c r="G235" s="200"/>
      <c r="H235" s="204">
        <v>1.7609999999999999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196</v>
      </c>
      <c r="G236" s="200"/>
      <c r="H236" s="204">
        <v>0.93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194</v>
      </c>
      <c r="G237" s="200"/>
      <c r="H237" s="204">
        <v>2.1480000000000001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9.1349999999999998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2" customFormat="1" ht="16.5" customHeight="1">
      <c r="A239" s="37"/>
      <c r="B239" s="38"/>
      <c r="C239" s="181" t="s">
        <v>294</v>
      </c>
      <c r="D239" s="181" t="s">
        <v>184</v>
      </c>
      <c r="E239" s="182" t="s">
        <v>295</v>
      </c>
      <c r="F239" s="183" t="s">
        <v>296</v>
      </c>
      <c r="G239" s="184" t="s">
        <v>187</v>
      </c>
      <c r="H239" s="185">
        <v>3.3809999999999998</v>
      </c>
      <c r="I239" s="186"/>
      <c r="J239" s="187">
        <f>ROUND(I239*H239,2)</f>
        <v>0</v>
      </c>
      <c r="K239" s="183" t="s">
        <v>188</v>
      </c>
      <c r="L239" s="42"/>
      <c r="M239" s="188" t="s">
        <v>19</v>
      </c>
      <c r="N239" s="189" t="s">
        <v>42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189</v>
      </c>
      <c r="AT239" s="192" t="s">
        <v>184</v>
      </c>
      <c r="AU239" s="192" t="s">
        <v>83</v>
      </c>
      <c r="AY239" s="20" t="s">
        <v>181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83</v>
      </c>
      <c r="BK239" s="193">
        <f>ROUND(I239*H239,2)</f>
        <v>0</v>
      </c>
      <c r="BL239" s="20" t="s">
        <v>189</v>
      </c>
      <c r="BM239" s="192" t="s">
        <v>297</v>
      </c>
    </row>
    <row r="240" spans="1:65" s="2" customFormat="1" ht="11.25">
      <c r="A240" s="37"/>
      <c r="B240" s="38"/>
      <c r="C240" s="39"/>
      <c r="D240" s="194" t="s">
        <v>191</v>
      </c>
      <c r="E240" s="39"/>
      <c r="F240" s="195" t="s">
        <v>298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191</v>
      </c>
      <c r="AU240" s="20" t="s">
        <v>83</v>
      </c>
    </row>
    <row r="241" spans="1:65" s="16" customFormat="1" ht="11.25">
      <c r="B241" s="243"/>
      <c r="C241" s="244"/>
      <c r="D241" s="201" t="s">
        <v>193</v>
      </c>
      <c r="E241" s="245" t="s">
        <v>19</v>
      </c>
      <c r="F241" s="246" t="s">
        <v>299</v>
      </c>
      <c r="G241" s="244"/>
      <c r="H241" s="245" t="s">
        <v>19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193</v>
      </c>
      <c r="AU241" s="252" t="s">
        <v>83</v>
      </c>
      <c r="AV241" s="16" t="s">
        <v>77</v>
      </c>
      <c r="AW241" s="16" t="s">
        <v>32</v>
      </c>
      <c r="AX241" s="16" t="s">
        <v>70</v>
      </c>
      <c r="AY241" s="252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220</v>
      </c>
      <c r="G242" s="200"/>
      <c r="H242" s="204">
        <v>0.76100000000000001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3" customFormat="1" ht="11.25">
      <c r="B243" s="199"/>
      <c r="C243" s="200"/>
      <c r="D243" s="201" t="s">
        <v>193</v>
      </c>
      <c r="E243" s="202" t="s">
        <v>19</v>
      </c>
      <c r="F243" s="203" t="s">
        <v>220</v>
      </c>
      <c r="G243" s="200"/>
      <c r="H243" s="204">
        <v>0.76100000000000001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193</v>
      </c>
      <c r="AU243" s="210" t="s">
        <v>83</v>
      </c>
      <c r="AV243" s="13" t="s">
        <v>83</v>
      </c>
      <c r="AW243" s="13" t="s">
        <v>32</v>
      </c>
      <c r="AX243" s="13" t="s">
        <v>70</v>
      </c>
      <c r="AY243" s="210" t="s">
        <v>181</v>
      </c>
    </row>
    <row r="244" spans="1:65" s="13" customFormat="1" ht="11.25">
      <c r="B244" s="199"/>
      <c r="C244" s="200"/>
      <c r="D244" s="201" t="s">
        <v>193</v>
      </c>
      <c r="E244" s="202" t="s">
        <v>19</v>
      </c>
      <c r="F244" s="203" t="s">
        <v>221</v>
      </c>
      <c r="G244" s="200"/>
      <c r="H244" s="204">
        <v>0.75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193</v>
      </c>
      <c r="AU244" s="210" t="s">
        <v>83</v>
      </c>
      <c r="AV244" s="13" t="s">
        <v>83</v>
      </c>
      <c r="AW244" s="13" t="s">
        <v>32</v>
      </c>
      <c r="AX244" s="13" t="s">
        <v>70</v>
      </c>
      <c r="AY244" s="210" t="s">
        <v>181</v>
      </c>
    </row>
    <row r="245" spans="1:65" s="13" customFormat="1" ht="11.25">
      <c r="B245" s="199"/>
      <c r="C245" s="200"/>
      <c r="D245" s="201" t="s">
        <v>193</v>
      </c>
      <c r="E245" s="202" t="s">
        <v>19</v>
      </c>
      <c r="F245" s="203" t="s">
        <v>222</v>
      </c>
      <c r="G245" s="200"/>
      <c r="H245" s="204">
        <v>0.34799999999999998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193</v>
      </c>
      <c r="AU245" s="210" t="s">
        <v>83</v>
      </c>
      <c r="AV245" s="13" t="s">
        <v>83</v>
      </c>
      <c r="AW245" s="13" t="s">
        <v>32</v>
      </c>
      <c r="AX245" s="13" t="s">
        <v>70</v>
      </c>
      <c r="AY245" s="210" t="s">
        <v>181</v>
      </c>
    </row>
    <row r="246" spans="1:65" s="13" customFormat="1" ht="11.25">
      <c r="B246" s="199"/>
      <c r="C246" s="200"/>
      <c r="D246" s="201" t="s">
        <v>193</v>
      </c>
      <c r="E246" s="202" t="s">
        <v>19</v>
      </c>
      <c r="F246" s="203" t="s">
        <v>220</v>
      </c>
      <c r="G246" s="200"/>
      <c r="H246" s="204">
        <v>0.76100000000000001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193</v>
      </c>
      <c r="AU246" s="210" t="s">
        <v>83</v>
      </c>
      <c r="AV246" s="13" t="s">
        <v>83</v>
      </c>
      <c r="AW246" s="13" t="s">
        <v>32</v>
      </c>
      <c r="AX246" s="13" t="s">
        <v>70</v>
      </c>
      <c r="AY246" s="210" t="s">
        <v>181</v>
      </c>
    </row>
    <row r="247" spans="1:65" s="14" customFormat="1" ht="11.25">
      <c r="B247" s="211"/>
      <c r="C247" s="212"/>
      <c r="D247" s="201" t="s">
        <v>193</v>
      </c>
      <c r="E247" s="213" t="s">
        <v>19</v>
      </c>
      <c r="F247" s="214" t="s">
        <v>197</v>
      </c>
      <c r="G247" s="212"/>
      <c r="H247" s="215">
        <v>3.3810000000000002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193</v>
      </c>
      <c r="AU247" s="221" t="s">
        <v>83</v>
      </c>
      <c r="AV247" s="14" t="s">
        <v>189</v>
      </c>
      <c r="AW247" s="14" t="s">
        <v>32</v>
      </c>
      <c r="AX247" s="14" t="s">
        <v>77</v>
      </c>
      <c r="AY247" s="221" t="s">
        <v>181</v>
      </c>
    </row>
    <row r="248" spans="1:65" s="2" customFormat="1" ht="16.5" customHeight="1">
      <c r="A248" s="37"/>
      <c r="B248" s="38"/>
      <c r="C248" s="181" t="s">
        <v>300</v>
      </c>
      <c r="D248" s="181" t="s">
        <v>184</v>
      </c>
      <c r="E248" s="182" t="s">
        <v>301</v>
      </c>
      <c r="F248" s="183" t="s">
        <v>302</v>
      </c>
      <c r="G248" s="184" t="s">
        <v>187</v>
      </c>
      <c r="H248" s="185">
        <v>3.3809999999999998</v>
      </c>
      <c r="I248" s="186"/>
      <c r="J248" s="187">
        <f>ROUND(I248*H248,2)</f>
        <v>0</v>
      </c>
      <c r="K248" s="183" t="s">
        <v>188</v>
      </c>
      <c r="L248" s="42"/>
      <c r="M248" s="188" t="s">
        <v>19</v>
      </c>
      <c r="N248" s="189" t="s">
        <v>42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189</v>
      </c>
      <c r="AT248" s="192" t="s">
        <v>184</v>
      </c>
      <c r="AU248" s="192" t="s">
        <v>83</v>
      </c>
      <c r="AY248" s="20" t="s">
        <v>181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83</v>
      </c>
      <c r="BK248" s="193">
        <f>ROUND(I248*H248,2)</f>
        <v>0</v>
      </c>
      <c r="BL248" s="20" t="s">
        <v>189</v>
      </c>
      <c r="BM248" s="192" t="s">
        <v>303</v>
      </c>
    </row>
    <row r="249" spans="1:65" s="2" customFormat="1" ht="11.25">
      <c r="A249" s="37"/>
      <c r="B249" s="38"/>
      <c r="C249" s="39"/>
      <c r="D249" s="194" t="s">
        <v>191</v>
      </c>
      <c r="E249" s="39"/>
      <c r="F249" s="195" t="s">
        <v>304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191</v>
      </c>
      <c r="AU249" s="20" t="s">
        <v>83</v>
      </c>
    </row>
    <row r="250" spans="1:65" s="16" customFormat="1" ht="11.25">
      <c r="B250" s="243"/>
      <c r="C250" s="244"/>
      <c r="D250" s="201" t="s">
        <v>193</v>
      </c>
      <c r="E250" s="245" t="s">
        <v>19</v>
      </c>
      <c r="F250" s="246" t="s">
        <v>299</v>
      </c>
      <c r="G250" s="244"/>
      <c r="H250" s="245" t="s">
        <v>19</v>
      </c>
      <c r="I250" s="247"/>
      <c r="J250" s="244"/>
      <c r="K250" s="244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193</v>
      </c>
      <c r="AU250" s="252" t="s">
        <v>83</v>
      </c>
      <c r="AV250" s="16" t="s">
        <v>77</v>
      </c>
      <c r="AW250" s="16" t="s">
        <v>32</v>
      </c>
      <c r="AX250" s="16" t="s">
        <v>70</v>
      </c>
      <c r="AY250" s="252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220</v>
      </c>
      <c r="G251" s="200"/>
      <c r="H251" s="204">
        <v>0.76100000000000001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3" customFormat="1" ht="11.25">
      <c r="B252" s="199"/>
      <c r="C252" s="200"/>
      <c r="D252" s="201" t="s">
        <v>193</v>
      </c>
      <c r="E252" s="202" t="s">
        <v>19</v>
      </c>
      <c r="F252" s="203" t="s">
        <v>220</v>
      </c>
      <c r="G252" s="200"/>
      <c r="H252" s="204">
        <v>0.76100000000000001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193</v>
      </c>
      <c r="AU252" s="210" t="s">
        <v>83</v>
      </c>
      <c r="AV252" s="13" t="s">
        <v>83</v>
      </c>
      <c r="AW252" s="13" t="s">
        <v>32</v>
      </c>
      <c r="AX252" s="13" t="s">
        <v>70</v>
      </c>
      <c r="AY252" s="210" t="s">
        <v>181</v>
      </c>
    </row>
    <row r="253" spans="1:65" s="13" customFormat="1" ht="11.25">
      <c r="B253" s="199"/>
      <c r="C253" s="200"/>
      <c r="D253" s="201" t="s">
        <v>193</v>
      </c>
      <c r="E253" s="202" t="s">
        <v>19</v>
      </c>
      <c r="F253" s="203" t="s">
        <v>221</v>
      </c>
      <c r="G253" s="200"/>
      <c r="H253" s="204">
        <v>0.75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193</v>
      </c>
      <c r="AU253" s="210" t="s">
        <v>83</v>
      </c>
      <c r="AV253" s="13" t="s">
        <v>83</v>
      </c>
      <c r="AW253" s="13" t="s">
        <v>32</v>
      </c>
      <c r="AX253" s="13" t="s">
        <v>70</v>
      </c>
      <c r="AY253" s="210" t="s">
        <v>181</v>
      </c>
    </row>
    <row r="254" spans="1:65" s="13" customFormat="1" ht="11.25">
      <c r="B254" s="199"/>
      <c r="C254" s="200"/>
      <c r="D254" s="201" t="s">
        <v>193</v>
      </c>
      <c r="E254" s="202" t="s">
        <v>19</v>
      </c>
      <c r="F254" s="203" t="s">
        <v>222</v>
      </c>
      <c r="G254" s="200"/>
      <c r="H254" s="204">
        <v>0.34799999999999998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193</v>
      </c>
      <c r="AU254" s="210" t="s">
        <v>83</v>
      </c>
      <c r="AV254" s="13" t="s">
        <v>83</v>
      </c>
      <c r="AW254" s="13" t="s">
        <v>32</v>
      </c>
      <c r="AX254" s="13" t="s">
        <v>70</v>
      </c>
      <c r="AY254" s="210" t="s">
        <v>181</v>
      </c>
    </row>
    <row r="255" spans="1:65" s="13" customFormat="1" ht="11.25">
      <c r="B255" s="199"/>
      <c r="C255" s="200"/>
      <c r="D255" s="201" t="s">
        <v>193</v>
      </c>
      <c r="E255" s="202" t="s">
        <v>19</v>
      </c>
      <c r="F255" s="203" t="s">
        <v>220</v>
      </c>
      <c r="G255" s="200"/>
      <c r="H255" s="204">
        <v>0.76100000000000001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193</v>
      </c>
      <c r="AU255" s="210" t="s">
        <v>83</v>
      </c>
      <c r="AV255" s="13" t="s">
        <v>83</v>
      </c>
      <c r="AW255" s="13" t="s">
        <v>32</v>
      </c>
      <c r="AX255" s="13" t="s">
        <v>70</v>
      </c>
      <c r="AY255" s="210" t="s">
        <v>181</v>
      </c>
    </row>
    <row r="256" spans="1:65" s="14" customFormat="1" ht="11.25">
      <c r="B256" s="211"/>
      <c r="C256" s="212"/>
      <c r="D256" s="201" t="s">
        <v>193</v>
      </c>
      <c r="E256" s="213" t="s">
        <v>19</v>
      </c>
      <c r="F256" s="214" t="s">
        <v>197</v>
      </c>
      <c r="G256" s="212"/>
      <c r="H256" s="215">
        <v>3.3810000000000002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193</v>
      </c>
      <c r="AU256" s="221" t="s">
        <v>83</v>
      </c>
      <c r="AV256" s="14" t="s">
        <v>189</v>
      </c>
      <c r="AW256" s="14" t="s">
        <v>32</v>
      </c>
      <c r="AX256" s="14" t="s">
        <v>77</v>
      </c>
      <c r="AY256" s="221" t="s">
        <v>181</v>
      </c>
    </row>
    <row r="257" spans="1:65" s="12" customFormat="1" ht="22.9" customHeight="1">
      <c r="B257" s="165"/>
      <c r="C257" s="166"/>
      <c r="D257" s="167" t="s">
        <v>69</v>
      </c>
      <c r="E257" s="179" t="s">
        <v>305</v>
      </c>
      <c r="F257" s="179" t="s">
        <v>306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SUM(P258:P268)</f>
        <v>0</v>
      </c>
      <c r="Q257" s="173"/>
      <c r="R257" s="174">
        <f>SUM(R258:R268)</f>
        <v>0</v>
      </c>
      <c r="S257" s="173"/>
      <c r="T257" s="175">
        <f>SUM(T258:T268)</f>
        <v>0</v>
      </c>
      <c r="AR257" s="176" t="s">
        <v>77</v>
      </c>
      <c r="AT257" s="177" t="s">
        <v>69</v>
      </c>
      <c r="AU257" s="177" t="s">
        <v>77</v>
      </c>
      <c r="AY257" s="176" t="s">
        <v>181</v>
      </c>
      <c r="BK257" s="178">
        <f>SUM(BK258:BK268)</f>
        <v>0</v>
      </c>
    </row>
    <row r="258" spans="1:65" s="2" customFormat="1" ht="24.2" customHeight="1">
      <c r="A258" s="37"/>
      <c r="B258" s="38"/>
      <c r="C258" s="181" t="s">
        <v>7</v>
      </c>
      <c r="D258" s="181" t="s">
        <v>184</v>
      </c>
      <c r="E258" s="182" t="s">
        <v>307</v>
      </c>
      <c r="F258" s="183" t="s">
        <v>308</v>
      </c>
      <c r="G258" s="184" t="s">
        <v>309</v>
      </c>
      <c r="H258" s="185">
        <v>1.083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310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311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2" customFormat="1" ht="21.75" customHeight="1">
      <c r="A260" s="37"/>
      <c r="B260" s="38"/>
      <c r="C260" s="181" t="s">
        <v>312</v>
      </c>
      <c r="D260" s="181" t="s">
        <v>184</v>
      </c>
      <c r="E260" s="182" t="s">
        <v>313</v>
      </c>
      <c r="F260" s="183" t="s">
        <v>314</v>
      </c>
      <c r="G260" s="184" t="s">
        <v>309</v>
      </c>
      <c r="H260" s="185">
        <v>1.083</v>
      </c>
      <c r="I260" s="186"/>
      <c r="J260" s="187">
        <f>ROUND(I260*H260,2)</f>
        <v>0</v>
      </c>
      <c r="K260" s="183" t="s">
        <v>188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189</v>
      </c>
      <c r="AT260" s="192" t="s">
        <v>184</v>
      </c>
      <c r="AU260" s="192" t="s">
        <v>83</v>
      </c>
      <c r="AY260" s="20" t="s">
        <v>181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83</v>
      </c>
      <c r="BK260" s="193">
        <f>ROUND(I260*H260,2)</f>
        <v>0</v>
      </c>
      <c r="BL260" s="20" t="s">
        <v>189</v>
      </c>
      <c r="BM260" s="192" t="s">
        <v>315</v>
      </c>
    </row>
    <row r="261" spans="1:65" s="2" customFormat="1" ht="11.25">
      <c r="A261" s="37"/>
      <c r="B261" s="38"/>
      <c r="C261" s="39"/>
      <c r="D261" s="194" t="s">
        <v>191</v>
      </c>
      <c r="E261" s="39"/>
      <c r="F261" s="195" t="s">
        <v>316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191</v>
      </c>
      <c r="AU261" s="20" t="s">
        <v>83</v>
      </c>
    </row>
    <row r="262" spans="1:65" s="2" customFormat="1" ht="24.2" customHeight="1">
      <c r="A262" s="37"/>
      <c r="B262" s="38"/>
      <c r="C262" s="181" t="s">
        <v>317</v>
      </c>
      <c r="D262" s="181" t="s">
        <v>184</v>
      </c>
      <c r="E262" s="182" t="s">
        <v>318</v>
      </c>
      <c r="F262" s="183" t="s">
        <v>319</v>
      </c>
      <c r="G262" s="184" t="s">
        <v>309</v>
      </c>
      <c r="H262" s="185">
        <v>9.7469999999999999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189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189</v>
      </c>
      <c r="BM262" s="192" t="s">
        <v>320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321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6" customFormat="1" ht="11.25">
      <c r="B264" s="243"/>
      <c r="C264" s="244"/>
      <c r="D264" s="201" t="s">
        <v>193</v>
      </c>
      <c r="E264" s="245" t="s">
        <v>19</v>
      </c>
      <c r="F264" s="246" t="s">
        <v>322</v>
      </c>
      <c r="G264" s="244"/>
      <c r="H264" s="245" t="s">
        <v>19</v>
      </c>
      <c r="I264" s="247"/>
      <c r="J264" s="244"/>
      <c r="K264" s="244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193</v>
      </c>
      <c r="AU264" s="252" t="s">
        <v>83</v>
      </c>
      <c r="AV264" s="16" t="s">
        <v>77</v>
      </c>
      <c r="AW264" s="16" t="s">
        <v>32</v>
      </c>
      <c r="AX264" s="16" t="s">
        <v>70</v>
      </c>
      <c r="AY264" s="252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323</v>
      </c>
      <c r="G265" s="200"/>
      <c r="H265" s="204">
        <v>9.7469999999999999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4" customFormat="1" ht="11.25">
      <c r="B266" s="211"/>
      <c r="C266" s="212"/>
      <c r="D266" s="201" t="s">
        <v>193</v>
      </c>
      <c r="E266" s="213" t="s">
        <v>19</v>
      </c>
      <c r="F266" s="214" t="s">
        <v>197</v>
      </c>
      <c r="G266" s="212"/>
      <c r="H266" s="215">
        <v>9.7469999999999999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193</v>
      </c>
      <c r="AU266" s="221" t="s">
        <v>83</v>
      </c>
      <c r="AV266" s="14" t="s">
        <v>189</v>
      </c>
      <c r="AW266" s="14" t="s">
        <v>32</v>
      </c>
      <c r="AX266" s="14" t="s">
        <v>77</v>
      </c>
      <c r="AY266" s="221" t="s">
        <v>181</v>
      </c>
    </row>
    <row r="267" spans="1:65" s="2" customFormat="1" ht="24.2" customHeight="1">
      <c r="A267" s="37"/>
      <c r="B267" s="38"/>
      <c r="C267" s="181" t="s">
        <v>324</v>
      </c>
      <c r="D267" s="181" t="s">
        <v>184</v>
      </c>
      <c r="E267" s="182" t="s">
        <v>325</v>
      </c>
      <c r="F267" s="183" t="s">
        <v>326</v>
      </c>
      <c r="G267" s="184" t="s">
        <v>309</v>
      </c>
      <c r="H267" s="185">
        <v>1.083</v>
      </c>
      <c r="I267" s="186"/>
      <c r="J267" s="187">
        <f>ROUND(I267*H267,2)</f>
        <v>0</v>
      </c>
      <c r="K267" s="183" t="s">
        <v>188</v>
      </c>
      <c r="L267" s="42"/>
      <c r="M267" s="188" t="s">
        <v>19</v>
      </c>
      <c r="N267" s="189" t="s">
        <v>42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189</v>
      </c>
      <c r="AT267" s="192" t="s">
        <v>184</v>
      </c>
      <c r="AU267" s="192" t="s">
        <v>83</v>
      </c>
      <c r="AY267" s="20" t="s">
        <v>181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83</v>
      </c>
      <c r="BK267" s="193">
        <f>ROUND(I267*H267,2)</f>
        <v>0</v>
      </c>
      <c r="BL267" s="20" t="s">
        <v>189</v>
      </c>
      <c r="BM267" s="192" t="s">
        <v>327</v>
      </c>
    </row>
    <row r="268" spans="1:65" s="2" customFormat="1" ht="11.25">
      <c r="A268" s="37"/>
      <c r="B268" s="38"/>
      <c r="C268" s="39"/>
      <c r="D268" s="194" t="s">
        <v>191</v>
      </c>
      <c r="E268" s="39"/>
      <c r="F268" s="195" t="s">
        <v>328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191</v>
      </c>
      <c r="AU268" s="20" t="s">
        <v>83</v>
      </c>
    </row>
    <row r="269" spans="1:65" s="12" customFormat="1" ht="22.9" customHeight="1">
      <c r="B269" s="165"/>
      <c r="C269" s="166"/>
      <c r="D269" s="167" t="s">
        <v>69</v>
      </c>
      <c r="E269" s="179" t="s">
        <v>329</v>
      </c>
      <c r="F269" s="179" t="s">
        <v>330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SUM(P270:P271)</f>
        <v>0</v>
      </c>
      <c r="Q269" s="173"/>
      <c r="R269" s="174">
        <f>SUM(R270:R271)</f>
        <v>0</v>
      </c>
      <c r="S269" s="173"/>
      <c r="T269" s="175">
        <f>SUM(T270:T271)</f>
        <v>0</v>
      </c>
      <c r="AR269" s="176" t="s">
        <v>77</v>
      </c>
      <c r="AT269" s="177" t="s">
        <v>69</v>
      </c>
      <c r="AU269" s="177" t="s">
        <v>77</v>
      </c>
      <c r="AY269" s="176" t="s">
        <v>181</v>
      </c>
      <c r="BK269" s="178">
        <f>SUM(BK270:BK271)</f>
        <v>0</v>
      </c>
    </row>
    <row r="270" spans="1:65" s="2" customFormat="1" ht="33" customHeight="1">
      <c r="A270" s="37"/>
      <c r="B270" s="38"/>
      <c r="C270" s="181" t="s">
        <v>331</v>
      </c>
      <c r="D270" s="181" t="s">
        <v>184</v>
      </c>
      <c r="E270" s="182" t="s">
        <v>332</v>
      </c>
      <c r="F270" s="183" t="s">
        <v>333</v>
      </c>
      <c r="G270" s="184" t="s">
        <v>309</v>
      </c>
      <c r="H270" s="185">
        <v>0.39300000000000002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189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189</v>
      </c>
      <c r="BM270" s="192" t="s">
        <v>334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335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2" customFormat="1" ht="25.9" customHeight="1">
      <c r="B272" s="165"/>
      <c r="C272" s="166"/>
      <c r="D272" s="167" t="s">
        <v>69</v>
      </c>
      <c r="E272" s="168" t="s">
        <v>336</v>
      </c>
      <c r="F272" s="168" t="s">
        <v>337</v>
      </c>
      <c r="G272" s="166"/>
      <c r="H272" s="166"/>
      <c r="I272" s="169"/>
      <c r="J272" s="170">
        <f>BK272</f>
        <v>0</v>
      </c>
      <c r="K272" s="166"/>
      <c r="L272" s="171"/>
      <c r="M272" s="172"/>
      <c r="N272" s="173"/>
      <c r="O272" s="173"/>
      <c r="P272" s="174">
        <f>P273+P296+P344+P371+P385</f>
        <v>0</v>
      </c>
      <c r="Q272" s="173"/>
      <c r="R272" s="174">
        <f>R273+R296+R344+R371+R385</f>
        <v>0.50604511000000008</v>
      </c>
      <c r="S272" s="173"/>
      <c r="T272" s="175">
        <f>T273+T296+T344+T371+T385</f>
        <v>2.96101E-2</v>
      </c>
      <c r="AR272" s="176" t="s">
        <v>83</v>
      </c>
      <c r="AT272" s="177" t="s">
        <v>69</v>
      </c>
      <c r="AU272" s="177" t="s">
        <v>70</v>
      </c>
      <c r="AY272" s="176" t="s">
        <v>181</v>
      </c>
      <c r="BK272" s="178">
        <f>BK273+BK296+BK344+BK371+BK385</f>
        <v>0</v>
      </c>
    </row>
    <row r="273" spans="1:65" s="12" customFormat="1" ht="22.9" customHeight="1">
      <c r="B273" s="165"/>
      <c r="C273" s="166"/>
      <c r="D273" s="167" t="s">
        <v>69</v>
      </c>
      <c r="E273" s="179" t="s">
        <v>338</v>
      </c>
      <c r="F273" s="179" t="s">
        <v>339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SUM(P274:P295)</f>
        <v>0</v>
      </c>
      <c r="Q273" s="173"/>
      <c r="R273" s="174">
        <f>SUM(R274:R295)</f>
        <v>8.3562500000000026E-3</v>
      </c>
      <c r="S273" s="173"/>
      <c r="T273" s="175">
        <f>SUM(T274:T295)</f>
        <v>1.3410099999999999E-2</v>
      </c>
      <c r="AR273" s="176" t="s">
        <v>83</v>
      </c>
      <c r="AT273" s="177" t="s">
        <v>69</v>
      </c>
      <c r="AU273" s="177" t="s">
        <v>77</v>
      </c>
      <c r="AY273" s="176" t="s">
        <v>181</v>
      </c>
      <c r="BK273" s="178">
        <f>SUM(BK274:BK295)</f>
        <v>0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341</v>
      </c>
      <c r="F274" s="183" t="s">
        <v>342</v>
      </c>
      <c r="G274" s="184" t="s">
        <v>230</v>
      </c>
      <c r="H274" s="185">
        <v>8.0299999999999994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1.67E-3</v>
      </c>
      <c r="T274" s="191">
        <f>S274*H274</f>
        <v>1.3410099999999999E-2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343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344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345</v>
      </c>
      <c r="G276" s="200"/>
      <c r="H276" s="204">
        <v>2.54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3" customFormat="1" ht="11.25">
      <c r="B277" s="199"/>
      <c r="C277" s="200"/>
      <c r="D277" s="201" t="s">
        <v>193</v>
      </c>
      <c r="E277" s="202" t="s">
        <v>19</v>
      </c>
      <c r="F277" s="203" t="s">
        <v>346</v>
      </c>
      <c r="G277" s="200"/>
      <c r="H277" s="204">
        <v>2.13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193</v>
      </c>
      <c r="AU277" s="210" t="s">
        <v>83</v>
      </c>
      <c r="AV277" s="13" t="s">
        <v>83</v>
      </c>
      <c r="AW277" s="13" t="s">
        <v>32</v>
      </c>
      <c r="AX277" s="13" t="s">
        <v>70</v>
      </c>
      <c r="AY277" s="210" t="s">
        <v>181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347</v>
      </c>
      <c r="G278" s="200"/>
      <c r="H278" s="204">
        <v>0.82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345</v>
      </c>
      <c r="G279" s="200"/>
      <c r="H279" s="204">
        <v>2.54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8.0300000000000011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181" t="s">
        <v>348</v>
      </c>
      <c r="D281" s="181" t="s">
        <v>184</v>
      </c>
      <c r="E281" s="182" t="s">
        <v>349</v>
      </c>
      <c r="F281" s="183" t="s">
        <v>350</v>
      </c>
      <c r="G281" s="184" t="s">
        <v>230</v>
      </c>
      <c r="H281" s="185">
        <v>8.0299999999999994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4.0000000000000003E-5</v>
      </c>
      <c r="R281" s="190">
        <f>Q281*H281</f>
        <v>3.212E-4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351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352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345</v>
      </c>
      <c r="G283" s="200"/>
      <c r="H283" s="204">
        <v>2.54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3" customFormat="1" ht="11.25">
      <c r="B284" s="199"/>
      <c r="C284" s="200"/>
      <c r="D284" s="201" t="s">
        <v>193</v>
      </c>
      <c r="E284" s="202" t="s">
        <v>19</v>
      </c>
      <c r="F284" s="203" t="s">
        <v>346</v>
      </c>
      <c r="G284" s="200"/>
      <c r="H284" s="204">
        <v>2.13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193</v>
      </c>
      <c r="AU284" s="210" t="s">
        <v>83</v>
      </c>
      <c r="AV284" s="13" t="s">
        <v>83</v>
      </c>
      <c r="AW284" s="13" t="s">
        <v>32</v>
      </c>
      <c r="AX284" s="13" t="s">
        <v>70</v>
      </c>
      <c r="AY284" s="210" t="s">
        <v>181</v>
      </c>
    </row>
    <row r="285" spans="1:65" s="13" customFormat="1" ht="11.25">
      <c r="B285" s="199"/>
      <c r="C285" s="200"/>
      <c r="D285" s="201" t="s">
        <v>193</v>
      </c>
      <c r="E285" s="202" t="s">
        <v>19</v>
      </c>
      <c r="F285" s="203" t="s">
        <v>347</v>
      </c>
      <c r="G285" s="200"/>
      <c r="H285" s="204">
        <v>0.82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193</v>
      </c>
      <c r="AU285" s="210" t="s">
        <v>83</v>
      </c>
      <c r="AV285" s="13" t="s">
        <v>83</v>
      </c>
      <c r="AW285" s="13" t="s">
        <v>32</v>
      </c>
      <c r="AX285" s="13" t="s">
        <v>70</v>
      </c>
      <c r="AY285" s="210" t="s">
        <v>181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345</v>
      </c>
      <c r="G286" s="200"/>
      <c r="H286" s="204">
        <v>2.54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8.0300000000000011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353</v>
      </c>
      <c r="D288" s="222" t="s">
        <v>237</v>
      </c>
      <c r="E288" s="223" t="s">
        <v>354</v>
      </c>
      <c r="F288" s="224" t="s">
        <v>355</v>
      </c>
      <c r="G288" s="225" t="s">
        <v>187</v>
      </c>
      <c r="H288" s="226">
        <v>2.0550000000000002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3.9100000000000003E-3</v>
      </c>
      <c r="R288" s="190">
        <f>Q288*H288</f>
        <v>8.0350500000000019E-3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357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358</v>
      </c>
      <c r="G289" s="200"/>
      <c r="H289" s="204">
        <v>0.76200000000000001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359</v>
      </c>
      <c r="G290" s="200"/>
      <c r="H290" s="204">
        <v>0.38300000000000001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3" customFormat="1" ht="11.25">
      <c r="B291" s="199"/>
      <c r="C291" s="200"/>
      <c r="D291" s="201" t="s">
        <v>193</v>
      </c>
      <c r="E291" s="202" t="s">
        <v>19</v>
      </c>
      <c r="F291" s="203" t="s">
        <v>360</v>
      </c>
      <c r="G291" s="200"/>
      <c r="H291" s="204">
        <v>0.14799999999999999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193</v>
      </c>
      <c r="AU291" s="210" t="s">
        <v>83</v>
      </c>
      <c r="AV291" s="13" t="s">
        <v>83</v>
      </c>
      <c r="AW291" s="13" t="s">
        <v>32</v>
      </c>
      <c r="AX291" s="13" t="s">
        <v>70</v>
      </c>
      <c r="AY291" s="210" t="s">
        <v>181</v>
      </c>
    </row>
    <row r="292" spans="1:65" s="13" customFormat="1" ht="11.25">
      <c r="B292" s="199"/>
      <c r="C292" s="200"/>
      <c r="D292" s="201" t="s">
        <v>193</v>
      </c>
      <c r="E292" s="202" t="s">
        <v>19</v>
      </c>
      <c r="F292" s="203" t="s">
        <v>358</v>
      </c>
      <c r="G292" s="200"/>
      <c r="H292" s="204">
        <v>0.76200000000000001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193</v>
      </c>
      <c r="AU292" s="210" t="s">
        <v>83</v>
      </c>
      <c r="AV292" s="13" t="s">
        <v>83</v>
      </c>
      <c r="AW292" s="13" t="s">
        <v>32</v>
      </c>
      <c r="AX292" s="13" t="s">
        <v>70</v>
      </c>
      <c r="AY292" s="210" t="s">
        <v>181</v>
      </c>
    </row>
    <row r="293" spans="1:65" s="14" customFormat="1" ht="11.25">
      <c r="B293" s="211"/>
      <c r="C293" s="212"/>
      <c r="D293" s="201" t="s">
        <v>193</v>
      </c>
      <c r="E293" s="213" t="s">
        <v>19</v>
      </c>
      <c r="F293" s="214" t="s">
        <v>197</v>
      </c>
      <c r="G293" s="212"/>
      <c r="H293" s="215">
        <v>2.0549999999999997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193</v>
      </c>
      <c r="AU293" s="221" t="s">
        <v>83</v>
      </c>
      <c r="AV293" s="14" t="s">
        <v>189</v>
      </c>
      <c r="AW293" s="14" t="s">
        <v>32</v>
      </c>
      <c r="AX293" s="14" t="s">
        <v>77</v>
      </c>
      <c r="AY293" s="221" t="s">
        <v>181</v>
      </c>
    </row>
    <row r="294" spans="1:65" s="2" customFormat="1" ht="24.2" customHeight="1">
      <c r="A294" s="37"/>
      <c r="B294" s="38"/>
      <c r="C294" s="181" t="s">
        <v>361</v>
      </c>
      <c r="D294" s="181" t="s">
        <v>184</v>
      </c>
      <c r="E294" s="182" t="s">
        <v>362</v>
      </c>
      <c r="F294" s="183" t="s">
        <v>363</v>
      </c>
      <c r="G294" s="184" t="s">
        <v>309</v>
      </c>
      <c r="H294" s="185">
        <v>8.0000000000000002E-3</v>
      </c>
      <c r="I294" s="186"/>
      <c r="J294" s="187">
        <f>ROUND(I294*H294,2)</f>
        <v>0</v>
      </c>
      <c r="K294" s="183" t="s">
        <v>188</v>
      </c>
      <c r="L294" s="42"/>
      <c r="M294" s="188" t="s">
        <v>19</v>
      </c>
      <c r="N294" s="189" t="s">
        <v>42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278</v>
      </c>
      <c r="AT294" s="192" t="s">
        <v>184</v>
      </c>
      <c r="AU294" s="192" t="s">
        <v>83</v>
      </c>
      <c r="AY294" s="20" t="s">
        <v>181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83</v>
      </c>
      <c r="BK294" s="193">
        <f>ROUND(I294*H294,2)</f>
        <v>0</v>
      </c>
      <c r="BL294" s="20" t="s">
        <v>278</v>
      </c>
      <c r="BM294" s="192" t="s">
        <v>364</v>
      </c>
    </row>
    <row r="295" spans="1:65" s="2" customFormat="1" ht="11.25">
      <c r="A295" s="37"/>
      <c r="B295" s="38"/>
      <c r="C295" s="39"/>
      <c r="D295" s="194" t="s">
        <v>191</v>
      </c>
      <c r="E295" s="39"/>
      <c r="F295" s="195" t="s">
        <v>365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191</v>
      </c>
      <c r="AU295" s="20" t="s">
        <v>83</v>
      </c>
    </row>
    <row r="296" spans="1:65" s="12" customFormat="1" ht="22.9" customHeight="1">
      <c r="B296" s="165"/>
      <c r="C296" s="166"/>
      <c r="D296" s="167" t="s">
        <v>69</v>
      </c>
      <c r="E296" s="179" t="s">
        <v>366</v>
      </c>
      <c r="F296" s="179" t="s">
        <v>367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SUM(P297:P343)</f>
        <v>0</v>
      </c>
      <c r="Q296" s="173"/>
      <c r="R296" s="174">
        <f>SUM(R297:R343)</f>
        <v>0.45228052000000002</v>
      </c>
      <c r="S296" s="173"/>
      <c r="T296" s="175">
        <f>SUM(T297:T343)</f>
        <v>1.6199999999999999E-2</v>
      </c>
      <c r="AR296" s="176" t="s">
        <v>83</v>
      </c>
      <c r="AT296" s="177" t="s">
        <v>69</v>
      </c>
      <c r="AU296" s="177" t="s">
        <v>77</v>
      </c>
      <c r="AY296" s="176" t="s">
        <v>181</v>
      </c>
      <c r="BK296" s="178">
        <f>SUM(BK297:BK343)</f>
        <v>0</v>
      </c>
    </row>
    <row r="297" spans="1:65" s="2" customFormat="1" ht="21.75" customHeight="1">
      <c r="A297" s="37"/>
      <c r="B297" s="38"/>
      <c r="C297" s="181" t="s">
        <v>368</v>
      </c>
      <c r="D297" s="181" t="s">
        <v>184</v>
      </c>
      <c r="E297" s="182" t="s">
        <v>369</v>
      </c>
      <c r="F297" s="183" t="s">
        <v>370</v>
      </c>
      <c r="G297" s="184" t="s">
        <v>187</v>
      </c>
      <c r="H297" s="185">
        <v>9.3420000000000005</v>
      </c>
      <c r="I297" s="186"/>
      <c r="J297" s="187">
        <f>ROUND(I297*H297,2)</f>
        <v>0</v>
      </c>
      <c r="K297" s="183" t="s">
        <v>188</v>
      </c>
      <c r="L297" s="42"/>
      <c r="M297" s="188" t="s">
        <v>19</v>
      </c>
      <c r="N297" s="189" t="s">
        <v>42</v>
      </c>
      <c r="O297" s="67"/>
      <c r="P297" s="190">
        <f>O297*H297</f>
        <v>0</v>
      </c>
      <c r="Q297" s="190">
        <v>2.7E-4</v>
      </c>
      <c r="R297" s="190">
        <f>Q297*H297</f>
        <v>2.5223400000000001E-3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278</v>
      </c>
      <c r="AT297" s="192" t="s">
        <v>184</v>
      </c>
      <c r="AU297" s="192" t="s">
        <v>83</v>
      </c>
      <c r="AY297" s="20" t="s">
        <v>181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83</v>
      </c>
      <c r="BK297" s="193">
        <f>ROUND(I297*H297,2)</f>
        <v>0</v>
      </c>
      <c r="BL297" s="20" t="s">
        <v>278</v>
      </c>
      <c r="BM297" s="192" t="s">
        <v>371</v>
      </c>
    </row>
    <row r="298" spans="1:65" s="2" customFormat="1" ht="11.25">
      <c r="A298" s="37"/>
      <c r="B298" s="38"/>
      <c r="C298" s="39"/>
      <c r="D298" s="194" t="s">
        <v>191</v>
      </c>
      <c r="E298" s="39"/>
      <c r="F298" s="195" t="s">
        <v>372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191</v>
      </c>
      <c r="AU298" s="20" t="s">
        <v>83</v>
      </c>
    </row>
    <row r="299" spans="1:65" s="13" customFormat="1" ht="11.25">
      <c r="B299" s="199"/>
      <c r="C299" s="200"/>
      <c r="D299" s="201" t="s">
        <v>193</v>
      </c>
      <c r="E299" s="202" t="s">
        <v>19</v>
      </c>
      <c r="F299" s="203" t="s">
        <v>212</v>
      </c>
      <c r="G299" s="200"/>
      <c r="H299" s="204">
        <v>3.1139999999999999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193</v>
      </c>
      <c r="AU299" s="210" t="s">
        <v>83</v>
      </c>
      <c r="AV299" s="13" t="s">
        <v>83</v>
      </c>
      <c r="AW299" s="13" t="s">
        <v>32</v>
      </c>
      <c r="AX299" s="13" t="s">
        <v>70</v>
      </c>
      <c r="AY299" s="210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212</v>
      </c>
      <c r="G300" s="200"/>
      <c r="H300" s="204">
        <v>3.1139999999999999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212</v>
      </c>
      <c r="G301" s="200"/>
      <c r="H301" s="204">
        <v>3.1139999999999999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4" customFormat="1" ht="11.25">
      <c r="B302" s="211"/>
      <c r="C302" s="212"/>
      <c r="D302" s="201" t="s">
        <v>193</v>
      </c>
      <c r="E302" s="213" t="s">
        <v>19</v>
      </c>
      <c r="F302" s="214" t="s">
        <v>197</v>
      </c>
      <c r="G302" s="212"/>
      <c r="H302" s="215">
        <v>9.3419999999999987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193</v>
      </c>
      <c r="AU302" s="221" t="s">
        <v>83</v>
      </c>
      <c r="AV302" s="14" t="s">
        <v>189</v>
      </c>
      <c r="AW302" s="14" t="s">
        <v>32</v>
      </c>
      <c r="AX302" s="14" t="s">
        <v>77</v>
      </c>
      <c r="AY302" s="221" t="s">
        <v>181</v>
      </c>
    </row>
    <row r="303" spans="1:65" s="2" customFormat="1" ht="16.5" customHeight="1">
      <c r="A303" s="37"/>
      <c r="B303" s="38"/>
      <c r="C303" s="222" t="s">
        <v>373</v>
      </c>
      <c r="D303" s="222" t="s">
        <v>237</v>
      </c>
      <c r="E303" s="223" t="s">
        <v>374</v>
      </c>
      <c r="F303" s="224" t="s">
        <v>375</v>
      </c>
      <c r="G303" s="225" t="s">
        <v>187</v>
      </c>
      <c r="H303" s="226">
        <v>9.3420000000000005</v>
      </c>
      <c r="I303" s="227"/>
      <c r="J303" s="228">
        <f>ROUND(I303*H303,2)</f>
        <v>0</v>
      </c>
      <c r="K303" s="224" t="s">
        <v>188</v>
      </c>
      <c r="L303" s="229"/>
      <c r="M303" s="230" t="s">
        <v>19</v>
      </c>
      <c r="N303" s="231" t="s">
        <v>42</v>
      </c>
      <c r="O303" s="67"/>
      <c r="P303" s="190">
        <f>O303*H303</f>
        <v>0</v>
      </c>
      <c r="Q303" s="190">
        <v>3.6810000000000002E-2</v>
      </c>
      <c r="R303" s="190">
        <f>Q303*H303</f>
        <v>0.34387902000000004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356</v>
      </c>
      <c r="AT303" s="192" t="s">
        <v>237</v>
      </c>
      <c r="AU303" s="192" t="s">
        <v>83</v>
      </c>
      <c r="AY303" s="20" t="s">
        <v>181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83</v>
      </c>
      <c r="BK303" s="193">
        <f>ROUND(I303*H303,2)</f>
        <v>0</v>
      </c>
      <c r="BL303" s="20" t="s">
        <v>278</v>
      </c>
      <c r="BM303" s="192" t="s">
        <v>376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212</v>
      </c>
      <c r="G304" s="200"/>
      <c r="H304" s="204">
        <v>3.1139999999999999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212</v>
      </c>
      <c r="G305" s="200"/>
      <c r="H305" s="204">
        <v>3.1139999999999999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3" customFormat="1" ht="11.25">
      <c r="B306" s="199"/>
      <c r="C306" s="200"/>
      <c r="D306" s="201" t="s">
        <v>193</v>
      </c>
      <c r="E306" s="202" t="s">
        <v>19</v>
      </c>
      <c r="F306" s="203" t="s">
        <v>212</v>
      </c>
      <c r="G306" s="200"/>
      <c r="H306" s="204">
        <v>3.1139999999999999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193</v>
      </c>
      <c r="AU306" s="210" t="s">
        <v>83</v>
      </c>
      <c r="AV306" s="13" t="s">
        <v>83</v>
      </c>
      <c r="AW306" s="13" t="s">
        <v>32</v>
      </c>
      <c r="AX306" s="13" t="s">
        <v>70</v>
      </c>
      <c r="AY306" s="210" t="s">
        <v>181</v>
      </c>
    </row>
    <row r="307" spans="1:65" s="14" customFormat="1" ht="11.25">
      <c r="B307" s="211"/>
      <c r="C307" s="212"/>
      <c r="D307" s="201" t="s">
        <v>193</v>
      </c>
      <c r="E307" s="213" t="s">
        <v>19</v>
      </c>
      <c r="F307" s="214" t="s">
        <v>197</v>
      </c>
      <c r="G307" s="212"/>
      <c r="H307" s="215">
        <v>9.3419999999999987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193</v>
      </c>
      <c r="AU307" s="221" t="s">
        <v>83</v>
      </c>
      <c r="AV307" s="14" t="s">
        <v>189</v>
      </c>
      <c r="AW307" s="14" t="s">
        <v>32</v>
      </c>
      <c r="AX307" s="14" t="s">
        <v>77</v>
      </c>
      <c r="AY307" s="221" t="s">
        <v>181</v>
      </c>
    </row>
    <row r="308" spans="1:65" s="2" customFormat="1" ht="16.5" customHeight="1">
      <c r="A308" s="37"/>
      <c r="B308" s="38"/>
      <c r="C308" s="181" t="s">
        <v>356</v>
      </c>
      <c r="D308" s="181" t="s">
        <v>184</v>
      </c>
      <c r="E308" s="182" t="s">
        <v>377</v>
      </c>
      <c r="F308" s="183" t="s">
        <v>378</v>
      </c>
      <c r="G308" s="184" t="s">
        <v>379</v>
      </c>
      <c r="H308" s="185">
        <v>1</v>
      </c>
      <c r="I308" s="186"/>
      <c r="J308" s="187">
        <f>ROUND(I308*H308,2)</f>
        <v>0</v>
      </c>
      <c r="K308" s="183" t="s">
        <v>188</v>
      </c>
      <c r="L308" s="42"/>
      <c r="M308" s="188" t="s">
        <v>19</v>
      </c>
      <c r="N308" s="189" t="s">
        <v>42</v>
      </c>
      <c r="O308" s="67"/>
      <c r="P308" s="190">
        <f>O308*H308</f>
        <v>0</v>
      </c>
      <c r="Q308" s="190">
        <v>2.7E-4</v>
      </c>
      <c r="R308" s="190">
        <f>Q308*H308</f>
        <v>2.7E-4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278</v>
      </c>
      <c r="AT308" s="192" t="s">
        <v>184</v>
      </c>
      <c r="AU308" s="192" t="s">
        <v>83</v>
      </c>
      <c r="AY308" s="20" t="s">
        <v>181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83</v>
      </c>
      <c r="BK308" s="193">
        <f>ROUND(I308*H308,2)</f>
        <v>0</v>
      </c>
      <c r="BL308" s="20" t="s">
        <v>278</v>
      </c>
      <c r="BM308" s="192" t="s">
        <v>380</v>
      </c>
    </row>
    <row r="309" spans="1:65" s="2" customFormat="1" ht="11.25">
      <c r="A309" s="37"/>
      <c r="B309" s="38"/>
      <c r="C309" s="39"/>
      <c r="D309" s="194" t="s">
        <v>191</v>
      </c>
      <c r="E309" s="39"/>
      <c r="F309" s="195" t="s">
        <v>381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191</v>
      </c>
      <c r="AU309" s="20" t="s">
        <v>83</v>
      </c>
    </row>
    <row r="310" spans="1:65" s="13" customFormat="1" ht="11.25">
      <c r="B310" s="199"/>
      <c r="C310" s="200"/>
      <c r="D310" s="201" t="s">
        <v>193</v>
      </c>
      <c r="E310" s="202" t="s">
        <v>19</v>
      </c>
      <c r="F310" s="203" t="s">
        <v>77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193</v>
      </c>
      <c r="AU310" s="210" t="s">
        <v>83</v>
      </c>
      <c r="AV310" s="13" t="s">
        <v>83</v>
      </c>
      <c r="AW310" s="13" t="s">
        <v>32</v>
      </c>
      <c r="AX310" s="13" t="s">
        <v>70</v>
      </c>
      <c r="AY310" s="210" t="s">
        <v>181</v>
      </c>
    </row>
    <row r="311" spans="1:65" s="14" customFormat="1" ht="11.25">
      <c r="B311" s="211"/>
      <c r="C311" s="212"/>
      <c r="D311" s="201" t="s">
        <v>193</v>
      </c>
      <c r="E311" s="213" t="s">
        <v>19</v>
      </c>
      <c r="F311" s="214" t="s">
        <v>197</v>
      </c>
      <c r="G311" s="212"/>
      <c r="H311" s="215">
        <v>1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193</v>
      </c>
      <c r="AU311" s="221" t="s">
        <v>83</v>
      </c>
      <c r="AV311" s="14" t="s">
        <v>189</v>
      </c>
      <c r="AW311" s="14" t="s">
        <v>32</v>
      </c>
      <c r="AX311" s="14" t="s">
        <v>77</v>
      </c>
      <c r="AY311" s="221" t="s">
        <v>181</v>
      </c>
    </row>
    <row r="312" spans="1:65" s="2" customFormat="1" ht="16.5" customHeight="1">
      <c r="A312" s="37"/>
      <c r="B312" s="38"/>
      <c r="C312" s="222" t="s">
        <v>382</v>
      </c>
      <c r="D312" s="222" t="s">
        <v>237</v>
      </c>
      <c r="E312" s="223" t="s">
        <v>383</v>
      </c>
      <c r="F312" s="224" t="s">
        <v>384</v>
      </c>
      <c r="G312" s="225" t="s">
        <v>187</v>
      </c>
      <c r="H312" s="226">
        <v>0.60099999999999998</v>
      </c>
      <c r="I312" s="227"/>
      <c r="J312" s="228">
        <f>ROUND(I312*H312,2)</f>
        <v>0</v>
      </c>
      <c r="K312" s="224" t="s">
        <v>188</v>
      </c>
      <c r="L312" s="229"/>
      <c r="M312" s="230" t="s">
        <v>19</v>
      </c>
      <c r="N312" s="231" t="s">
        <v>42</v>
      </c>
      <c r="O312" s="67"/>
      <c r="P312" s="190">
        <f>O312*H312</f>
        <v>0</v>
      </c>
      <c r="Q312" s="190">
        <v>4.0280000000000003E-2</v>
      </c>
      <c r="R312" s="190">
        <f>Q312*H312</f>
        <v>2.4208280000000002E-2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356</v>
      </c>
      <c r="AT312" s="192" t="s">
        <v>237</v>
      </c>
      <c r="AU312" s="192" t="s">
        <v>83</v>
      </c>
      <c r="AY312" s="20" t="s">
        <v>181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83</v>
      </c>
      <c r="BK312" s="193">
        <f>ROUND(I312*H312,2)</f>
        <v>0</v>
      </c>
      <c r="BL312" s="20" t="s">
        <v>278</v>
      </c>
      <c r="BM312" s="192" t="s">
        <v>385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214</v>
      </c>
      <c r="G313" s="200"/>
      <c r="H313" s="204">
        <v>0.60099999999999998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4" customFormat="1" ht="11.25">
      <c r="B314" s="211"/>
      <c r="C314" s="212"/>
      <c r="D314" s="201" t="s">
        <v>193</v>
      </c>
      <c r="E314" s="213" t="s">
        <v>19</v>
      </c>
      <c r="F314" s="214" t="s">
        <v>197</v>
      </c>
      <c r="G314" s="212"/>
      <c r="H314" s="215">
        <v>0.60099999999999998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193</v>
      </c>
      <c r="AU314" s="221" t="s">
        <v>83</v>
      </c>
      <c r="AV314" s="14" t="s">
        <v>189</v>
      </c>
      <c r="AW314" s="14" t="s">
        <v>32</v>
      </c>
      <c r="AX314" s="14" t="s">
        <v>77</v>
      </c>
      <c r="AY314" s="221" t="s">
        <v>181</v>
      </c>
    </row>
    <row r="315" spans="1:65" s="2" customFormat="1" ht="24.2" customHeight="1">
      <c r="A315" s="37"/>
      <c r="B315" s="38"/>
      <c r="C315" s="181" t="s">
        <v>386</v>
      </c>
      <c r="D315" s="181" t="s">
        <v>184</v>
      </c>
      <c r="E315" s="182" t="s">
        <v>387</v>
      </c>
      <c r="F315" s="183" t="s">
        <v>388</v>
      </c>
      <c r="G315" s="184" t="s">
        <v>379</v>
      </c>
      <c r="H315" s="185">
        <v>1</v>
      </c>
      <c r="I315" s="186"/>
      <c r="J315" s="187">
        <f>ROUND(I315*H315,2)</f>
        <v>0</v>
      </c>
      <c r="K315" s="183" t="s">
        <v>188</v>
      </c>
      <c r="L315" s="42"/>
      <c r="M315" s="188" t="s">
        <v>19</v>
      </c>
      <c r="N315" s="189" t="s">
        <v>42</v>
      </c>
      <c r="O315" s="67"/>
      <c r="P315" s="190">
        <f>O315*H315</f>
        <v>0</v>
      </c>
      <c r="Q315" s="190">
        <v>2.5999999999999998E-4</v>
      </c>
      <c r="R315" s="190">
        <f>Q315*H315</f>
        <v>2.5999999999999998E-4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278</v>
      </c>
      <c r="AT315" s="192" t="s">
        <v>184</v>
      </c>
      <c r="AU315" s="192" t="s">
        <v>83</v>
      </c>
      <c r="AY315" s="20" t="s">
        <v>181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83</v>
      </c>
      <c r="BK315" s="193">
        <f>ROUND(I315*H315,2)</f>
        <v>0</v>
      </c>
      <c r="BL315" s="20" t="s">
        <v>278</v>
      </c>
      <c r="BM315" s="192" t="s">
        <v>389</v>
      </c>
    </row>
    <row r="316" spans="1:65" s="2" customFormat="1" ht="11.25">
      <c r="A316" s="37"/>
      <c r="B316" s="38"/>
      <c r="C316" s="39"/>
      <c r="D316" s="194" t="s">
        <v>191</v>
      </c>
      <c r="E316" s="39"/>
      <c r="F316" s="195" t="s">
        <v>390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191</v>
      </c>
      <c r="AU316" s="20" t="s">
        <v>83</v>
      </c>
    </row>
    <row r="317" spans="1:65" s="13" customFormat="1" ht="11.25">
      <c r="B317" s="199"/>
      <c r="C317" s="200"/>
      <c r="D317" s="201" t="s">
        <v>193</v>
      </c>
      <c r="E317" s="202" t="s">
        <v>19</v>
      </c>
      <c r="F317" s="203" t="s">
        <v>77</v>
      </c>
      <c r="G317" s="200"/>
      <c r="H317" s="204">
        <v>1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193</v>
      </c>
      <c r="AU317" s="210" t="s">
        <v>83</v>
      </c>
      <c r="AV317" s="13" t="s">
        <v>83</v>
      </c>
      <c r="AW317" s="13" t="s">
        <v>32</v>
      </c>
      <c r="AX317" s="13" t="s">
        <v>70</v>
      </c>
      <c r="AY317" s="210" t="s">
        <v>181</v>
      </c>
    </row>
    <row r="318" spans="1:65" s="14" customFormat="1" ht="11.25">
      <c r="B318" s="211"/>
      <c r="C318" s="212"/>
      <c r="D318" s="201" t="s">
        <v>193</v>
      </c>
      <c r="E318" s="213" t="s">
        <v>19</v>
      </c>
      <c r="F318" s="214" t="s">
        <v>197</v>
      </c>
      <c r="G318" s="212"/>
      <c r="H318" s="215">
        <v>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193</v>
      </c>
      <c r="AU318" s="221" t="s">
        <v>83</v>
      </c>
      <c r="AV318" s="14" t="s">
        <v>189</v>
      </c>
      <c r="AW318" s="14" t="s">
        <v>32</v>
      </c>
      <c r="AX318" s="14" t="s">
        <v>77</v>
      </c>
      <c r="AY318" s="221" t="s">
        <v>181</v>
      </c>
    </row>
    <row r="319" spans="1:65" s="2" customFormat="1" ht="16.5" customHeight="1">
      <c r="A319" s="37"/>
      <c r="B319" s="38"/>
      <c r="C319" s="222" t="s">
        <v>391</v>
      </c>
      <c r="D319" s="222" t="s">
        <v>237</v>
      </c>
      <c r="E319" s="223" t="s">
        <v>392</v>
      </c>
      <c r="F319" s="224" t="s">
        <v>393</v>
      </c>
      <c r="G319" s="225" t="s">
        <v>187</v>
      </c>
      <c r="H319" s="226">
        <v>1.7969999999999999</v>
      </c>
      <c r="I319" s="227"/>
      <c r="J319" s="228">
        <f>ROUND(I319*H319,2)</f>
        <v>0</v>
      </c>
      <c r="K319" s="224" t="s">
        <v>188</v>
      </c>
      <c r="L319" s="229"/>
      <c r="M319" s="230" t="s">
        <v>19</v>
      </c>
      <c r="N319" s="231" t="s">
        <v>42</v>
      </c>
      <c r="O319" s="67"/>
      <c r="P319" s="190">
        <f>O319*H319</f>
        <v>0</v>
      </c>
      <c r="Q319" s="190">
        <v>3.7039999999999997E-2</v>
      </c>
      <c r="R319" s="190">
        <f>Q319*H319</f>
        <v>6.6560879999999989E-2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356</v>
      </c>
      <c r="AT319" s="192" t="s">
        <v>237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394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213</v>
      </c>
      <c r="G320" s="200"/>
      <c r="H320" s="204">
        <v>1.7969999999999999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1.7969999999999999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16.5" customHeight="1">
      <c r="A322" s="37"/>
      <c r="B322" s="38"/>
      <c r="C322" s="181" t="s">
        <v>395</v>
      </c>
      <c r="D322" s="181" t="s">
        <v>184</v>
      </c>
      <c r="E322" s="182" t="s">
        <v>396</v>
      </c>
      <c r="F322" s="183" t="s">
        <v>397</v>
      </c>
      <c r="G322" s="184" t="s">
        <v>230</v>
      </c>
      <c r="H322" s="185">
        <v>8.1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2E-3</v>
      </c>
      <c r="T322" s="191">
        <f>S322*H322</f>
        <v>1.6199999999999999E-2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398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399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400</v>
      </c>
      <c r="G324" s="200"/>
      <c r="H324" s="204">
        <v>2.25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400</v>
      </c>
      <c r="G325" s="200"/>
      <c r="H325" s="204">
        <v>2.25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3" customFormat="1" ht="11.25">
      <c r="B326" s="199"/>
      <c r="C326" s="200"/>
      <c r="D326" s="201" t="s">
        <v>193</v>
      </c>
      <c r="E326" s="202" t="s">
        <v>19</v>
      </c>
      <c r="F326" s="203" t="s">
        <v>401</v>
      </c>
      <c r="G326" s="200"/>
      <c r="H326" s="204">
        <v>0.94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193</v>
      </c>
      <c r="AU326" s="210" t="s">
        <v>83</v>
      </c>
      <c r="AV326" s="13" t="s">
        <v>83</v>
      </c>
      <c r="AW326" s="13" t="s">
        <v>32</v>
      </c>
      <c r="AX326" s="13" t="s">
        <v>70</v>
      </c>
      <c r="AY326" s="210" t="s">
        <v>181</v>
      </c>
    </row>
    <row r="327" spans="1:65" s="13" customFormat="1" ht="11.25">
      <c r="B327" s="199"/>
      <c r="C327" s="200"/>
      <c r="D327" s="201" t="s">
        <v>193</v>
      </c>
      <c r="E327" s="202" t="s">
        <v>19</v>
      </c>
      <c r="F327" s="203" t="s">
        <v>402</v>
      </c>
      <c r="G327" s="200"/>
      <c r="H327" s="204">
        <v>2.66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193</v>
      </c>
      <c r="AU327" s="210" t="s">
        <v>83</v>
      </c>
      <c r="AV327" s="13" t="s">
        <v>83</v>
      </c>
      <c r="AW327" s="13" t="s">
        <v>32</v>
      </c>
      <c r="AX327" s="13" t="s">
        <v>70</v>
      </c>
      <c r="AY327" s="210" t="s">
        <v>181</v>
      </c>
    </row>
    <row r="328" spans="1:65" s="14" customFormat="1" ht="11.25">
      <c r="B328" s="211"/>
      <c r="C328" s="212"/>
      <c r="D328" s="201" t="s">
        <v>193</v>
      </c>
      <c r="E328" s="213" t="s">
        <v>19</v>
      </c>
      <c r="F328" s="214" t="s">
        <v>197</v>
      </c>
      <c r="G328" s="212"/>
      <c r="H328" s="215">
        <v>8.1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193</v>
      </c>
      <c r="AU328" s="221" t="s">
        <v>83</v>
      </c>
      <c r="AV328" s="14" t="s">
        <v>189</v>
      </c>
      <c r="AW328" s="14" t="s">
        <v>32</v>
      </c>
      <c r="AX328" s="14" t="s">
        <v>77</v>
      </c>
      <c r="AY328" s="221" t="s">
        <v>181</v>
      </c>
    </row>
    <row r="329" spans="1:65" s="2" customFormat="1" ht="21.75" customHeight="1">
      <c r="A329" s="37"/>
      <c r="B329" s="38"/>
      <c r="C329" s="181" t="s">
        <v>403</v>
      </c>
      <c r="D329" s="181" t="s">
        <v>184</v>
      </c>
      <c r="E329" s="182" t="s">
        <v>404</v>
      </c>
      <c r="F329" s="183" t="s">
        <v>405</v>
      </c>
      <c r="G329" s="184" t="s">
        <v>230</v>
      </c>
      <c r="H329" s="185">
        <v>8.1</v>
      </c>
      <c r="I329" s="186"/>
      <c r="J329" s="187">
        <f>ROUND(I329*H329,2)</f>
        <v>0</v>
      </c>
      <c r="K329" s="183" t="s">
        <v>188</v>
      </c>
      <c r="L329" s="42"/>
      <c r="M329" s="188" t="s">
        <v>19</v>
      </c>
      <c r="N329" s="189" t="s">
        <v>42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278</v>
      </c>
      <c r="AT329" s="192" t="s">
        <v>184</v>
      </c>
      <c r="AU329" s="192" t="s">
        <v>83</v>
      </c>
      <c r="AY329" s="20" t="s">
        <v>181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83</v>
      </c>
      <c r="BK329" s="193">
        <f>ROUND(I329*H329,2)</f>
        <v>0</v>
      </c>
      <c r="BL329" s="20" t="s">
        <v>278</v>
      </c>
      <c r="BM329" s="192" t="s">
        <v>406</v>
      </c>
    </row>
    <row r="330" spans="1:65" s="2" customFormat="1" ht="11.25">
      <c r="A330" s="37"/>
      <c r="B330" s="38"/>
      <c r="C330" s="39"/>
      <c r="D330" s="194" t="s">
        <v>191</v>
      </c>
      <c r="E330" s="39"/>
      <c r="F330" s="195" t="s">
        <v>407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191</v>
      </c>
      <c r="AU330" s="20" t="s">
        <v>83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400</v>
      </c>
      <c r="G331" s="200"/>
      <c r="H331" s="204">
        <v>2.25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3" customFormat="1" ht="11.25">
      <c r="B332" s="199"/>
      <c r="C332" s="200"/>
      <c r="D332" s="201" t="s">
        <v>193</v>
      </c>
      <c r="E332" s="202" t="s">
        <v>19</v>
      </c>
      <c r="F332" s="203" t="s">
        <v>400</v>
      </c>
      <c r="G332" s="200"/>
      <c r="H332" s="204">
        <v>2.25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193</v>
      </c>
      <c r="AU332" s="210" t="s">
        <v>83</v>
      </c>
      <c r="AV332" s="13" t="s">
        <v>83</v>
      </c>
      <c r="AW332" s="13" t="s">
        <v>32</v>
      </c>
      <c r="AX332" s="13" t="s">
        <v>70</v>
      </c>
      <c r="AY332" s="210" t="s">
        <v>181</v>
      </c>
    </row>
    <row r="333" spans="1:65" s="13" customFormat="1" ht="11.25">
      <c r="B333" s="199"/>
      <c r="C333" s="200"/>
      <c r="D333" s="201" t="s">
        <v>193</v>
      </c>
      <c r="E333" s="202" t="s">
        <v>19</v>
      </c>
      <c r="F333" s="203" t="s">
        <v>401</v>
      </c>
      <c r="G333" s="200"/>
      <c r="H333" s="204">
        <v>0.94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193</v>
      </c>
      <c r="AU333" s="210" t="s">
        <v>83</v>
      </c>
      <c r="AV333" s="13" t="s">
        <v>83</v>
      </c>
      <c r="AW333" s="13" t="s">
        <v>32</v>
      </c>
      <c r="AX333" s="13" t="s">
        <v>70</v>
      </c>
      <c r="AY333" s="210" t="s">
        <v>181</v>
      </c>
    </row>
    <row r="334" spans="1:65" s="13" customFormat="1" ht="11.25">
      <c r="B334" s="199"/>
      <c r="C334" s="200"/>
      <c r="D334" s="201" t="s">
        <v>193</v>
      </c>
      <c r="E334" s="202" t="s">
        <v>19</v>
      </c>
      <c r="F334" s="203" t="s">
        <v>402</v>
      </c>
      <c r="G334" s="200"/>
      <c r="H334" s="204">
        <v>2.66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193</v>
      </c>
      <c r="AU334" s="210" t="s">
        <v>83</v>
      </c>
      <c r="AV334" s="13" t="s">
        <v>83</v>
      </c>
      <c r="AW334" s="13" t="s">
        <v>32</v>
      </c>
      <c r="AX334" s="13" t="s">
        <v>70</v>
      </c>
      <c r="AY334" s="210" t="s">
        <v>181</v>
      </c>
    </row>
    <row r="335" spans="1:65" s="14" customFormat="1" ht="11.25">
      <c r="B335" s="211"/>
      <c r="C335" s="212"/>
      <c r="D335" s="201" t="s">
        <v>193</v>
      </c>
      <c r="E335" s="213" t="s">
        <v>19</v>
      </c>
      <c r="F335" s="214" t="s">
        <v>197</v>
      </c>
      <c r="G335" s="212"/>
      <c r="H335" s="215">
        <v>8.1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193</v>
      </c>
      <c r="AU335" s="221" t="s">
        <v>83</v>
      </c>
      <c r="AV335" s="14" t="s">
        <v>189</v>
      </c>
      <c r="AW335" s="14" t="s">
        <v>32</v>
      </c>
      <c r="AX335" s="14" t="s">
        <v>77</v>
      </c>
      <c r="AY335" s="221" t="s">
        <v>181</v>
      </c>
    </row>
    <row r="336" spans="1:65" s="2" customFormat="1" ht="16.5" customHeight="1">
      <c r="A336" s="37"/>
      <c r="B336" s="38"/>
      <c r="C336" s="222" t="s">
        <v>408</v>
      </c>
      <c r="D336" s="222" t="s">
        <v>237</v>
      </c>
      <c r="E336" s="223" t="s">
        <v>409</v>
      </c>
      <c r="F336" s="224" t="s">
        <v>410</v>
      </c>
      <c r="G336" s="225" t="s">
        <v>230</v>
      </c>
      <c r="H336" s="226">
        <v>8.1</v>
      </c>
      <c r="I336" s="227"/>
      <c r="J336" s="228">
        <f>ROUND(I336*H336,2)</f>
        <v>0</v>
      </c>
      <c r="K336" s="224" t="s">
        <v>188</v>
      </c>
      <c r="L336" s="229"/>
      <c r="M336" s="230" t="s">
        <v>19</v>
      </c>
      <c r="N336" s="231" t="s">
        <v>42</v>
      </c>
      <c r="O336" s="67"/>
      <c r="P336" s="190">
        <f>O336*H336</f>
        <v>0</v>
      </c>
      <c r="Q336" s="190">
        <v>1.8E-3</v>
      </c>
      <c r="R336" s="190">
        <f>Q336*H336</f>
        <v>1.4579999999999999E-2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356</v>
      </c>
      <c r="AT336" s="192" t="s">
        <v>237</v>
      </c>
      <c r="AU336" s="192" t="s">
        <v>83</v>
      </c>
      <c r="AY336" s="20" t="s">
        <v>181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83</v>
      </c>
      <c r="BK336" s="193">
        <f>ROUND(I336*H336,2)</f>
        <v>0</v>
      </c>
      <c r="BL336" s="20" t="s">
        <v>278</v>
      </c>
      <c r="BM336" s="192" t="s">
        <v>411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400</v>
      </c>
      <c r="G337" s="200"/>
      <c r="H337" s="204">
        <v>2.25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400</v>
      </c>
      <c r="G338" s="200"/>
      <c r="H338" s="204">
        <v>2.25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401</v>
      </c>
      <c r="G339" s="200"/>
      <c r="H339" s="204">
        <v>0.94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402</v>
      </c>
      <c r="G340" s="200"/>
      <c r="H340" s="204">
        <v>2.66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8.1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412</v>
      </c>
      <c r="D342" s="181" t="s">
        <v>184</v>
      </c>
      <c r="E342" s="182" t="s">
        <v>413</v>
      </c>
      <c r="F342" s="183" t="s">
        <v>414</v>
      </c>
      <c r="G342" s="184" t="s">
        <v>309</v>
      </c>
      <c r="H342" s="185">
        <v>0.45200000000000001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415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416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2" customFormat="1" ht="22.9" customHeight="1">
      <c r="B344" s="165"/>
      <c r="C344" s="166"/>
      <c r="D344" s="167" t="s">
        <v>69</v>
      </c>
      <c r="E344" s="179" t="s">
        <v>417</v>
      </c>
      <c r="F344" s="179" t="s">
        <v>418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SUM(P345:P370)</f>
        <v>0</v>
      </c>
      <c r="Q344" s="173"/>
      <c r="R344" s="174">
        <f>SUM(R345:R370)</f>
        <v>1.2789E-2</v>
      </c>
      <c r="S344" s="173"/>
      <c r="T344" s="175">
        <f>SUM(T345:T370)</f>
        <v>0</v>
      </c>
      <c r="AR344" s="176" t="s">
        <v>83</v>
      </c>
      <c r="AT344" s="177" t="s">
        <v>69</v>
      </c>
      <c r="AU344" s="177" t="s">
        <v>77</v>
      </c>
      <c r="AY344" s="176" t="s">
        <v>181</v>
      </c>
      <c r="BK344" s="178">
        <f>SUM(BK345:BK370)</f>
        <v>0</v>
      </c>
    </row>
    <row r="345" spans="1:65" s="2" customFormat="1" ht="24.2" customHeight="1">
      <c r="A345" s="37"/>
      <c r="B345" s="38"/>
      <c r="C345" s="181" t="s">
        <v>419</v>
      </c>
      <c r="D345" s="181" t="s">
        <v>184</v>
      </c>
      <c r="E345" s="182" t="s">
        <v>420</v>
      </c>
      <c r="F345" s="183" t="s">
        <v>421</v>
      </c>
      <c r="G345" s="184" t="s">
        <v>230</v>
      </c>
      <c r="H345" s="185">
        <v>30.45</v>
      </c>
      <c r="I345" s="186"/>
      <c r="J345" s="187">
        <f>ROUND(I345*H345,2)</f>
        <v>0</v>
      </c>
      <c r="K345" s="183" t="s">
        <v>188</v>
      </c>
      <c r="L345" s="42"/>
      <c r="M345" s="188" t="s">
        <v>19</v>
      </c>
      <c r="N345" s="189" t="s">
        <v>42</v>
      </c>
      <c r="O345" s="67"/>
      <c r="P345" s="190">
        <f>O345*H345</f>
        <v>0</v>
      </c>
      <c r="Q345" s="190">
        <v>6.0000000000000002E-5</v>
      </c>
      <c r="R345" s="190">
        <f>Q345*H345</f>
        <v>1.8270000000000001E-3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278</v>
      </c>
      <c r="AT345" s="192" t="s">
        <v>184</v>
      </c>
      <c r="AU345" s="192" t="s">
        <v>83</v>
      </c>
      <c r="AY345" s="20" t="s">
        <v>181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83</v>
      </c>
      <c r="BK345" s="193">
        <f>ROUND(I345*H345,2)</f>
        <v>0</v>
      </c>
      <c r="BL345" s="20" t="s">
        <v>278</v>
      </c>
      <c r="BM345" s="192" t="s">
        <v>422</v>
      </c>
    </row>
    <row r="346" spans="1:65" s="2" customFormat="1" ht="11.25">
      <c r="A346" s="37"/>
      <c r="B346" s="38"/>
      <c r="C346" s="39"/>
      <c r="D346" s="194" t="s">
        <v>191</v>
      </c>
      <c r="E346" s="39"/>
      <c r="F346" s="195" t="s">
        <v>423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191</v>
      </c>
      <c r="AU346" s="20" t="s">
        <v>83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424</v>
      </c>
      <c r="G347" s="200"/>
      <c r="H347" s="204">
        <v>7.16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424</v>
      </c>
      <c r="G348" s="200"/>
      <c r="H348" s="204">
        <v>7.16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425</v>
      </c>
      <c r="G349" s="200"/>
      <c r="H349" s="204">
        <v>5.87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426</v>
      </c>
      <c r="G350" s="200"/>
      <c r="H350" s="204">
        <v>3.1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424</v>
      </c>
      <c r="G351" s="200"/>
      <c r="H351" s="204">
        <v>7.16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4" customFormat="1" ht="11.25">
      <c r="B352" s="211"/>
      <c r="C352" s="212"/>
      <c r="D352" s="201" t="s">
        <v>193</v>
      </c>
      <c r="E352" s="213" t="s">
        <v>19</v>
      </c>
      <c r="F352" s="214" t="s">
        <v>197</v>
      </c>
      <c r="G352" s="212"/>
      <c r="H352" s="215">
        <v>30.450000000000003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193</v>
      </c>
      <c r="AU352" s="221" t="s">
        <v>83</v>
      </c>
      <c r="AV352" s="14" t="s">
        <v>189</v>
      </c>
      <c r="AW352" s="14" t="s">
        <v>32</v>
      </c>
      <c r="AX352" s="14" t="s">
        <v>77</v>
      </c>
      <c r="AY352" s="221" t="s">
        <v>181</v>
      </c>
    </row>
    <row r="353" spans="1:65" s="2" customFormat="1" ht="24.2" customHeight="1">
      <c r="A353" s="37"/>
      <c r="B353" s="38"/>
      <c r="C353" s="181" t="s">
        <v>427</v>
      </c>
      <c r="D353" s="181" t="s">
        <v>184</v>
      </c>
      <c r="E353" s="182" t="s">
        <v>428</v>
      </c>
      <c r="F353" s="183" t="s">
        <v>429</v>
      </c>
      <c r="G353" s="184" t="s">
        <v>230</v>
      </c>
      <c r="H353" s="185">
        <v>30.45</v>
      </c>
      <c r="I353" s="186"/>
      <c r="J353" s="187">
        <f>ROUND(I353*H353,2)</f>
        <v>0</v>
      </c>
      <c r="K353" s="183" t="s">
        <v>188</v>
      </c>
      <c r="L353" s="42"/>
      <c r="M353" s="188" t="s">
        <v>19</v>
      </c>
      <c r="N353" s="189" t="s">
        <v>42</v>
      </c>
      <c r="O353" s="67"/>
      <c r="P353" s="190">
        <f>O353*H353</f>
        <v>0</v>
      </c>
      <c r="Q353" s="190">
        <v>6.9999999999999994E-5</v>
      </c>
      <c r="R353" s="190">
        <f>Q353*H353</f>
        <v>2.1314999999999997E-3</v>
      </c>
      <c r="S353" s="190">
        <v>0</v>
      </c>
      <c r="T353" s="19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2" t="s">
        <v>278</v>
      </c>
      <c r="AT353" s="192" t="s">
        <v>184</v>
      </c>
      <c r="AU353" s="192" t="s">
        <v>83</v>
      </c>
      <c r="AY353" s="20" t="s">
        <v>181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20" t="s">
        <v>83</v>
      </c>
      <c r="BK353" s="193">
        <f>ROUND(I353*H353,2)</f>
        <v>0</v>
      </c>
      <c r="BL353" s="20" t="s">
        <v>278</v>
      </c>
      <c r="BM353" s="192" t="s">
        <v>430</v>
      </c>
    </row>
    <row r="354" spans="1:65" s="2" customFormat="1" ht="11.25">
      <c r="A354" s="37"/>
      <c r="B354" s="38"/>
      <c r="C354" s="39"/>
      <c r="D354" s="194" t="s">
        <v>191</v>
      </c>
      <c r="E354" s="39"/>
      <c r="F354" s="195" t="s">
        <v>431</v>
      </c>
      <c r="G354" s="39"/>
      <c r="H354" s="39"/>
      <c r="I354" s="196"/>
      <c r="J354" s="39"/>
      <c r="K354" s="39"/>
      <c r="L354" s="42"/>
      <c r="M354" s="197"/>
      <c r="N354" s="198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191</v>
      </c>
      <c r="AU354" s="20" t="s">
        <v>83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424</v>
      </c>
      <c r="G355" s="200"/>
      <c r="H355" s="204">
        <v>7.16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424</v>
      </c>
      <c r="G356" s="200"/>
      <c r="H356" s="204">
        <v>7.16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425</v>
      </c>
      <c r="G357" s="200"/>
      <c r="H357" s="204">
        <v>5.87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426</v>
      </c>
      <c r="G358" s="200"/>
      <c r="H358" s="204">
        <v>3.1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424</v>
      </c>
      <c r="G359" s="200"/>
      <c r="H359" s="204">
        <v>7.16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30.450000000000003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24.2" customHeight="1">
      <c r="A361" s="37"/>
      <c r="B361" s="38"/>
      <c r="C361" s="181" t="s">
        <v>432</v>
      </c>
      <c r="D361" s="181" t="s">
        <v>184</v>
      </c>
      <c r="E361" s="182" t="s">
        <v>433</v>
      </c>
      <c r="F361" s="183" t="s">
        <v>434</v>
      </c>
      <c r="G361" s="184" t="s">
        <v>230</v>
      </c>
      <c r="H361" s="185">
        <v>30.45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2.9E-4</v>
      </c>
      <c r="R361" s="190">
        <f>Q361*H361</f>
        <v>8.8304999999999998E-3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435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436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424</v>
      </c>
      <c r="G363" s="200"/>
      <c r="H363" s="204">
        <v>7.16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424</v>
      </c>
      <c r="G364" s="200"/>
      <c r="H364" s="204">
        <v>7.16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425</v>
      </c>
      <c r="G365" s="200"/>
      <c r="H365" s="204">
        <v>5.87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426</v>
      </c>
      <c r="G366" s="200"/>
      <c r="H366" s="204">
        <v>3.1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424</v>
      </c>
      <c r="G367" s="200"/>
      <c r="H367" s="204">
        <v>7.16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4" customFormat="1" ht="11.25">
      <c r="B368" s="211"/>
      <c r="C368" s="212"/>
      <c r="D368" s="201" t="s">
        <v>193</v>
      </c>
      <c r="E368" s="213" t="s">
        <v>19</v>
      </c>
      <c r="F368" s="214" t="s">
        <v>197</v>
      </c>
      <c r="G368" s="212"/>
      <c r="H368" s="215">
        <v>30.450000000000003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193</v>
      </c>
      <c r="AU368" s="221" t="s">
        <v>83</v>
      </c>
      <c r="AV368" s="14" t="s">
        <v>189</v>
      </c>
      <c r="AW368" s="14" t="s">
        <v>32</v>
      </c>
      <c r="AX368" s="14" t="s">
        <v>77</v>
      </c>
      <c r="AY368" s="221" t="s">
        <v>181</v>
      </c>
    </row>
    <row r="369" spans="1:65" s="2" customFormat="1" ht="33" customHeight="1">
      <c r="A369" s="37"/>
      <c r="B369" s="38"/>
      <c r="C369" s="181" t="s">
        <v>437</v>
      </c>
      <c r="D369" s="181" t="s">
        <v>184</v>
      </c>
      <c r="E369" s="182" t="s">
        <v>438</v>
      </c>
      <c r="F369" s="183" t="s">
        <v>439</v>
      </c>
      <c r="G369" s="184" t="s">
        <v>309</v>
      </c>
      <c r="H369" s="185">
        <v>1.2999999999999999E-2</v>
      </c>
      <c r="I369" s="186"/>
      <c r="J369" s="187">
        <f>ROUND(I369*H369,2)</f>
        <v>0</v>
      </c>
      <c r="K369" s="183" t="s">
        <v>188</v>
      </c>
      <c r="L369" s="42"/>
      <c r="M369" s="188" t="s">
        <v>19</v>
      </c>
      <c r="N369" s="189" t="s">
        <v>42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278</v>
      </c>
      <c r="AT369" s="192" t="s">
        <v>184</v>
      </c>
      <c r="AU369" s="192" t="s">
        <v>83</v>
      </c>
      <c r="AY369" s="20" t="s">
        <v>181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83</v>
      </c>
      <c r="BK369" s="193">
        <f>ROUND(I369*H369,2)</f>
        <v>0</v>
      </c>
      <c r="BL369" s="20" t="s">
        <v>278</v>
      </c>
      <c r="BM369" s="192" t="s">
        <v>440</v>
      </c>
    </row>
    <row r="370" spans="1:65" s="2" customFormat="1" ht="11.25">
      <c r="A370" s="37"/>
      <c r="B370" s="38"/>
      <c r="C370" s="39"/>
      <c r="D370" s="194" t="s">
        <v>191</v>
      </c>
      <c r="E370" s="39"/>
      <c r="F370" s="195" t="s">
        <v>441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191</v>
      </c>
      <c r="AU370" s="20" t="s">
        <v>83</v>
      </c>
    </row>
    <row r="371" spans="1:65" s="12" customFormat="1" ht="22.9" customHeight="1">
      <c r="B371" s="165"/>
      <c r="C371" s="166"/>
      <c r="D371" s="167" t="s">
        <v>69</v>
      </c>
      <c r="E371" s="179" t="s">
        <v>442</v>
      </c>
      <c r="F371" s="179" t="s">
        <v>443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SUM(P372:P384)</f>
        <v>0</v>
      </c>
      <c r="Q371" s="173"/>
      <c r="R371" s="174">
        <f>SUM(R372:R384)</f>
        <v>1.7357339999999999E-2</v>
      </c>
      <c r="S371" s="173"/>
      <c r="T371" s="175">
        <f>SUM(T372:T384)</f>
        <v>0</v>
      </c>
      <c r="AR371" s="176" t="s">
        <v>83</v>
      </c>
      <c r="AT371" s="177" t="s">
        <v>69</v>
      </c>
      <c r="AU371" s="177" t="s">
        <v>77</v>
      </c>
      <c r="AY371" s="176" t="s">
        <v>181</v>
      </c>
      <c r="BK371" s="178">
        <f>SUM(BK372:BK384)</f>
        <v>0</v>
      </c>
    </row>
    <row r="372" spans="1:65" s="2" customFormat="1" ht="24.2" customHeight="1">
      <c r="A372" s="37"/>
      <c r="B372" s="38"/>
      <c r="C372" s="181" t="s">
        <v>444</v>
      </c>
      <c r="D372" s="181" t="s">
        <v>184</v>
      </c>
      <c r="E372" s="182" t="s">
        <v>445</v>
      </c>
      <c r="F372" s="183" t="s">
        <v>446</v>
      </c>
      <c r="G372" s="184" t="s">
        <v>187</v>
      </c>
      <c r="H372" s="185">
        <v>66.759</v>
      </c>
      <c r="I372" s="186"/>
      <c r="J372" s="187">
        <f>ROUND(I372*H372,2)</f>
        <v>0</v>
      </c>
      <c r="K372" s="183" t="s">
        <v>188</v>
      </c>
      <c r="L372" s="42"/>
      <c r="M372" s="188" t="s">
        <v>19</v>
      </c>
      <c r="N372" s="189" t="s">
        <v>42</v>
      </c>
      <c r="O372" s="67"/>
      <c r="P372" s="190">
        <f>O372*H372</f>
        <v>0</v>
      </c>
      <c r="Q372" s="190">
        <v>2.5999999999999998E-4</v>
      </c>
      <c r="R372" s="190">
        <f>Q372*H372</f>
        <v>1.7357339999999999E-2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278</v>
      </c>
      <c r="AT372" s="192" t="s">
        <v>184</v>
      </c>
      <c r="AU372" s="192" t="s">
        <v>83</v>
      </c>
      <c r="AY372" s="20" t="s">
        <v>181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83</v>
      </c>
      <c r="BK372" s="193">
        <f>ROUND(I372*H372,2)</f>
        <v>0</v>
      </c>
      <c r="BL372" s="20" t="s">
        <v>278</v>
      </c>
      <c r="BM372" s="192" t="s">
        <v>447</v>
      </c>
    </row>
    <row r="373" spans="1:65" s="2" customFormat="1" ht="11.25">
      <c r="A373" s="37"/>
      <c r="B373" s="38"/>
      <c r="C373" s="39"/>
      <c r="D373" s="194" t="s">
        <v>191</v>
      </c>
      <c r="E373" s="39"/>
      <c r="F373" s="195" t="s">
        <v>448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191</v>
      </c>
      <c r="AU373" s="20" t="s">
        <v>83</v>
      </c>
    </row>
    <row r="374" spans="1:65" s="13" customFormat="1" ht="11.25">
      <c r="B374" s="199"/>
      <c r="C374" s="200"/>
      <c r="D374" s="201" t="s">
        <v>193</v>
      </c>
      <c r="E374" s="202" t="s">
        <v>19</v>
      </c>
      <c r="F374" s="203" t="s">
        <v>8</v>
      </c>
      <c r="G374" s="200"/>
      <c r="H374" s="204">
        <v>12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193</v>
      </c>
      <c r="AU374" s="210" t="s">
        <v>83</v>
      </c>
      <c r="AV374" s="13" t="s">
        <v>83</v>
      </c>
      <c r="AW374" s="13" t="s">
        <v>32</v>
      </c>
      <c r="AX374" s="13" t="s">
        <v>70</v>
      </c>
      <c r="AY374" s="210" t="s">
        <v>181</v>
      </c>
    </row>
    <row r="375" spans="1:65" s="13" customFormat="1" ht="11.25">
      <c r="B375" s="199"/>
      <c r="C375" s="200"/>
      <c r="D375" s="201" t="s">
        <v>193</v>
      </c>
      <c r="E375" s="202" t="s">
        <v>19</v>
      </c>
      <c r="F375" s="203" t="s">
        <v>449</v>
      </c>
      <c r="G375" s="200"/>
      <c r="H375" s="204">
        <v>1.5209999999999999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193</v>
      </c>
      <c r="AU375" s="210" t="s">
        <v>83</v>
      </c>
      <c r="AV375" s="13" t="s">
        <v>83</v>
      </c>
      <c r="AW375" s="13" t="s">
        <v>32</v>
      </c>
      <c r="AX375" s="13" t="s">
        <v>70</v>
      </c>
      <c r="AY375" s="210" t="s">
        <v>181</v>
      </c>
    </row>
    <row r="376" spans="1:65" s="13" customFormat="1" ht="11.25">
      <c r="B376" s="199"/>
      <c r="C376" s="200"/>
      <c r="D376" s="201" t="s">
        <v>193</v>
      </c>
      <c r="E376" s="202" t="s">
        <v>19</v>
      </c>
      <c r="F376" s="203" t="s">
        <v>8</v>
      </c>
      <c r="G376" s="200"/>
      <c r="H376" s="204">
        <v>12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193</v>
      </c>
      <c r="AU376" s="210" t="s">
        <v>83</v>
      </c>
      <c r="AV376" s="13" t="s">
        <v>83</v>
      </c>
      <c r="AW376" s="13" t="s">
        <v>32</v>
      </c>
      <c r="AX376" s="13" t="s">
        <v>70</v>
      </c>
      <c r="AY376" s="210" t="s">
        <v>181</v>
      </c>
    </row>
    <row r="377" spans="1:65" s="13" customFormat="1" ht="11.25">
      <c r="B377" s="199"/>
      <c r="C377" s="200"/>
      <c r="D377" s="201" t="s">
        <v>193</v>
      </c>
      <c r="E377" s="202" t="s">
        <v>19</v>
      </c>
      <c r="F377" s="203" t="s">
        <v>449</v>
      </c>
      <c r="G377" s="200"/>
      <c r="H377" s="204">
        <v>1.5209999999999999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193</v>
      </c>
      <c r="AU377" s="210" t="s">
        <v>83</v>
      </c>
      <c r="AV377" s="13" t="s">
        <v>83</v>
      </c>
      <c r="AW377" s="13" t="s">
        <v>32</v>
      </c>
      <c r="AX377" s="13" t="s">
        <v>70</v>
      </c>
      <c r="AY377" s="210" t="s">
        <v>181</v>
      </c>
    </row>
    <row r="378" spans="1:65" s="13" customFormat="1" ht="11.25">
      <c r="B378" s="199"/>
      <c r="C378" s="200"/>
      <c r="D378" s="201" t="s">
        <v>193</v>
      </c>
      <c r="E378" s="202" t="s">
        <v>19</v>
      </c>
      <c r="F378" s="203" t="s">
        <v>8</v>
      </c>
      <c r="G378" s="200"/>
      <c r="H378" s="204">
        <v>12</v>
      </c>
      <c r="I378" s="205"/>
      <c r="J378" s="200"/>
      <c r="K378" s="200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193</v>
      </c>
      <c r="AU378" s="210" t="s">
        <v>83</v>
      </c>
      <c r="AV378" s="13" t="s">
        <v>83</v>
      </c>
      <c r="AW378" s="13" t="s">
        <v>32</v>
      </c>
      <c r="AX378" s="13" t="s">
        <v>70</v>
      </c>
      <c r="AY378" s="210" t="s">
        <v>181</v>
      </c>
    </row>
    <row r="379" spans="1:65" s="13" customFormat="1" ht="11.25">
      <c r="B379" s="199"/>
      <c r="C379" s="200"/>
      <c r="D379" s="201" t="s">
        <v>193</v>
      </c>
      <c r="E379" s="202" t="s">
        <v>19</v>
      </c>
      <c r="F379" s="203" t="s">
        <v>450</v>
      </c>
      <c r="G379" s="200"/>
      <c r="H379" s="204">
        <v>1.5</v>
      </c>
      <c r="I379" s="205"/>
      <c r="J379" s="200"/>
      <c r="K379" s="200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193</v>
      </c>
      <c r="AU379" s="210" t="s">
        <v>83</v>
      </c>
      <c r="AV379" s="13" t="s">
        <v>83</v>
      </c>
      <c r="AW379" s="13" t="s">
        <v>32</v>
      </c>
      <c r="AX379" s="13" t="s">
        <v>70</v>
      </c>
      <c r="AY379" s="210" t="s">
        <v>181</v>
      </c>
    </row>
    <row r="380" spans="1:65" s="13" customFormat="1" ht="11.25">
      <c r="B380" s="199"/>
      <c r="C380" s="200"/>
      <c r="D380" s="201" t="s">
        <v>193</v>
      </c>
      <c r="E380" s="202" t="s">
        <v>19</v>
      </c>
      <c r="F380" s="203" t="s">
        <v>8</v>
      </c>
      <c r="G380" s="200"/>
      <c r="H380" s="204">
        <v>12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193</v>
      </c>
      <c r="AU380" s="210" t="s">
        <v>83</v>
      </c>
      <c r="AV380" s="13" t="s">
        <v>83</v>
      </c>
      <c r="AW380" s="13" t="s">
        <v>32</v>
      </c>
      <c r="AX380" s="13" t="s">
        <v>70</v>
      </c>
      <c r="AY380" s="210" t="s">
        <v>181</v>
      </c>
    </row>
    <row r="381" spans="1:65" s="13" customFormat="1" ht="11.25">
      <c r="B381" s="199"/>
      <c r="C381" s="200"/>
      <c r="D381" s="201" t="s">
        <v>193</v>
      </c>
      <c r="E381" s="202" t="s">
        <v>19</v>
      </c>
      <c r="F381" s="203" t="s">
        <v>451</v>
      </c>
      <c r="G381" s="200"/>
      <c r="H381" s="204">
        <v>0.69599999999999995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193</v>
      </c>
      <c r="AU381" s="210" t="s">
        <v>83</v>
      </c>
      <c r="AV381" s="13" t="s">
        <v>83</v>
      </c>
      <c r="AW381" s="13" t="s">
        <v>32</v>
      </c>
      <c r="AX381" s="13" t="s">
        <v>70</v>
      </c>
      <c r="AY381" s="210" t="s">
        <v>181</v>
      </c>
    </row>
    <row r="382" spans="1:65" s="13" customFormat="1" ht="11.25">
      <c r="B382" s="199"/>
      <c r="C382" s="200"/>
      <c r="D382" s="201" t="s">
        <v>193</v>
      </c>
      <c r="E382" s="202" t="s">
        <v>19</v>
      </c>
      <c r="F382" s="203" t="s">
        <v>8</v>
      </c>
      <c r="G382" s="200"/>
      <c r="H382" s="204">
        <v>12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193</v>
      </c>
      <c r="AU382" s="210" t="s">
        <v>83</v>
      </c>
      <c r="AV382" s="13" t="s">
        <v>83</v>
      </c>
      <c r="AW382" s="13" t="s">
        <v>32</v>
      </c>
      <c r="AX382" s="13" t="s">
        <v>70</v>
      </c>
      <c r="AY382" s="210" t="s">
        <v>181</v>
      </c>
    </row>
    <row r="383" spans="1:65" s="13" customFormat="1" ht="11.25">
      <c r="B383" s="199"/>
      <c r="C383" s="200"/>
      <c r="D383" s="201" t="s">
        <v>193</v>
      </c>
      <c r="E383" s="202" t="s">
        <v>19</v>
      </c>
      <c r="F383" s="203" t="s">
        <v>449</v>
      </c>
      <c r="G383" s="200"/>
      <c r="H383" s="204">
        <v>1.5209999999999999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193</v>
      </c>
      <c r="AU383" s="210" t="s">
        <v>83</v>
      </c>
      <c r="AV383" s="13" t="s">
        <v>83</v>
      </c>
      <c r="AW383" s="13" t="s">
        <v>32</v>
      </c>
      <c r="AX383" s="13" t="s">
        <v>70</v>
      </c>
      <c r="AY383" s="210" t="s">
        <v>181</v>
      </c>
    </row>
    <row r="384" spans="1:65" s="14" customFormat="1" ht="11.25">
      <c r="B384" s="211"/>
      <c r="C384" s="212"/>
      <c r="D384" s="201" t="s">
        <v>193</v>
      </c>
      <c r="E384" s="213" t="s">
        <v>19</v>
      </c>
      <c r="F384" s="214" t="s">
        <v>197</v>
      </c>
      <c r="G384" s="212"/>
      <c r="H384" s="215">
        <v>66.759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193</v>
      </c>
      <c r="AU384" s="221" t="s">
        <v>83</v>
      </c>
      <c r="AV384" s="14" t="s">
        <v>189</v>
      </c>
      <c r="AW384" s="14" t="s">
        <v>32</v>
      </c>
      <c r="AX384" s="14" t="s">
        <v>77</v>
      </c>
      <c r="AY384" s="221" t="s">
        <v>181</v>
      </c>
    </row>
    <row r="385" spans="1:65" s="12" customFormat="1" ht="22.9" customHeight="1">
      <c r="B385" s="165"/>
      <c r="C385" s="166"/>
      <c r="D385" s="167" t="s">
        <v>69</v>
      </c>
      <c r="E385" s="179" t="s">
        <v>452</v>
      </c>
      <c r="F385" s="179" t="s">
        <v>453</v>
      </c>
      <c r="G385" s="166"/>
      <c r="H385" s="166"/>
      <c r="I385" s="169"/>
      <c r="J385" s="180">
        <f>BK385</f>
        <v>0</v>
      </c>
      <c r="K385" s="166"/>
      <c r="L385" s="171"/>
      <c r="M385" s="172"/>
      <c r="N385" s="173"/>
      <c r="O385" s="173"/>
      <c r="P385" s="174">
        <f>SUM(P386:P401)</f>
        <v>0</v>
      </c>
      <c r="Q385" s="173"/>
      <c r="R385" s="174">
        <f>SUM(R386:R401)</f>
        <v>1.5262E-2</v>
      </c>
      <c r="S385" s="173"/>
      <c r="T385" s="175">
        <f>SUM(T386:T401)</f>
        <v>0</v>
      </c>
      <c r="AR385" s="176" t="s">
        <v>83</v>
      </c>
      <c r="AT385" s="177" t="s">
        <v>69</v>
      </c>
      <c r="AU385" s="177" t="s">
        <v>77</v>
      </c>
      <c r="AY385" s="176" t="s">
        <v>181</v>
      </c>
      <c r="BK385" s="178">
        <f>SUM(BK386:BK401)</f>
        <v>0</v>
      </c>
    </row>
    <row r="386" spans="1:65" s="2" customFormat="1" ht="16.5" customHeight="1">
      <c r="A386" s="37"/>
      <c r="B386" s="38"/>
      <c r="C386" s="181" t="s">
        <v>454</v>
      </c>
      <c r="D386" s="181" t="s">
        <v>184</v>
      </c>
      <c r="E386" s="182" t="s">
        <v>455</v>
      </c>
      <c r="F386" s="183" t="s">
        <v>456</v>
      </c>
      <c r="G386" s="184" t="s">
        <v>187</v>
      </c>
      <c r="H386" s="185">
        <v>11.74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42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278</v>
      </c>
      <c r="AT386" s="192" t="s">
        <v>184</v>
      </c>
      <c r="AU386" s="192" t="s">
        <v>83</v>
      </c>
      <c r="AY386" s="20" t="s">
        <v>181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83</v>
      </c>
      <c r="BK386" s="193">
        <f>ROUND(I386*H386,2)</f>
        <v>0</v>
      </c>
      <c r="BL386" s="20" t="s">
        <v>278</v>
      </c>
      <c r="BM386" s="192" t="s">
        <v>457</v>
      </c>
    </row>
    <row r="387" spans="1:65" s="13" customFormat="1" ht="11.25">
      <c r="B387" s="199"/>
      <c r="C387" s="200"/>
      <c r="D387" s="201" t="s">
        <v>193</v>
      </c>
      <c r="E387" s="202" t="s">
        <v>19</v>
      </c>
      <c r="F387" s="203" t="s">
        <v>458</v>
      </c>
      <c r="G387" s="200"/>
      <c r="H387" s="204">
        <v>3.1139999999999999</v>
      </c>
      <c r="I387" s="205"/>
      <c r="J387" s="200"/>
      <c r="K387" s="200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193</v>
      </c>
      <c r="AU387" s="210" t="s">
        <v>83</v>
      </c>
      <c r="AV387" s="13" t="s">
        <v>83</v>
      </c>
      <c r="AW387" s="13" t="s">
        <v>32</v>
      </c>
      <c r="AX387" s="13" t="s">
        <v>70</v>
      </c>
      <c r="AY387" s="210" t="s">
        <v>181</v>
      </c>
    </row>
    <row r="388" spans="1:65" s="13" customFormat="1" ht="11.25">
      <c r="B388" s="199"/>
      <c r="C388" s="200"/>
      <c r="D388" s="201" t="s">
        <v>193</v>
      </c>
      <c r="E388" s="202" t="s">
        <v>19</v>
      </c>
      <c r="F388" s="203" t="s">
        <v>458</v>
      </c>
      <c r="G388" s="200"/>
      <c r="H388" s="204">
        <v>3.1139999999999999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193</v>
      </c>
      <c r="AU388" s="210" t="s">
        <v>83</v>
      </c>
      <c r="AV388" s="13" t="s">
        <v>83</v>
      </c>
      <c r="AW388" s="13" t="s">
        <v>32</v>
      </c>
      <c r="AX388" s="13" t="s">
        <v>70</v>
      </c>
      <c r="AY388" s="210" t="s">
        <v>181</v>
      </c>
    </row>
    <row r="389" spans="1:65" s="13" customFormat="1" ht="11.25">
      <c r="B389" s="199"/>
      <c r="C389" s="200"/>
      <c r="D389" s="201" t="s">
        <v>193</v>
      </c>
      <c r="E389" s="202" t="s">
        <v>19</v>
      </c>
      <c r="F389" s="203" t="s">
        <v>213</v>
      </c>
      <c r="G389" s="200"/>
      <c r="H389" s="204">
        <v>1.7969999999999999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193</v>
      </c>
      <c r="AU389" s="210" t="s">
        <v>83</v>
      </c>
      <c r="AV389" s="13" t="s">
        <v>83</v>
      </c>
      <c r="AW389" s="13" t="s">
        <v>32</v>
      </c>
      <c r="AX389" s="13" t="s">
        <v>70</v>
      </c>
      <c r="AY389" s="210" t="s">
        <v>181</v>
      </c>
    </row>
    <row r="390" spans="1:65" s="13" customFormat="1" ht="11.25">
      <c r="B390" s="199"/>
      <c r="C390" s="200"/>
      <c r="D390" s="201" t="s">
        <v>193</v>
      </c>
      <c r="E390" s="202" t="s">
        <v>19</v>
      </c>
      <c r="F390" s="203" t="s">
        <v>214</v>
      </c>
      <c r="G390" s="200"/>
      <c r="H390" s="204">
        <v>0.60099999999999998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193</v>
      </c>
      <c r="AU390" s="210" t="s">
        <v>83</v>
      </c>
      <c r="AV390" s="13" t="s">
        <v>83</v>
      </c>
      <c r="AW390" s="13" t="s">
        <v>32</v>
      </c>
      <c r="AX390" s="13" t="s">
        <v>70</v>
      </c>
      <c r="AY390" s="210" t="s">
        <v>181</v>
      </c>
    </row>
    <row r="391" spans="1:65" s="13" customFormat="1" ht="11.25">
      <c r="B391" s="199"/>
      <c r="C391" s="200"/>
      <c r="D391" s="201" t="s">
        <v>193</v>
      </c>
      <c r="E391" s="202" t="s">
        <v>19</v>
      </c>
      <c r="F391" s="203" t="s">
        <v>458</v>
      </c>
      <c r="G391" s="200"/>
      <c r="H391" s="204">
        <v>3.1139999999999999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193</v>
      </c>
      <c r="AU391" s="210" t="s">
        <v>83</v>
      </c>
      <c r="AV391" s="13" t="s">
        <v>83</v>
      </c>
      <c r="AW391" s="13" t="s">
        <v>32</v>
      </c>
      <c r="AX391" s="13" t="s">
        <v>70</v>
      </c>
      <c r="AY391" s="210" t="s">
        <v>181</v>
      </c>
    </row>
    <row r="392" spans="1:65" s="14" customFormat="1" ht="11.25">
      <c r="B392" s="211"/>
      <c r="C392" s="212"/>
      <c r="D392" s="201" t="s">
        <v>193</v>
      </c>
      <c r="E392" s="213" t="s">
        <v>19</v>
      </c>
      <c r="F392" s="214" t="s">
        <v>197</v>
      </c>
      <c r="G392" s="212"/>
      <c r="H392" s="215">
        <v>11.740000000000002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193</v>
      </c>
      <c r="AU392" s="221" t="s">
        <v>83</v>
      </c>
      <c r="AV392" s="14" t="s">
        <v>189</v>
      </c>
      <c r="AW392" s="14" t="s">
        <v>32</v>
      </c>
      <c r="AX392" s="14" t="s">
        <v>77</v>
      </c>
      <c r="AY392" s="221" t="s">
        <v>181</v>
      </c>
    </row>
    <row r="393" spans="1:65" s="2" customFormat="1" ht="16.5" customHeight="1">
      <c r="A393" s="37"/>
      <c r="B393" s="38"/>
      <c r="C393" s="222" t="s">
        <v>459</v>
      </c>
      <c r="D393" s="222" t="s">
        <v>237</v>
      </c>
      <c r="E393" s="223" t="s">
        <v>460</v>
      </c>
      <c r="F393" s="224" t="s">
        <v>461</v>
      </c>
      <c r="G393" s="225" t="s">
        <v>187</v>
      </c>
      <c r="H393" s="226">
        <v>11.74</v>
      </c>
      <c r="I393" s="227"/>
      <c r="J393" s="228">
        <f>ROUND(I393*H393,2)</f>
        <v>0</v>
      </c>
      <c r="K393" s="224" t="s">
        <v>188</v>
      </c>
      <c r="L393" s="229"/>
      <c r="M393" s="230" t="s">
        <v>19</v>
      </c>
      <c r="N393" s="231" t="s">
        <v>42</v>
      </c>
      <c r="O393" s="67"/>
      <c r="P393" s="190">
        <f>O393*H393</f>
        <v>0</v>
      </c>
      <c r="Q393" s="190">
        <v>1.2999999999999999E-3</v>
      </c>
      <c r="R393" s="190">
        <f>Q393*H393</f>
        <v>1.5262E-2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356</v>
      </c>
      <c r="AT393" s="192" t="s">
        <v>237</v>
      </c>
      <c r="AU393" s="192" t="s">
        <v>83</v>
      </c>
      <c r="AY393" s="20" t="s">
        <v>181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83</v>
      </c>
      <c r="BK393" s="193">
        <f>ROUND(I393*H393,2)</f>
        <v>0</v>
      </c>
      <c r="BL393" s="20" t="s">
        <v>278</v>
      </c>
      <c r="BM393" s="192" t="s">
        <v>462</v>
      </c>
    </row>
    <row r="394" spans="1:65" s="13" customFormat="1" ht="11.25">
      <c r="B394" s="199"/>
      <c r="C394" s="200"/>
      <c r="D394" s="201" t="s">
        <v>193</v>
      </c>
      <c r="E394" s="202" t="s">
        <v>19</v>
      </c>
      <c r="F394" s="203" t="s">
        <v>458</v>
      </c>
      <c r="G394" s="200"/>
      <c r="H394" s="204">
        <v>3.1139999999999999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193</v>
      </c>
      <c r="AU394" s="210" t="s">
        <v>83</v>
      </c>
      <c r="AV394" s="13" t="s">
        <v>83</v>
      </c>
      <c r="AW394" s="13" t="s">
        <v>32</v>
      </c>
      <c r="AX394" s="13" t="s">
        <v>70</v>
      </c>
      <c r="AY394" s="210" t="s">
        <v>181</v>
      </c>
    </row>
    <row r="395" spans="1:65" s="13" customFormat="1" ht="11.25">
      <c r="B395" s="199"/>
      <c r="C395" s="200"/>
      <c r="D395" s="201" t="s">
        <v>193</v>
      </c>
      <c r="E395" s="202" t="s">
        <v>19</v>
      </c>
      <c r="F395" s="203" t="s">
        <v>458</v>
      </c>
      <c r="G395" s="200"/>
      <c r="H395" s="204">
        <v>3.1139999999999999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193</v>
      </c>
      <c r="AU395" s="210" t="s">
        <v>83</v>
      </c>
      <c r="AV395" s="13" t="s">
        <v>83</v>
      </c>
      <c r="AW395" s="13" t="s">
        <v>32</v>
      </c>
      <c r="AX395" s="13" t="s">
        <v>70</v>
      </c>
      <c r="AY395" s="210" t="s">
        <v>181</v>
      </c>
    </row>
    <row r="396" spans="1:65" s="13" customFormat="1" ht="11.25">
      <c r="B396" s="199"/>
      <c r="C396" s="200"/>
      <c r="D396" s="201" t="s">
        <v>193</v>
      </c>
      <c r="E396" s="202" t="s">
        <v>19</v>
      </c>
      <c r="F396" s="203" t="s">
        <v>213</v>
      </c>
      <c r="G396" s="200"/>
      <c r="H396" s="204">
        <v>1.7969999999999999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193</v>
      </c>
      <c r="AU396" s="210" t="s">
        <v>83</v>
      </c>
      <c r="AV396" s="13" t="s">
        <v>83</v>
      </c>
      <c r="AW396" s="13" t="s">
        <v>32</v>
      </c>
      <c r="AX396" s="13" t="s">
        <v>70</v>
      </c>
      <c r="AY396" s="210" t="s">
        <v>181</v>
      </c>
    </row>
    <row r="397" spans="1:65" s="13" customFormat="1" ht="11.25">
      <c r="B397" s="199"/>
      <c r="C397" s="200"/>
      <c r="D397" s="201" t="s">
        <v>193</v>
      </c>
      <c r="E397" s="202" t="s">
        <v>19</v>
      </c>
      <c r="F397" s="203" t="s">
        <v>214</v>
      </c>
      <c r="G397" s="200"/>
      <c r="H397" s="204">
        <v>0.60099999999999998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193</v>
      </c>
      <c r="AU397" s="210" t="s">
        <v>83</v>
      </c>
      <c r="AV397" s="13" t="s">
        <v>83</v>
      </c>
      <c r="AW397" s="13" t="s">
        <v>32</v>
      </c>
      <c r="AX397" s="13" t="s">
        <v>70</v>
      </c>
      <c r="AY397" s="210" t="s">
        <v>181</v>
      </c>
    </row>
    <row r="398" spans="1:65" s="13" customFormat="1" ht="11.25">
      <c r="B398" s="199"/>
      <c r="C398" s="200"/>
      <c r="D398" s="201" t="s">
        <v>193</v>
      </c>
      <c r="E398" s="202" t="s">
        <v>19</v>
      </c>
      <c r="F398" s="203" t="s">
        <v>458</v>
      </c>
      <c r="G398" s="200"/>
      <c r="H398" s="204">
        <v>3.1139999999999999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193</v>
      </c>
      <c r="AU398" s="210" t="s">
        <v>83</v>
      </c>
      <c r="AV398" s="13" t="s">
        <v>83</v>
      </c>
      <c r="AW398" s="13" t="s">
        <v>32</v>
      </c>
      <c r="AX398" s="13" t="s">
        <v>70</v>
      </c>
      <c r="AY398" s="210" t="s">
        <v>181</v>
      </c>
    </row>
    <row r="399" spans="1:65" s="14" customFormat="1" ht="11.25">
      <c r="B399" s="211"/>
      <c r="C399" s="212"/>
      <c r="D399" s="201" t="s">
        <v>193</v>
      </c>
      <c r="E399" s="213" t="s">
        <v>19</v>
      </c>
      <c r="F399" s="214" t="s">
        <v>197</v>
      </c>
      <c r="G399" s="212"/>
      <c r="H399" s="215">
        <v>11.740000000000002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193</v>
      </c>
      <c r="AU399" s="221" t="s">
        <v>83</v>
      </c>
      <c r="AV399" s="14" t="s">
        <v>189</v>
      </c>
      <c r="AW399" s="14" t="s">
        <v>32</v>
      </c>
      <c r="AX399" s="14" t="s">
        <v>77</v>
      </c>
      <c r="AY399" s="221" t="s">
        <v>181</v>
      </c>
    </row>
    <row r="400" spans="1:65" s="2" customFormat="1" ht="33" customHeight="1">
      <c r="A400" s="37"/>
      <c r="B400" s="38"/>
      <c r="C400" s="181" t="s">
        <v>463</v>
      </c>
      <c r="D400" s="181" t="s">
        <v>184</v>
      </c>
      <c r="E400" s="182" t="s">
        <v>464</v>
      </c>
      <c r="F400" s="183" t="s">
        <v>465</v>
      </c>
      <c r="G400" s="184" t="s">
        <v>309</v>
      </c>
      <c r="H400" s="185">
        <v>1.4999999999999999E-2</v>
      </c>
      <c r="I400" s="186"/>
      <c r="J400" s="187">
        <f>ROUND(I400*H400,2)</f>
        <v>0</v>
      </c>
      <c r="K400" s="183" t="s">
        <v>188</v>
      </c>
      <c r="L400" s="42"/>
      <c r="M400" s="188" t="s">
        <v>19</v>
      </c>
      <c r="N400" s="189" t="s">
        <v>42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278</v>
      </c>
      <c r="AT400" s="192" t="s">
        <v>184</v>
      </c>
      <c r="AU400" s="192" t="s">
        <v>83</v>
      </c>
      <c r="AY400" s="20" t="s">
        <v>181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83</v>
      </c>
      <c r="BK400" s="193">
        <f>ROUND(I400*H400,2)</f>
        <v>0</v>
      </c>
      <c r="BL400" s="20" t="s">
        <v>278</v>
      </c>
      <c r="BM400" s="192" t="s">
        <v>466</v>
      </c>
    </row>
    <row r="401" spans="1:65" s="2" customFormat="1" ht="11.25">
      <c r="A401" s="37"/>
      <c r="B401" s="38"/>
      <c r="C401" s="39"/>
      <c r="D401" s="194" t="s">
        <v>191</v>
      </c>
      <c r="E401" s="39"/>
      <c r="F401" s="195" t="s">
        <v>467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191</v>
      </c>
      <c r="AU401" s="20" t="s">
        <v>83</v>
      </c>
    </row>
    <row r="402" spans="1:65" s="12" customFormat="1" ht="25.9" customHeight="1">
      <c r="B402" s="165"/>
      <c r="C402" s="166"/>
      <c r="D402" s="167" t="s">
        <v>69</v>
      </c>
      <c r="E402" s="168" t="s">
        <v>468</v>
      </c>
      <c r="F402" s="168" t="s">
        <v>469</v>
      </c>
      <c r="G402" s="166"/>
      <c r="H402" s="166"/>
      <c r="I402" s="169"/>
      <c r="J402" s="170">
        <f>BK402</f>
        <v>0</v>
      </c>
      <c r="K402" s="166"/>
      <c r="L402" s="171"/>
      <c r="M402" s="172"/>
      <c r="N402" s="173"/>
      <c r="O402" s="173"/>
      <c r="P402" s="174">
        <f>SUM(P403:P410)</f>
        <v>0</v>
      </c>
      <c r="Q402" s="173"/>
      <c r="R402" s="174">
        <f>SUM(R403:R410)</f>
        <v>0</v>
      </c>
      <c r="S402" s="173"/>
      <c r="T402" s="175">
        <f>SUM(T403:T410)</f>
        <v>0</v>
      </c>
      <c r="AR402" s="176" t="s">
        <v>215</v>
      </c>
      <c r="AT402" s="177" t="s">
        <v>69</v>
      </c>
      <c r="AU402" s="177" t="s">
        <v>70</v>
      </c>
      <c r="AY402" s="176" t="s">
        <v>181</v>
      </c>
      <c r="BK402" s="178">
        <f>SUM(BK403:BK410)</f>
        <v>0</v>
      </c>
    </row>
    <row r="403" spans="1:65" s="2" customFormat="1" ht="16.5" customHeight="1">
      <c r="A403" s="37"/>
      <c r="B403" s="38"/>
      <c r="C403" s="181" t="s">
        <v>470</v>
      </c>
      <c r="D403" s="181" t="s">
        <v>184</v>
      </c>
      <c r="E403" s="182" t="s">
        <v>471</v>
      </c>
      <c r="F403" s="183" t="s">
        <v>472</v>
      </c>
      <c r="G403" s="184" t="s">
        <v>473</v>
      </c>
      <c r="H403" s="185">
        <v>1</v>
      </c>
      <c r="I403" s="186"/>
      <c r="J403" s="187">
        <f t="shared" ref="J403:J410" si="0">ROUND(I403*H403,2)</f>
        <v>0</v>
      </c>
      <c r="K403" s="183" t="s">
        <v>19</v>
      </c>
      <c r="L403" s="42"/>
      <c r="M403" s="188" t="s">
        <v>19</v>
      </c>
      <c r="N403" s="189" t="s">
        <v>42</v>
      </c>
      <c r="O403" s="67"/>
      <c r="P403" s="190">
        <f t="shared" ref="P403:P410" si="1">O403*H403</f>
        <v>0</v>
      </c>
      <c r="Q403" s="190">
        <v>0</v>
      </c>
      <c r="R403" s="190">
        <f t="shared" ref="R403:R410" si="2">Q403*H403</f>
        <v>0</v>
      </c>
      <c r="S403" s="190">
        <v>0</v>
      </c>
      <c r="T403" s="191">
        <f t="shared" ref="T403:T410" si="3"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189</v>
      </c>
      <c r="AT403" s="192" t="s">
        <v>184</v>
      </c>
      <c r="AU403" s="192" t="s">
        <v>77</v>
      </c>
      <c r="AY403" s="20" t="s">
        <v>181</v>
      </c>
      <c r="BE403" s="193">
        <f t="shared" ref="BE403:BE410" si="4">IF(N403="základní",J403,0)</f>
        <v>0</v>
      </c>
      <c r="BF403" s="193">
        <f t="shared" ref="BF403:BF410" si="5">IF(N403="snížená",J403,0)</f>
        <v>0</v>
      </c>
      <c r="BG403" s="193">
        <f t="shared" ref="BG403:BG410" si="6">IF(N403="zákl. přenesená",J403,0)</f>
        <v>0</v>
      </c>
      <c r="BH403" s="193">
        <f t="shared" ref="BH403:BH410" si="7">IF(N403="sníž. přenesená",J403,0)</f>
        <v>0</v>
      </c>
      <c r="BI403" s="193">
        <f t="shared" ref="BI403:BI410" si="8">IF(N403="nulová",J403,0)</f>
        <v>0</v>
      </c>
      <c r="BJ403" s="20" t="s">
        <v>83</v>
      </c>
      <c r="BK403" s="193">
        <f t="shared" ref="BK403:BK410" si="9">ROUND(I403*H403,2)</f>
        <v>0</v>
      </c>
      <c r="BL403" s="20" t="s">
        <v>189</v>
      </c>
      <c r="BM403" s="192" t="s">
        <v>474</v>
      </c>
    </row>
    <row r="404" spans="1:65" s="2" customFormat="1" ht="16.5" customHeight="1">
      <c r="A404" s="37"/>
      <c r="B404" s="38"/>
      <c r="C404" s="181" t="s">
        <v>475</v>
      </c>
      <c r="D404" s="181" t="s">
        <v>184</v>
      </c>
      <c r="E404" s="182" t="s">
        <v>476</v>
      </c>
      <c r="F404" s="183" t="s">
        <v>477</v>
      </c>
      <c r="G404" s="184" t="s">
        <v>473</v>
      </c>
      <c r="H404" s="185">
        <v>1</v>
      </c>
      <c r="I404" s="186"/>
      <c r="J404" s="187">
        <f t="shared" si="0"/>
        <v>0</v>
      </c>
      <c r="K404" s="183" t="s">
        <v>19</v>
      </c>
      <c r="L404" s="42"/>
      <c r="M404" s="188" t="s">
        <v>19</v>
      </c>
      <c r="N404" s="189" t="s">
        <v>42</v>
      </c>
      <c r="O404" s="67"/>
      <c r="P404" s="190">
        <f t="shared" si="1"/>
        <v>0</v>
      </c>
      <c r="Q404" s="190">
        <v>0</v>
      </c>
      <c r="R404" s="190">
        <f t="shared" si="2"/>
        <v>0</v>
      </c>
      <c r="S404" s="190">
        <v>0</v>
      </c>
      <c r="T404" s="191">
        <f t="shared" si="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189</v>
      </c>
      <c r="AT404" s="192" t="s">
        <v>184</v>
      </c>
      <c r="AU404" s="192" t="s">
        <v>77</v>
      </c>
      <c r="AY404" s="20" t="s">
        <v>181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20" t="s">
        <v>83</v>
      </c>
      <c r="BK404" s="193">
        <f t="shared" si="9"/>
        <v>0</v>
      </c>
      <c r="BL404" s="20" t="s">
        <v>189</v>
      </c>
      <c r="BM404" s="192" t="s">
        <v>478</v>
      </c>
    </row>
    <row r="405" spans="1:65" s="2" customFormat="1" ht="24.2" customHeight="1">
      <c r="A405" s="37"/>
      <c r="B405" s="38"/>
      <c r="C405" s="181" t="s">
        <v>479</v>
      </c>
      <c r="D405" s="181" t="s">
        <v>184</v>
      </c>
      <c r="E405" s="182" t="s">
        <v>480</v>
      </c>
      <c r="F405" s="183" t="s">
        <v>481</v>
      </c>
      <c r="G405" s="184" t="s">
        <v>473</v>
      </c>
      <c r="H405" s="185">
        <v>1</v>
      </c>
      <c r="I405" s="186"/>
      <c r="J405" s="187">
        <f t="shared" si="0"/>
        <v>0</v>
      </c>
      <c r="K405" s="183" t="s">
        <v>19</v>
      </c>
      <c r="L405" s="42"/>
      <c r="M405" s="188" t="s">
        <v>19</v>
      </c>
      <c r="N405" s="189" t="s">
        <v>42</v>
      </c>
      <c r="O405" s="67"/>
      <c r="P405" s="190">
        <f t="shared" si="1"/>
        <v>0</v>
      </c>
      <c r="Q405" s="190">
        <v>0</v>
      </c>
      <c r="R405" s="190">
        <f t="shared" si="2"/>
        <v>0</v>
      </c>
      <c r="S405" s="190">
        <v>0</v>
      </c>
      <c r="T405" s="191">
        <f t="shared" si="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2" t="s">
        <v>189</v>
      </c>
      <c r="AT405" s="192" t="s">
        <v>184</v>
      </c>
      <c r="AU405" s="192" t="s">
        <v>77</v>
      </c>
      <c r="AY405" s="20" t="s">
        <v>181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20" t="s">
        <v>83</v>
      </c>
      <c r="BK405" s="193">
        <f t="shared" si="9"/>
        <v>0</v>
      </c>
      <c r="BL405" s="20" t="s">
        <v>189</v>
      </c>
      <c r="BM405" s="192" t="s">
        <v>482</v>
      </c>
    </row>
    <row r="406" spans="1:65" s="2" customFormat="1" ht="16.5" customHeight="1">
      <c r="A406" s="37"/>
      <c r="B406" s="38"/>
      <c r="C406" s="181" t="s">
        <v>483</v>
      </c>
      <c r="D406" s="181" t="s">
        <v>184</v>
      </c>
      <c r="E406" s="182" t="s">
        <v>484</v>
      </c>
      <c r="F406" s="183" t="s">
        <v>485</v>
      </c>
      <c r="G406" s="184" t="s">
        <v>473</v>
      </c>
      <c r="H406" s="185">
        <v>1</v>
      </c>
      <c r="I406" s="186"/>
      <c r="J406" s="187">
        <f t="shared" si="0"/>
        <v>0</v>
      </c>
      <c r="K406" s="183" t="s">
        <v>19</v>
      </c>
      <c r="L406" s="42"/>
      <c r="M406" s="188" t="s">
        <v>19</v>
      </c>
      <c r="N406" s="189" t="s">
        <v>42</v>
      </c>
      <c r="O406" s="67"/>
      <c r="P406" s="190">
        <f t="shared" si="1"/>
        <v>0</v>
      </c>
      <c r="Q406" s="190">
        <v>0</v>
      </c>
      <c r="R406" s="190">
        <f t="shared" si="2"/>
        <v>0</v>
      </c>
      <c r="S406" s="190">
        <v>0</v>
      </c>
      <c r="T406" s="191">
        <f t="shared" si="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189</v>
      </c>
      <c r="AT406" s="192" t="s">
        <v>184</v>
      </c>
      <c r="AU406" s="192" t="s">
        <v>77</v>
      </c>
      <c r="AY406" s="20" t="s">
        <v>181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20" t="s">
        <v>83</v>
      </c>
      <c r="BK406" s="193">
        <f t="shared" si="9"/>
        <v>0</v>
      </c>
      <c r="BL406" s="20" t="s">
        <v>189</v>
      </c>
      <c r="BM406" s="192" t="s">
        <v>486</v>
      </c>
    </row>
    <row r="407" spans="1:65" s="2" customFormat="1" ht="16.5" customHeight="1">
      <c r="A407" s="37"/>
      <c r="B407" s="38"/>
      <c r="C407" s="181" t="s">
        <v>487</v>
      </c>
      <c r="D407" s="181" t="s">
        <v>184</v>
      </c>
      <c r="E407" s="182" t="s">
        <v>488</v>
      </c>
      <c r="F407" s="183" t="s">
        <v>489</v>
      </c>
      <c r="G407" s="184" t="s">
        <v>473</v>
      </c>
      <c r="H407" s="185">
        <v>1</v>
      </c>
      <c r="I407" s="186"/>
      <c r="J407" s="187">
        <f t="shared" si="0"/>
        <v>0</v>
      </c>
      <c r="K407" s="183" t="s">
        <v>19</v>
      </c>
      <c r="L407" s="42"/>
      <c r="M407" s="188" t="s">
        <v>19</v>
      </c>
      <c r="N407" s="189" t="s">
        <v>42</v>
      </c>
      <c r="O407" s="67"/>
      <c r="P407" s="190">
        <f t="shared" si="1"/>
        <v>0</v>
      </c>
      <c r="Q407" s="190">
        <v>0</v>
      </c>
      <c r="R407" s="190">
        <f t="shared" si="2"/>
        <v>0</v>
      </c>
      <c r="S407" s="190">
        <v>0</v>
      </c>
      <c r="T407" s="191">
        <f t="shared" si="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189</v>
      </c>
      <c r="AT407" s="192" t="s">
        <v>184</v>
      </c>
      <c r="AU407" s="192" t="s">
        <v>77</v>
      </c>
      <c r="AY407" s="20" t="s">
        <v>181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20" t="s">
        <v>83</v>
      </c>
      <c r="BK407" s="193">
        <f t="shared" si="9"/>
        <v>0</v>
      </c>
      <c r="BL407" s="20" t="s">
        <v>189</v>
      </c>
      <c r="BM407" s="192" t="s">
        <v>490</v>
      </c>
    </row>
    <row r="408" spans="1:65" s="2" customFormat="1" ht="24.2" customHeight="1">
      <c r="A408" s="37"/>
      <c r="B408" s="38"/>
      <c r="C408" s="181" t="s">
        <v>491</v>
      </c>
      <c r="D408" s="181" t="s">
        <v>184</v>
      </c>
      <c r="E408" s="182" t="s">
        <v>492</v>
      </c>
      <c r="F408" s="183" t="s">
        <v>493</v>
      </c>
      <c r="G408" s="184" t="s">
        <v>473</v>
      </c>
      <c r="H408" s="185">
        <v>1</v>
      </c>
      <c r="I408" s="186"/>
      <c r="J408" s="187">
        <f t="shared" si="0"/>
        <v>0</v>
      </c>
      <c r="K408" s="183" t="s">
        <v>19</v>
      </c>
      <c r="L408" s="42"/>
      <c r="M408" s="188" t="s">
        <v>19</v>
      </c>
      <c r="N408" s="189" t="s">
        <v>42</v>
      </c>
      <c r="O408" s="67"/>
      <c r="P408" s="190">
        <f t="shared" si="1"/>
        <v>0</v>
      </c>
      <c r="Q408" s="190">
        <v>0</v>
      </c>
      <c r="R408" s="190">
        <f t="shared" si="2"/>
        <v>0</v>
      </c>
      <c r="S408" s="190">
        <v>0</v>
      </c>
      <c r="T408" s="191">
        <f t="shared" si="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189</v>
      </c>
      <c r="AT408" s="192" t="s">
        <v>184</v>
      </c>
      <c r="AU408" s="192" t="s">
        <v>77</v>
      </c>
      <c r="AY408" s="20" t="s">
        <v>181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20" t="s">
        <v>83</v>
      </c>
      <c r="BK408" s="193">
        <f t="shared" si="9"/>
        <v>0</v>
      </c>
      <c r="BL408" s="20" t="s">
        <v>189</v>
      </c>
      <c r="BM408" s="192" t="s">
        <v>494</v>
      </c>
    </row>
    <row r="409" spans="1:65" s="2" customFormat="1" ht="33" customHeight="1">
      <c r="A409" s="37"/>
      <c r="B409" s="38"/>
      <c r="C409" s="181" t="s">
        <v>495</v>
      </c>
      <c r="D409" s="181" t="s">
        <v>184</v>
      </c>
      <c r="E409" s="182" t="s">
        <v>496</v>
      </c>
      <c r="F409" s="183" t="s">
        <v>497</v>
      </c>
      <c r="G409" s="184" t="s">
        <v>473</v>
      </c>
      <c r="H409" s="185">
        <v>1</v>
      </c>
      <c r="I409" s="186"/>
      <c r="J409" s="187">
        <f t="shared" si="0"/>
        <v>0</v>
      </c>
      <c r="K409" s="183" t="s">
        <v>19</v>
      </c>
      <c r="L409" s="42"/>
      <c r="M409" s="188" t="s">
        <v>19</v>
      </c>
      <c r="N409" s="189" t="s">
        <v>42</v>
      </c>
      <c r="O409" s="67"/>
      <c r="P409" s="190">
        <f t="shared" si="1"/>
        <v>0</v>
      </c>
      <c r="Q409" s="190">
        <v>0</v>
      </c>
      <c r="R409" s="190">
        <f t="shared" si="2"/>
        <v>0</v>
      </c>
      <c r="S409" s="190">
        <v>0</v>
      </c>
      <c r="T409" s="191">
        <f t="shared" si="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2" t="s">
        <v>189</v>
      </c>
      <c r="AT409" s="192" t="s">
        <v>184</v>
      </c>
      <c r="AU409" s="192" t="s">
        <v>77</v>
      </c>
      <c r="AY409" s="20" t="s">
        <v>181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20" t="s">
        <v>83</v>
      </c>
      <c r="BK409" s="193">
        <f t="shared" si="9"/>
        <v>0</v>
      </c>
      <c r="BL409" s="20" t="s">
        <v>189</v>
      </c>
      <c r="BM409" s="192" t="s">
        <v>498</v>
      </c>
    </row>
    <row r="410" spans="1:65" s="2" customFormat="1" ht="16.5" customHeight="1">
      <c r="A410" s="37"/>
      <c r="B410" s="38"/>
      <c r="C410" s="181" t="s">
        <v>499</v>
      </c>
      <c r="D410" s="181" t="s">
        <v>184</v>
      </c>
      <c r="E410" s="182" t="s">
        <v>500</v>
      </c>
      <c r="F410" s="183" t="s">
        <v>501</v>
      </c>
      <c r="G410" s="184" t="s">
        <v>473</v>
      </c>
      <c r="H410" s="185">
        <v>1</v>
      </c>
      <c r="I410" s="186"/>
      <c r="J410" s="187">
        <f t="shared" si="0"/>
        <v>0</v>
      </c>
      <c r="K410" s="183" t="s">
        <v>19</v>
      </c>
      <c r="L410" s="42"/>
      <c r="M410" s="253" t="s">
        <v>19</v>
      </c>
      <c r="N410" s="254" t="s">
        <v>42</v>
      </c>
      <c r="O410" s="255"/>
      <c r="P410" s="256">
        <f t="shared" si="1"/>
        <v>0</v>
      </c>
      <c r="Q410" s="256">
        <v>0</v>
      </c>
      <c r="R410" s="256">
        <f t="shared" si="2"/>
        <v>0</v>
      </c>
      <c r="S410" s="256">
        <v>0</v>
      </c>
      <c r="T410" s="257">
        <f t="shared" si="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189</v>
      </c>
      <c r="AT410" s="192" t="s">
        <v>184</v>
      </c>
      <c r="AU410" s="192" t="s">
        <v>77</v>
      </c>
      <c r="AY410" s="20" t="s">
        <v>181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20" t="s">
        <v>83</v>
      </c>
      <c r="BK410" s="193">
        <f t="shared" si="9"/>
        <v>0</v>
      </c>
      <c r="BL410" s="20" t="s">
        <v>189</v>
      </c>
      <c r="BM410" s="192" t="s">
        <v>502</v>
      </c>
    </row>
    <row r="411" spans="1:65" s="2" customFormat="1" ht="6.95" customHeight="1">
      <c r="A411" s="37"/>
      <c r="B411" s="50"/>
      <c r="C411" s="51"/>
      <c r="D411" s="51"/>
      <c r="E411" s="51"/>
      <c r="F411" s="51"/>
      <c r="G411" s="51"/>
      <c r="H411" s="51"/>
      <c r="I411" s="51"/>
      <c r="J411" s="51"/>
      <c r="K411" s="51"/>
      <c r="L411" s="42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</sheetData>
  <sheetProtection algorithmName="SHA-512" hashValue="L/MlCtA04h+UOTl/pKyZSagc7XY1sqHC0Wrz7EaK5iqbYnjJizkyJzmhVLW14xV4KtyM5mdESkHURmdL9pqjdw==" saltValue="pZti/vUgJzuteadrXKscRmBJ8/QrpmDMzdR6U3gZFeO8cuYvQ4W8ATaYaiYg385knwEs7S91hlAfhX/Oy613Aw==" spinCount="100000" sheet="1" objects="1" scenarios="1" formatColumns="0" formatRows="0" autoFilter="0"/>
  <autoFilter ref="C96:K41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9" r:id="rId2"/>
    <hyperlink ref="F117" r:id="rId3"/>
    <hyperlink ref="F121" r:id="rId4"/>
    <hyperlink ref="F129" r:id="rId5"/>
    <hyperlink ref="F137" r:id="rId6"/>
    <hyperlink ref="F145" r:id="rId7"/>
    <hyperlink ref="F161" r:id="rId8"/>
    <hyperlink ref="F192" r:id="rId9"/>
    <hyperlink ref="F200" r:id="rId10"/>
    <hyperlink ref="F209" r:id="rId11"/>
    <hyperlink ref="F217" r:id="rId12"/>
    <hyperlink ref="F221" r:id="rId13"/>
    <hyperlink ref="F226" r:id="rId14"/>
    <hyperlink ref="F232" r:id="rId15"/>
    <hyperlink ref="F240" r:id="rId16"/>
    <hyperlink ref="F249" r:id="rId17"/>
    <hyperlink ref="F259" r:id="rId18"/>
    <hyperlink ref="F261" r:id="rId19"/>
    <hyperlink ref="F263" r:id="rId20"/>
    <hyperlink ref="F268" r:id="rId21"/>
    <hyperlink ref="F271" r:id="rId22"/>
    <hyperlink ref="F275" r:id="rId23"/>
    <hyperlink ref="F282" r:id="rId24"/>
    <hyperlink ref="F295" r:id="rId25"/>
    <hyperlink ref="F298" r:id="rId26"/>
    <hyperlink ref="F309" r:id="rId27"/>
    <hyperlink ref="F316" r:id="rId28"/>
    <hyperlink ref="F323" r:id="rId29"/>
    <hyperlink ref="F330" r:id="rId30"/>
    <hyperlink ref="F343" r:id="rId31"/>
    <hyperlink ref="F346" r:id="rId32"/>
    <hyperlink ref="F354" r:id="rId33"/>
    <hyperlink ref="F362" r:id="rId34"/>
    <hyperlink ref="F370" r:id="rId35"/>
    <hyperlink ref="F373" r:id="rId36"/>
    <hyperlink ref="F401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141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579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585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ROUND((SUM(BE97:BE377)),  2)</f>
        <v>0</v>
      </c>
      <c r="G35" s="37"/>
      <c r="H35" s="37"/>
      <c r="I35" s="127">
        <v>0.21</v>
      </c>
      <c r="J35" s="126">
        <f>ROUND(((SUM(BE97:BE377))*I35),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ROUND((SUM(BF97:BF377)),  2)</f>
        <v>0</v>
      </c>
      <c r="G36" s="37"/>
      <c r="H36" s="37"/>
      <c r="I36" s="127">
        <v>0.12</v>
      </c>
      <c r="J36" s="126">
        <f>ROUND(((SUM(BF97:BF377))*I36),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ROUND((SUM(BG97:BG377)),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ROUND((SUM(BH97:BH377)),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ROUND((SUM(BI97:BI377)),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579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036 - Bytová jednotka 6, byt 1+1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J194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J239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J251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J254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J255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J275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J318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J342</f>
        <v>0</v>
      </c>
      <c r="K73" s="100"/>
      <c r="L73" s="153"/>
    </row>
    <row r="74" spans="1:31" s="10" customFormat="1" ht="19.899999999999999" customHeight="1">
      <c r="B74" s="149"/>
      <c r="C74" s="100"/>
      <c r="D74" s="150" t="s">
        <v>164</v>
      </c>
      <c r="E74" s="151"/>
      <c r="F74" s="151"/>
      <c r="G74" s="151"/>
      <c r="H74" s="151"/>
      <c r="I74" s="151"/>
      <c r="J74" s="152">
        <f>J354</f>
        <v>0</v>
      </c>
      <c r="K74" s="100"/>
      <c r="L74" s="153"/>
    </row>
    <row r="75" spans="1:31" s="9" customFormat="1" ht="24.95" customHeight="1">
      <c r="B75" s="143"/>
      <c r="C75" s="144"/>
      <c r="D75" s="145" t="s">
        <v>165</v>
      </c>
      <c r="E75" s="146"/>
      <c r="F75" s="146"/>
      <c r="G75" s="146"/>
      <c r="H75" s="146"/>
      <c r="I75" s="146"/>
      <c r="J75" s="147">
        <f>J369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6" t="s">
        <v>166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9"/>
      <c r="D85" s="39"/>
      <c r="E85" s="396" t="str">
        <f>E7</f>
        <v>Výměna oken Václavkova 817 - 819, Valašské Meziříčí</v>
      </c>
      <c r="F85" s="397"/>
      <c r="G85" s="397"/>
      <c r="H85" s="397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4"/>
      <c r="C86" s="32" t="s">
        <v>146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396" t="s">
        <v>579</v>
      </c>
      <c r="F87" s="398"/>
      <c r="G87" s="398"/>
      <c r="H87" s="398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148</v>
      </c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45" t="str">
        <f>E11</f>
        <v>036 - Bytová jednotka 6, byt 1+1</v>
      </c>
      <c r="F89" s="398"/>
      <c r="G89" s="398"/>
      <c r="H89" s="398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F14</f>
        <v xml:space="preserve"> </v>
      </c>
      <c r="G91" s="39"/>
      <c r="H91" s="39"/>
      <c r="I91" s="32" t="s">
        <v>23</v>
      </c>
      <c r="J91" s="62" t="str">
        <f>IF(J14="","",J14)</f>
        <v>5. 2. 2024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E17</f>
        <v>Město Valašské Meziříčí</v>
      </c>
      <c r="G93" s="39"/>
      <c r="H93" s="39"/>
      <c r="I93" s="32" t="s">
        <v>31</v>
      </c>
      <c r="J93" s="35" t="str">
        <f>E23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29</v>
      </c>
      <c r="D94" s="39"/>
      <c r="E94" s="39"/>
      <c r="F94" s="30" t="str">
        <f>IF(E20="","",E20)</f>
        <v>Vyplň údaj</v>
      </c>
      <c r="G94" s="39"/>
      <c r="H94" s="39"/>
      <c r="I94" s="32" t="s">
        <v>33</v>
      </c>
      <c r="J94" s="35" t="str">
        <f>E26</f>
        <v xml:space="preserve"> 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167</v>
      </c>
      <c r="D96" s="157" t="s">
        <v>55</v>
      </c>
      <c r="E96" s="157" t="s">
        <v>51</v>
      </c>
      <c r="F96" s="157" t="s">
        <v>52</v>
      </c>
      <c r="G96" s="157" t="s">
        <v>168</v>
      </c>
      <c r="H96" s="157" t="s">
        <v>169</v>
      </c>
      <c r="I96" s="157" t="s">
        <v>170</v>
      </c>
      <c r="J96" s="157" t="s">
        <v>152</v>
      </c>
      <c r="K96" s="158" t="s">
        <v>171</v>
      </c>
      <c r="L96" s="159"/>
      <c r="M96" s="71" t="s">
        <v>19</v>
      </c>
      <c r="N96" s="72" t="s">
        <v>40</v>
      </c>
      <c r="O96" s="72" t="s">
        <v>172</v>
      </c>
      <c r="P96" s="72" t="s">
        <v>173</v>
      </c>
      <c r="Q96" s="72" t="s">
        <v>174</v>
      </c>
      <c r="R96" s="72" t="s">
        <v>175</v>
      </c>
      <c r="S96" s="72" t="s">
        <v>176</v>
      </c>
      <c r="T96" s="73" t="s">
        <v>177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178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P98+P254+P369</f>
        <v>0</v>
      </c>
      <c r="Q97" s="75"/>
      <c r="R97" s="162">
        <f>R98+R254+R369</f>
        <v>0.67350401000000004</v>
      </c>
      <c r="S97" s="75"/>
      <c r="T97" s="163">
        <f>T98+T254+T369</f>
        <v>0.81429186000000009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69</v>
      </c>
      <c r="AU97" s="20" t="s">
        <v>153</v>
      </c>
      <c r="BK97" s="164">
        <f>BK98+BK254+BK369</f>
        <v>0</v>
      </c>
    </row>
    <row r="98" spans="1:65" s="12" customFormat="1" ht="25.9" customHeight="1">
      <c r="B98" s="165"/>
      <c r="C98" s="166"/>
      <c r="D98" s="167" t="s">
        <v>69</v>
      </c>
      <c r="E98" s="168" t="s">
        <v>179</v>
      </c>
      <c r="F98" s="168" t="s">
        <v>180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P99+P194+P239+P251</f>
        <v>0</v>
      </c>
      <c r="Q98" s="173"/>
      <c r="R98" s="174">
        <f>R99+R194+R239+R251</f>
        <v>0.30136589999999996</v>
      </c>
      <c r="S98" s="173"/>
      <c r="T98" s="175">
        <f>T99+T194+T239+T251</f>
        <v>0.79424356000000007</v>
      </c>
      <c r="AR98" s="176" t="s">
        <v>77</v>
      </c>
      <c r="AT98" s="177" t="s">
        <v>69</v>
      </c>
      <c r="AU98" s="177" t="s">
        <v>70</v>
      </c>
      <c r="AY98" s="176" t="s">
        <v>181</v>
      </c>
      <c r="BK98" s="178">
        <f>BK99+BK194+BK239+BK251</f>
        <v>0</v>
      </c>
    </row>
    <row r="99" spans="1:65" s="12" customFormat="1" ht="22.9" customHeight="1">
      <c r="B99" s="165"/>
      <c r="C99" s="166"/>
      <c r="D99" s="167" t="s">
        <v>69</v>
      </c>
      <c r="E99" s="179" t="s">
        <v>182</v>
      </c>
      <c r="F99" s="179" t="s">
        <v>183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SUM(P100:P193)</f>
        <v>0</v>
      </c>
      <c r="Q99" s="173"/>
      <c r="R99" s="174">
        <f>SUM(R100:R193)</f>
        <v>0.30021149999999996</v>
      </c>
      <c r="S99" s="173"/>
      <c r="T99" s="175">
        <f>SUM(T100:T193)</f>
        <v>5.3175600000000007E-3</v>
      </c>
      <c r="AR99" s="176" t="s">
        <v>77</v>
      </c>
      <c r="AT99" s="177" t="s">
        <v>69</v>
      </c>
      <c r="AU99" s="177" t="s">
        <v>77</v>
      </c>
      <c r="AY99" s="176" t="s">
        <v>181</v>
      </c>
      <c r="BK99" s="178">
        <f>SUM(BK100:BK193)</f>
        <v>0</v>
      </c>
    </row>
    <row r="100" spans="1:65" s="2" customFormat="1" ht="24.2" customHeight="1">
      <c r="A100" s="37"/>
      <c r="B100" s="38"/>
      <c r="C100" s="181" t="s">
        <v>77</v>
      </c>
      <c r="D100" s="181" t="s">
        <v>184</v>
      </c>
      <c r="E100" s="182" t="s">
        <v>185</v>
      </c>
      <c r="F100" s="183" t="s">
        <v>186</v>
      </c>
      <c r="G100" s="184" t="s">
        <v>187</v>
      </c>
      <c r="H100" s="185">
        <v>6.9870000000000001</v>
      </c>
      <c r="I100" s="186"/>
      <c r="J100" s="187">
        <f>ROUND(I100*H100,2)</f>
        <v>0</v>
      </c>
      <c r="K100" s="183" t="s">
        <v>188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4.3800000000000002E-3</v>
      </c>
      <c r="R100" s="190">
        <f>Q100*H100</f>
        <v>3.0603060000000001E-2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189</v>
      </c>
      <c r="AT100" s="192" t="s">
        <v>184</v>
      </c>
      <c r="AU100" s="192" t="s">
        <v>83</v>
      </c>
      <c r="AY100" s="20" t="s">
        <v>181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83</v>
      </c>
      <c r="BK100" s="193">
        <f>ROUND(I100*H100,2)</f>
        <v>0</v>
      </c>
      <c r="BL100" s="20" t="s">
        <v>189</v>
      </c>
      <c r="BM100" s="192" t="s">
        <v>190</v>
      </c>
    </row>
    <row r="101" spans="1:65" s="2" customFormat="1" ht="11.25">
      <c r="A101" s="37"/>
      <c r="B101" s="38"/>
      <c r="C101" s="39"/>
      <c r="D101" s="194" t="s">
        <v>191</v>
      </c>
      <c r="E101" s="39"/>
      <c r="F101" s="195" t="s">
        <v>192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191</v>
      </c>
      <c r="AU101" s="20" t="s">
        <v>83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194</v>
      </c>
      <c r="G102" s="200"/>
      <c r="H102" s="204">
        <v>2.1480000000000001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194</v>
      </c>
      <c r="G103" s="200"/>
      <c r="H103" s="204">
        <v>2.1480000000000001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195</v>
      </c>
      <c r="G104" s="200"/>
      <c r="H104" s="204">
        <v>1.7609999999999999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196</v>
      </c>
      <c r="G105" s="200"/>
      <c r="H105" s="204">
        <v>0.93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6.9870000000000001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6.9870000000000001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0.23462346000000001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194</v>
      </c>
      <c r="G109" s="200"/>
      <c r="H109" s="204">
        <v>2.1480000000000001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194</v>
      </c>
      <c r="G110" s="200"/>
      <c r="H110" s="204">
        <v>2.1480000000000001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195</v>
      </c>
      <c r="G111" s="200"/>
      <c r="H111" s="204">
        <v>1.7609999999999999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196</v>
      </c>
      <c r="G112" s="200"/>
      <c r="H112" s="204">
        <v>0.93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4" customFormat="1" ht="11.25">
      <c r="B113" s="211"/>
      <c r="C113" s="212"/>
      <c r="D113" s="201" t="s">
        <v>193</v>
      </c>
      <c r="E113" s="213" t="s">
        <v>19</v>
      </c>
      <c r="F113" s="214" t="s">
        <v>197</v>
      </c>
      <c r="G113" s="212"/>
      <c r="H113" s="215">
        <v>6.9870000000000001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193</v>
      </c>
      <c r="AU113" s="221" t="s">
        <v>83</v>
      </c>
      <c r="AV113" s="14" t="s">
        <v>189</v>
      </c>
      <c r="AW113" s="14" t="s">
        <v>32</v>
      </c>
      <c r="AX113" s="14" t="s">
        <v>77</v>
      </c>
      <c r="AY113" s="221" t="s">
        <v>181</v>
      </c>
    </row>
    <row r="114" spans="1:65" s="2" customFormat="1" ht="16.5" customHeight="1">
      <c r="A114" s="37"/>
      <c r="B114" s="38"/>
      <c r="C114" s="181" t="s">
        <v>202</v>
      </c>
      <c r="D114" s="181" t="s">
        <v>184</v>
      </c>
      <c r="E114" s="182" t="s">
        <v>203</v>
      </c>
      <c r="F114" s="183" t="s">
        <v>204</v>
      </c>
      <c r="G114" s="184" t="s">
        <v>187</v>
      </c>
      <c r="H114" s="185">
        <v>80</v>
      </c>
      <c r="I114" s="186"/>
      <c r="J114" s="187">
        <f>ROUND(I114*H114,2)</f>
        <v>0</v>
      </c>
      <c r="K114" s="183" t="s">
        <v>188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6.0000000000000002E-5</v>
      </c>
      <c r="R114" s="190">
        <f>Q114*H114</f>
        <v>4.8000000000000004E-3</v>
      </c>
      <c r="S114" s="190">
        <v>6.0000000000000002E-5</v>
      </c>
      <c r="T114" s="191">
        <f>S114*H114</f>
        <v>4.8000000000000004E-3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189</v>
      </c>
      <c r="AT114" s="192" t="s">
        <v>184</v>
      </c>
      <c r="AU114" s="192" t="s">
        <v>83</v>
      </c>
      <c r="AY114" s="20" t="s">
        <v>181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83</v>
      </c>
      <c r="BK114" s="193">
        <f>ROUND(I114*H114,2)</f>
        <v>0</v>
      </c>
      <c r="BL114" s="20" t="s">
        <v>189</v>
      </c>
      <c r="BM114" s="192" t="s">
        <v>205</v>
      </c>
    </row>
    <row r="115" spans="1:65" s="2" customFormat="1" ht="11.25">
      <c r="A115" s="37"/>
      <c r="B115" s="38"/>
      <c r="C115" s="39"/>
      <c r="D115" s="194" t="s">
        <v>191</v>
      </c>
      <c r="E115" s="39"/>
      <c r="F115" s="195" t="s">
        <v>206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191</v>
      </c>
      <c r="AU115" s="20" t="s">
        <v>83</v>
      </c>
    </row>
    <row r="116" spans="1:65" s="13" customFormat="1" ht="11.25">
      <c r="B116" s="199"/>
      <c r="C116" s="200"/>
      <c r="D116" s="201" t="s">
        <v>193</v>
      </c>
      <c r="E116" s="202" t="s">
        <v>19</v>
      </c>
      <c r="F116" s="203" t="s">
        <v>504</v>
      </c>
      <c r="G116" s="200"/>
      <c r="H116" s="204">
        <v>80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193</v>
      </c>
      <c r="AU116" s="210" t="s">
        <v>83</v>
      </c>
      <c r="AV116" s="13" t="s">
        <v>83</v>
      </c>
      <c r="AW116" s="13" t="s">
        <v>32</v>
      </c>
      <c r="AX116" s="13" t="s">
        <v>70</v>
      </c>
      <c r="AY116" s="210" t="s">
        <v>181</v>
      </c>
    </row>
    <row r="117" spans="1:65" s="14" customFormat="1" ht="11.25">
      <c r="B117" s="211"/>
      <c r="C117" s="212"/>
      <c r="D117" s="201" t="s">
        <v>193</v>
      </c>
      <c r="E117" s="213" t="s">
        <v>19</v>
      </c>
      <c r="F117" s="214" t="s">
        <v>197</v>
      </c>
      <c r="G117" s="212"/>
      <c r="H117" s="215">
        <v>80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193</v>
      </c>
      <c r="AU117" s="221" t="s">
        <v>83</v>
      </c>
      <c r="AV117" s="14" t="s">
        <v>189</v>
      </c>
      <c r="AW117" s="14" t="s">
        <v>32</v>
      </c>
      <c r="AX117" s="14" t="s">
        <v>77</v>
      </c>
      <c r="AY117" s="221" t="s">
        <v>181</v>
      </c>
    </row>
    <row r="118" spans="1:65" s="2" customFormat="1" ht="16.5" customHeight="1">
      <c r="A118" s="37"/>
      <c r="B118" s="38"/>
      <c r="C118" s="181" t="s">
        <v>189</v>
      </c>
      <c r="D118" s="181" t="s">
        <v>184</v>
      </c>
      <c r="E118" s="182" t="s">
        <v>208</v>
      </c>
      <c r="F118" s="183" t="s">
        <v>209</v>
      </c>
      <c r="G118" s="184" t="s">
        <v>187</v>
      </c>
      <c r="H118" s="185">
        <v>8.6259999999999994</v>
      </c>
      <c r="I118" s="186"/>
      <c r="J118" s="187">
        <f>ROUND(I118*H118,2)</f>
        <v>0</v>
      </c>
      <c r="K118" s="183" t="s">
        <v>188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1.1E-4</v>
      </c>
      <c r="R118" s="190">
        <f>Q118*H118</f>
        <v>9.4885999999999994E-4</v>
      </c>
      <c r="S118" s="190">
        <v>6.0000000000000002E-5</v>
      </c>
      <c r="T118" s="191">
        <f>S118*H118</f>
        <v>5.1756000000000003E-4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189</v>
      </c>
      <c r="AT118" s="192" t="s">
        <v>184</v>
      </c>
      <c r="AU118" s="192" t="s">
        <v>83</v>
      </c>
      <c r="AY118" s="20" t="s">
        <v>181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83</v>
      </c>
      <c r="BK118" s="193">
        <f>ROUND(I118*H118,2)</f>
        <v>0</v>
      </c>
      <c r="BL118" s="20" t="s">
        <v>189</v>
      </c>
      <c r="BM118" s="192" t="s">
        <v>210</v>
      </c>
    </row>
    <row r="119" spans="1:65" s="2" customFormat="1" ht="11.25">
      <c r="A119" s="37"/>
      <c r="B119" s="38"/>
      <c r="C119" s="39"/>
      <c r="D119" s="194" t="s">
        <v>191</v>
      </c>
      <c r="E119" s="39"/>
      <c r="F119" s="195" t="s">
        <v>211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191</v>
      </c>
      <c r="AU119" s="20" t="s">
        <v>83</v>
      </c>
    </row>
    <row r="120" spans="1:65" s="13" customFormat="1" ht="11.25">
      <c r="B120" s="199"/>
      <c r="C120" s="200"/>
      <c r="D120" s="201" t="s">
        <v>193</v>
      </c>
      <c r="E120" s="202" t="s">
        <v>19</v>
      </c>
      <c r="F120" s="203" t="s">
        <v>212</v>
      </c>
      <c r="G120" s="200"/>
      <c r="H120" s="204">
        <v>3.1139999999999999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193</v>
      </c>
      <c r="AU120" s="210" t="s">
        <v>83</v>
      </c>
      <c r="AV120" s="13" t="s">
        <v>83</v>
      </c>
      <c r="AW120" s="13" t="s">
        <v>32</v>
      </c>
      <c r="AX120" s="13" t="s">
        <v>70</v>
      </c>
      <c r="AY120" s="210" t="s">
        <v>181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212</v>
      </c>
      <c r="G121" s="200"/>
      <c r="H121" s="204">
        <v>3.1139999999999999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213</v>
      </c>
      <c r="G122" s="200"/>
      <c r="H122" s="204">
        <v>1.7969999999999999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214</v>
      </c>
      <c r="G123" s="200"/>
      <c r="H123" s="204">
        <v>0.60099999999999998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4" customFormat="1" ht="11.25">
      <c r="B124" s="211"/>
      <c r="C124" s="212"/>
      <c r="D124" s="201" t="s">
        <v>193</v>
      </c>
      <c r="E124" s="213" t="s">
        <v>19</v>
      </c>
      <c r="F124" s="214" t="s">
        <v>197</v>
      </c>
      <c r="G124" s="212"/>
      <c r="H124" s="215">
        <v>8.6260000000000012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193</v>
      </c>
      <c r="AU124" s="221" t="s">
        <v>83</v>
      </c>
      <c r="AV124" s="14" t="s">
        <v>189</v>
      </c>
      <c r="AW124" s="14" t="s">
        <v>32</v>
      </c>
      <c r="AX124" s="14" t="s">
        <v>77</v>
      </c>
      <c r="AY124" s="221" t="s">
        <v>181</v>
      </c>
    </row>
    <row r="125" spans="1:65" s="2" customFormat="1" ht="16.5" customHeight="1">
      <c r="A125" s="37"/>
      <c r="B125" s="38"/>
      <c r="C125" s="181" t="s">
        <v>215</v>
      </c>
      <c r="D125" s="181" t="s">
        <v>184</v>
      </c>
      <c r="E125" s="182" t="s">
        <v>216</v>
      </c>
      <c r="F125" s="183" t="s">
        <v>217</v>
      </c>
      <c r="G125" s="184" t="s">
        <v>187</v>
      </c>
      <c r="H125" s="185">
        <v>2.62</v>
      </c>
      <c r="I125" s="186"/>
      <c r="J125" s="187">
        <f>ROUND(I125*H125,2)</f>
        <v>0</v>
      </c>
      <c r="K125" s="183" t="s">
        <v>188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2.5999999999999998E-4</v>
      </c>
      <c r="R125" s="190">
        <f>Q125*H125</f>
        <v>6.8119999999999997E-4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189</v>
      </c>
      <c r="AT125" s="192" t="s">
        <v>184</v>
      </c>
      <c r="AU125" s="192" t="s">
        <v>83</v>
      </c>
      <c r="AY125" s="20" t="s">
        <v>181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83</v>
      </c>
      <c r="BK125" s="193">
        <f>ROUND(I125*H125,2)</f>
        <v>0</v>
      </c>
      <c r="BL125" s="20" t="s">
        <v>189</v>
      </c>
      <c r="BM125" s="192" t="s">
        <v>218</v>
      </c>
    </row>
    <row r="126" spans="1:65" s="2" customFormat="1" ht="11.25">
      <c r="A126" s="37"/>
      <c r="B126" s="38"/>
      <c r="C126" s="39"/>
      <c r="D126" s="194" t="s">
        <v>191</v>
      </c>
      <c r="E126" s="39"/>
      <c r="F126" s="195" t="s">
        <v>219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191</v>
      </c>
      <c r="AU126" s="20" t="s">
        <v>83</v>
      </c>
    </row>
    <row r="127" spans="1:65" s="13" customFormat="1" ht="11.25">
      <c r="B127" s="199"/>
      <c r="C127" s="200"/>
      <c r="D127" s="201" t="s">
        <v>193</v>
      </c>
      <c r="E127" s="202" t="s">
        <v>19</v>
      </c>
      <c r="F127" s="203" t="s">
        <v>220</v>
      </c>
      <c r="G127" s="200"/>
      <c r="H127" s="204">
        <v>0.76100000000000001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193</v>
      </c>
      <c r="AU127" s="210" t="s">
        <v>83</v>
      </c>
      <c r="AV127" s="13" t="s">
        <v>83</v>
      </c>
      <c r="AW127" s="13" t="s">
        <v>32</v>
      </c>
      <c r="AX127" s="13" t="s">
        <v>70</v>
      </c>
      <c r="AY127" s="210" t="s">
        <v>181</v>
      </c>
    </row>
    <row r="128" spans="1:65" s="13" customFormat="1" ht="11.25">
      <c r="B128" s="199"/>
      <c r="C128" s="200"/>
      <c r="D128" s="201" t="s">
        <v>193</v>
      </c>
      <c r="E128" s="202" t="s">
        <v>19</v>
      </c>
      <c r="F128" s="203" t="s">
        <v>220</v>
      </c>
      <c r="G128" s="200"/>
      <c r="H128" s="204">
        <v>0.76100000000000001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193</v>
      </c>
      <c r="AU128" s="210" t="s">
        <v>83</v>
      </c>
      <c r="AV128" s="13" t="s">
        <v>83</v>
      </c>
      <c r="AW128" s="13" t="s">
        <v>32</v>
      </c>
      <c r="AX128" s="13" t="s">
        <v>70</v>
      </c>
      <c r="AY128" s="210" t="s">
        <v>181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221</v>
      </c>
      <c r="G129" s="200"/>
      <c r="H129" s="204">
        <v>0.75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222</v>
      </c>
      <c r="G130" s="200"/>
      <c r="H130" s="204">
        <v>0.34799999999999998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4" customFormat="1" ht="11.25">
      <c r="B131" s="211"/>
      <c r="C131" s="212"/>
      <c r="D131" s="201" t="s">
        <v>193</v>
      </c>
      <c r="E131" s="213" t="s">
        <v>19</v>
      </c>
      <c r="F131" s="214" t="s">
        <v>197</v>
      </c>
      <c r="G131" s="212"/>
      <c r="H131" s="215">
        <v>2.62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193</v>
      </c>
      <c r="AU131" s="221" t="s">
        <v>83</v>
      </c>
      <c r="AV131" s="14" t="s">
        <v>189</v>
      </c>
      <c r="AW131" s="14" t="s">
        <v>32</v>
      </c>
      <c r="AX131" s="14" t="s">
        <v>77</v>
      </c>
      <c r="AY131" s="221" t="s">
        <v>181</v>
      </c>
    </row>
    <row r="132" spans="1:65" s="2" customFormat="1" ht="21.75" customHeight="1">
      <c r="A132" s="37"/>
      <c r="B132" s="38"/>
      <c r="C132" s="181" t="s">
        <v>182</v>
      </c>
      <c r="D132" s="181" t="s">
        <v>184</v>
      </c>
      <c r="E132" s="182" t="s">
        <v>223</v>
      </c>
      <c r="F132" s="183" t="s">
        <v>224</v>
      </c>
      <c r="G132" s="184" t="s">
        <v>187</v>
      </c>
      <c r="H132" s="185">
        <v>2.62</v>
      </c>
      <c r="I132" s="186"/>
      <c r="J132" s="187">
        <f>ROUND(I132*H132,2)</f>
        <v>0</v>
      </c>
      <c r="K132" s="183" t="s">
        <v>188</v>
      </c>
      <c r="L132" s="42"/>
      <c r="M132" s="188" t="s">
        <v>19</v>
      </c>
      <c r="N132" s="189" t="s">
        <v>42</v>
      </c>
      <c r="O132" s="67"/>
      <c r="P132" s="190">
        <f>O132*H132</f>
        <v>0</v>
      </c>
      <c r="Q132" s="190">
        <v>4.3800000000000002E-3</v>
      </c>
      <c r="R132" s="190">
        <f>Q132*H132</f>
        <v>1.1475600000000001E-2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189</v>
      </c>
      <c r="AT132" s="192" t="s">
        <v>184</v>
      </c>
      <c r="AU132" s="192" t="s">
        <v>83</v>
      </c>
      <c r="AY132" s="20" t="s">
        <v>181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83</v>
      </c>
      <c r="BK132" s="193">
        <f>ROUND(I132*H132,2)</f>
        <v>0</v>
      </c>
      <c r="BL132" s="20" t="s">
        <v>189</v>
      </c>
      <c r="BM132" s="192" t="s">
        <v>225</v>
      </c>
    </row>
    <row r="133" spans="1:65" s="2" customFormat="1" ht="11.25">
      <c r="A133" s="37"/>
      <c r="B133" s="38"/>
      <c r="C133" s="39"/>
      <c r="D133" s="194" t="s">
        <v>191</v>
      </c>
      <c r="E133" s="39"/>
      <c r="F133" s="195" t="s">
        <v>226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191</v>
      </c>
      <c r="AU133" s="20" t="s">
        <v>83</v>
      </c>
    </row>
    <row r="134" spans="1:65" s="13" customFormat="1" ht="11.25">
      <c r="B134" s="199"/>
      <c r="C134" s="200"/>
      <c r="D134" s="201" t="s">
        <v>193</v>
      </c>
      <c r="E134" s="202" t="s">
        <v>19</v>
      </c>
      <c r="F134" s="203" t="s">
        <v>220</v>
      </c>
      <c r="G134" s="200"/>
      <c r="H134" s="204">
        <v>0.76100000000000001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83</v>
      </c>
      <c r="AV134" s="13" t="s">
        <v>83</v>
      </c>
      <c r="AW134" s="13" t="s">
        <v>32</v>
      </c>
      <c r="AX134" s="13" t="s">
        <v>70</v>
      </c>
      <c r="AY134" s="210" t="s">
        <v>181</v>
      </c>
    </row>
    <row r="135" spans="1:65" s="13" customFormat="1" ht="11.25">
      <c r="B135" s="199"/>
      <c r="C135" s="200"/>
      <c r="D135" s="201" t="s">
        <v>193</v>
      </c>
      <c r="E135" s="202" t="s">
        <v>19</v>
      </c>
      <c r="F135" s="203" t="s">
        <v>220</v>
      </c>
      <c r="G135" s="200"/>
      <c r="H135" s="204">
        <v>0.76100000000000001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193</v>
      </c>
      <c r="AU135" s="210" t="s">
        <v>83</v>
      </c>
      <c r="AV135" s="13" t="s">
        <v>83</v>
      </c>
      <c r="AW135" s="13" t="s">
        <v>32</v>
      </c>
      <c r="AX135" s="13" t="s">
        <v>70</v>
      </c>
      <c r="AY135" s="210" t="s">
        <v>181</v>
      </c>
    </row>
    <row r="136" spans="1:65" s="13" customFormat="1" ht="11.25">
      <c r="B136" s="199"/>
      <c r="C136" s="200"/>
      <c r="D136" s="201" t="s">
        <v>193</v>
      </c>
      <c r="E136" s="202" t="s">
        <v>19</v>
      </c>
      <c r="F136" s="203" t="s">
        <v>221</v>
      </c>
      <c r="G136" s="200"/>
      <c r="H136" s="204">
        <v>0.75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193</v>
      </c>
      <c r="AU136" s="210" t="s">
        <v>83</v>
      </c>
      <c r="AV136" s="13" t="s">
        <v>83</v>
      </c>
      <c r="AW136" s="13" t="s">
        <v>32</v>
      </c>
      <c r="AX136" s="13" t="s">
        <v>70</v>
      </c>
      <c r="AY136" s="210" t="s">
        <v>181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222</v>
      </c>
      <c r="G137" s="200"/>
      <c r="H137" s="204">
        <v>0.34799999999999998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4" customFormat="1" ht="11.25">
      <c r="B138" s="211"/>
      <c r="C138" s="212"/>
      <c r="D138" s="201" t="s">
        <v>193</v>
      </c>
      <c r="E138" s="213" t="s">
        <v>19</v>
      </c>
      <c r="F138" s="214" t="s">
        <v>197</v>
      </c>
      <c r="G138" s="212"/>
      <c r="H138" s="215">
        <v>2.62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193</v>
      </c>
      <c r="AU138" s="221" t="s">
        <v>83</v>
      </c>
      <c r="AV138" s="14" t="s">
        <v>189</v>
      </c>
      <c r="AW138" s="14" t="s">
        <v>32</v>
      </c>
      <c r="AX138" s="14" t="s">
        <v>77</v>
      </c>
      <c r="AY138" s="221" t="s">
        <v>181</v>
      </c>
    </row>
    <row r="139" spans="1:65" s="2" customFormat="1" ht="24.2" customHeight="1">
      <c r="A139" s="37"/>
      <c r="B139" s="38"/>
      <c r="C139" s="181" t="s">
        <v>227</v>
      </c>
      <c r="D139" s="181" t="s">
        <v>184</v>
      </c>
      <c r="E139" s="182" t="s">
        <v>228</v>
      </c>
      <c r="F139" s="183" t="s">
        <v>229</v>
      </c>
      <c r="G139" s="184" t="s">
        <v>230</v>
      </c>
      <c r="H139" s="185">
        <v>17.46</v>
      </c>
      <c r="I139" s="186"/>
      <c r="J139" s="187">
        <f>ROUND(I139*H139,2)</f>
        <v>0</v>
      </c>
      <c r="K139" s="183" t="s">
        <v>188</v>
      </c>
      <c r="L139" s="42"/>
      <c r="M139" s="188" t="s">
        <v>19</v>
      </c>
      <c r="N139" s="189" t="s">
        <v>42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189</v>
      </c>
      <c r="AT139" s="192" t="s">
        <v>184</v>
      </c>
      <c r="AU139" s="192" t="s">
        <v>83</v>
      </c>
      <c r="AY139" s="20" t="s">
        <v>181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83</v>
      </c>
      <c r="BK139" s="193">
        <f>ROUND(I139*H139,2)</f>
        <v>0</v>
      </c>
      <c r="BL139" s="20" t="s">
        <v>189</v>
      </c>
      <c r="BM139" s="192" t="s">
        <v>231</v>
      </c>
    </row>
    <row r="140" spans="1:65" s="2" customFormat="1" ht="11.25">
      <c r="A140" s="37"/>
      <c r="B140" s="38"/>
      <c r="C140" s="39"/>
      <c r="D140" s="194" t="s">
        <v>191</v>
      </c>
      <c r="E140" s="39"/>
      <c r="F140" s="195" t="s">
        <v>232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191</v>
      </c>
      <c r="AU140" s="20" t="s">
        <v>83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233</v>
      </c>
      <c r="G141" s="200"/>
      <c r="H141" s="204">
        <v>5.07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3" customFormat="1" ht="11.25">
      <c r="B142" s="199"/>
      <c r="C142" s="200"/>
      <c r="D142" s="201" t="s">
        <v>193</v>
      </c>
      <c r="E142" s="202" t="s">
        <v>19</v>
      </c>
      <c r="F142" s="203" t="s">
        <v>233</v>
      </c>
      <c r="G142" s="200"/>
      <c r="H142" s="204">
        <v>5.07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193</v>
      </c>
      <c r="AU142" s="210" t="s">
        <v>83</v>
      </c>
      <c r="AV142" s="13" t="s">
        <v>83</v>
      </c>
      <c r="AW142" s="13" t="s">
        <v>32</v>
      </c>
      <c r="AX142" s="13" t="s">
        <v>70</v>
      </c>
      <c r="AY142" s="210" t="s">
        <v>181</v>
      </c>
    </row>
    <row r="143" spans="1:65" s="13" customFormat="1" ht="11.25">
      <c r="B143" s="199"/>
      <c r="C143" s="200"/>
      <c r="D143" s="201" t="s">
        <v>193</v>
      </c>
      <c r="E143" s="202" t="s">
        <v>19</v>
      </c>
      <c r="F143" s="203" t="s">
        <v>234</v>
      </c>
      <c r="G143" s="200"/>
      <c r="H143" s="204">
        <v>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193</v>
      </c>
      <c r="AU143" s="210" t="s">
        <v>83</v>
      </c>
      <c r="AV143" s="13" t="s">
        <v>83</v>
      </c>
      <c r="AW143" s="13" t="s">
        <v>32</v>
      </c>
      <c r="AX143" s="13" t="s">
        <v>70</v>
      </c>
      <c r="AY143" s="210" t="s">
        <v>181</v>
      </c>
    </row>
    <row r="144" spans="1:65" s="13" customFormat="1" ht="11.25">
      <c r="B144" s="199"/>
      <c r="C144" s="200"/>
      <c r="D144" s="201" t="s">
        <v>193</v>
      </c>
      <c r="E144" s="202" t="s">
        <v>19</v>
      </c>
      <c r="F144" s="203" t="s">
        <v>235</v>
      </c>
      <c r="G144" s="200"/>
      <c r="H144" s="204">
        <v>2.3199999999999998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193</v>
      </c>
      <c r="AU144" s="210" t="s">
        <v>83</v>
      </c>
      <c r="AV144" s="13" t="s">
        <v>83</v>
      </c>
      <c r="AW144" s="13" t="s">
        <v>32</v>
      </c>
      <c r="AX144" s="13" t="s">
        <v>70</v>
      </c>
      <c r="AY144" s="210" t="s">
        <v>181</v>
      </c>
    </row>
    <row r="145" spans="1:65" s="14" customFormat="1" ht="11.25">
      <c r="B145" s="211"/>
      <c r="C145" s="212"/>
      <c r="D145" s="201" t="s">
        <v>193</v>
      </c>
      <c r="E145" s="213" t="s">
        <v>19</v>
      </c>
      <c r="F145" s="214" t="s">
        <v>197</v>
      </c>
      <c r="G145" s="212"/>
      <c r="H145" s="215">
        <v>17.46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193</v>
      </c>
      <c r="AU145" s="221" t="s">
        <v>83</v>
      </c>
      <c r="AV145" s="14" t="s">
        <v>189</v>
      </c>
      <c r="AW145" s="14" t="s">
        <v>32</v>
      </c>
      <c r="AX145" s="14" t="s">
        <v>77</v>
      </c>
      <c r="AY145" s="221" t="s">
        <v>181</v>
      </c>
    </row>
    <row r="146" spans="1:65" s="2" customFormat="1" ht="16.5" customHeight="1">
      <c r="A146" s="37"/>
      <c r="B146" s="38"/>
      <c r="C146" s="222" t="s">
        <v>236</v>
      </c>
      <c r="D146" s="222" t="s">
        <v>237</v>
      </c>
      <c r="E146" s="223" t="s">
        <v>238</v>
      </c>
      <c r="F146" s="224" t="s">
        <v>239</v>
      </c>
      <c r="G146" s="225" t="s">
        <v>230</v>
      </c>
      <c r="H146" s="226">
        <v>18.332999999999998</v>
      </c>
      <c r="I146" s="227"/>
      <c r="J146" s="228">
        <f>ROUND(I146*H146,2)</f>
        <v>0</v>
      </c>
      <c r="K146" s="224" t="s">
        <v>188</v>
      </c>
      <c r="L146" s="229"/>
      <c r="M146" s="230" t="s">
        <v>19</v>
      </c>
      <c r="N146" s="231" t="s">
        <v>42</v>
      </c>
      <c r="O146" s="67"/>
      <c r="P146" s="190">
        <f>O146*H146</f>
        <v>0</v>
      </c>
      <c r="Q146" s="190">
        <v>1E-4</v>
      </c>
      <c r="R146" s="190">
        <f>Q146*H146</f>
        <v>1.8332999999999999E-3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236</v>
      </c>
      <c r="AT146" s="192" t="s">
        <v>237</v>
      </c>
      <c r="AU146" s="192" t="s">
        <v>83</v>
      </c>
      <c r="AY146" s="20" t="s">
        <v>181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83</v>
      </c>
      <c r="BK146" s="193">
        <f>ROUND(I146*H146,2)</f>
        <v>0</v>
      </c>
      <c r="BL146" s="20" t="s">
        <v>189</v>
      </c>
      <c r="BM146" s="192" t="s">
        <v>240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233</v>
      </c>
      <c r="G147" s="200"/>
      <c r="H147" s="204">
        <v>5.07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233</v>
      </c>
      <c r="G148" s="200"/>
      <c r="H148" s="204">
        <v>5.07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234</v>
      </c>
      <c r="G149" s="200"/>
      <c r="H149" s="204">
        <v>5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3" customFormat="1" ht="11.25">
      <c r="B150" s="199"/>
      <c r="C150" s="200"/>
      <c r="D150" s="201" t="s">
        <v>193</v>
      </c>
      <c r="E150" s="202" t="s">
        <v>19</v>
      </c>
      <c r="F150" s="203" t="s">
        <v>235</v>
      </c>
      <c r="G150" s="200"/>
      <c r="H150" s="204">
        <v>2.3199999999999998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193</v>
      </c>
      <c r="AU150" s="210" t="s">
        <v>83</v>
      </c>
      <c r="AV150" s="13" t="s">
        <v>83</v>
      </c>
      <c r="AW150" s="13" t="s">
        <v>32</v>
      </c>
      <c r="AX150" s="13" t="s">
        <v>70</v>
      </c>
      <c r="AY150" s="210" t="s">
        <v>181</v>
      </c>
    </row>
    <row r="151" spans="1:65" s="14" customFormat="1" ht="11.25">
      <c r="B151" s="211"/>
      <c r="C151" s="212"/>
      <c r="D151" s="201" t="s">
        <v>193</v>
      </c>
      <c r="E151" s="213" t="s">
        <v>19</v>
      </c>
      <c r="F151" s="214" t="s">
        <v>197</v>
      </c>
      <c r="G151" s="212"/>
      <c r="H151" s="215">
        <v>17.46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83</v>
      </c>
      <c r="AV151" s="14" t="s">
        <v>189</v>
      </c>
      <c r="AW151" s="14" t="s">
        <v>32</v>
      </c>
      <c r="AX151" s="14" t="s">
        <v>77</v>
      </c>
      <c r="AY151" s="221" t="s">
        <v>181</v>
      </c>
    </row>
    <row r="152" spans="1:65" s="13" customFormat="1" ht="11.25">
      <c r="B152" s="199"/>
      <c r="C152" s="200"/>
      <c r="D152" s="201" t="s">
        <v>193</v>
      </c>
      <c r="E152" s="200"/>
      <c r="F152" s="203" t="s">
        <v>505</v>
      </c>
      <c r="G152" s="200"/>
      <c r="H152" s="204">
        <v>18.332999999999998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4</v>
      </c>
      <c r="AX152" s="13" t="s">
        <v>77</v>
      </c>
      <c r="AY152" s="210" t="s">
        <v>181</v>
      </c>
    </row>
    <row r="153" spans="1:65" s="2" customFormat="1" ht="33" customHeight="1">
      <c r="A153" s="37"/>
      <c r="B153" s="38"/>
      <c r="C153" s="181" t="s">
        <v>242</v>
      </c>
      <c r="D153" s="181" t="s">
        <v>184</v>
      </c>
      <c r="E153" s="182" t="s">
        <v>243</v>
      </c>
      <c r="F153" s="183" t="s">
        <v>244</v>
      </c>
      <c r="G153" s="184" t="s">
        <v>230</v>
      </c>
      <c r="H153" s="185">
        <v>34.92</v>
      </c>
      <c r="I153" s="186"/>
      <c r="J153" s="187">
        <f>ROUND(I153*H153,2)</f>
        <v>0</v>
      </c>
      <c r="K153" s="183" t="s">
        <v>188</v>
      </c>
      <c r="L153" s="42"/>
      <c r="M153" s="188" t="s">
        <v>19</v>
      </c>
      <c r="N153" s="189" t="s">
        <v>42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189</v>
      </c>
      <c r="AT153" s="192" t="s">
        <v>184</v>
      </c>
      <c r="AU153" s="192" t="s">
        <v>83</v>
      </c>
      <c r="AY153" s="20" t="s">
        <v>181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83</v>
      </c>
      <c r="BK153" s="193">
        <f>ROUND(I153*H153,2)</f>
        <v>0</v>
      </c>
      <c r="BL153" s="20" t="s">
        <v>189</v>
      </c>
      <c r="BM153" s="192" t="s">
        <v>245</v>
      </c>
    </row>
    <row r="154" spans="1:65" s="2" customFormat="1" ht="11.25">
      <c r="A154" s="37"/>
      <c r="B154" s="38"/>
      <c r="C154" s="39"/>
      <c r="D154" s="194" t="s">
        <v>191</v>
      </c>
      <c r="E154" s="39"/>
      <c r="F154" s="195" t="s">
        <v>246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191</v>
      </c>
      <c r="AU154" s="20" t="s">
        <v>83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233</v>
      </c>
      <c r="G155" s="200"/>
      <c r="H155" s="204">
        <v>5.07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233</v>
      </c>
      <c r="G156" s="200"/>
      <c r="H156" s="204">
        <v>5.07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3" customFormat="1" ht="11.25">
      <c r="B157" s="199"/>
      <c r="C157" s="200"/>
      <c r="D157" s="201" t="s">
        <v>193</v>
      </c>
      <c r="E157" s="202" t="s">
        <v>19</v>
      </c>
      <c r="F157" s="203" t="s">
        <v>234</v>
      </c>
      <c r="G157" s="200"/>
      <c r="H157" s="204">
        <v>5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193</v>
      </c>
      <c r="AU157" s="210" t="s">
        <v>83</v>
      </c>
      <c r="AV157" s="13" t="s">
        <v>83</v>
      </c>
      <c r="AW157" s="13" t="s">
        <v>32</v>
      </c>
      <c r="AX157" s="13" t="s">
        <v>70</v>
      </c>
      <c r="AY157" s="210" t="s">
        <v>181</v>
      </c>
    </row>
    <row r="158" spans="1:65" s="13" customFormat="1" ht="11.25">
      <c r="B158" s="199"/>
      <c r="C158" s="200"/>
      <c r="D158" s="201" t="s">
        <v>193</v>
      </c>
      <c r="E158" s="202" t="s">
        <v>19</v>
      </c>
      <c r="F158" s="203" t="s">
        <v>235</v>
      </c>
      <c r="G158" s="200"/>
      <c r="H158" s="204">
        <v>2.3199999999999998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32</v>
      </c>
      <c r="AX158" s="13" t="s">
        <v>70</v>
      </c>
      <c r="AY158" s="210" t="s">
        <v>181</v>
      </c>
    </row>
    <row r="159" spans="1:65" s="15" customFormat="1" ht="11.25">
      <c r="B159" s="232"/>
      <c r="C159" s="233"/>
      <c r="D159" s="201" t="s">
        <v>193</v>
      </c>
      <c r="E159" s="234" t="s">
        <v>19</v>
      </c>
      <c r="F159" s="235" t="s">
        <v>247</v>
      </c>
      <c r="G159" s="233"/>
      <c r="H159" s="236">
        <v>17.46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193</v>
      </c>
      <c r="AU159" s="242" t="s">
        <v>83</v>
      </c>
      <c r="AV159" s="15" t="s">
        <v>202</v>
      </c>
      <c r="AW159" s="15" t="s">
        <v>32</v>
      </c>
      <c r="AX159" s="15" t="s">
        <v>70</v>
      </c>
      <c r="AY159" s="242" t="s">
        <v>181</v>
      </c>
    </row>
    <row r="160" spans="1:65" s="13" customFormat="1" ht="11.25">
      <c r="B160" s="199"/>
      <c r="C160" s="200"/>
      <c r="D160" s="201" t="s">
        <v>193</v>
      </c>
      <c r="E160" s="202" t="s">
        <v>19</v>
      </c>
      <c r="F160" s="203" t="s">
        <v>233</v>
      </c>
      <c r="G160" s="200"/>
      <c r="H160" s="204">
        <v>5.07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193</v>
      </c>
      <c r="AU160" s="210" t="s">
        <v>83</v>
      </c>
      <c r="AV160" s="13" t="s">
        <v>83</v>
      </c>
      <c r="AW160" s="13" t="s">
        <v>32</v>
      </c>
      <c r="AX160" s="13" t="s">
        <v>70</v>
      </c>
      <c r="AY160" s="210" t="s">
        <v>181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233</v>
      </c>
      <c r="G161" s="200"/>
      <c r="H161" s="204">
        <v>5.07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234</v>
      </c>
      <c r="G162" s="200"/>
      <c r="H162" s="204">
        <v>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235</v>
      </c>
      <c r="G163" s="200"/>
      <c r="H163" s="204">
        <v>2.3199999999999998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5" customFormat="1" ht="11.25">
      <c r="B164" s="232"/>
      <c r="C164" s="233"/>
      <c r="D164" s="201" t="s">
        <v>193</v>
      </c>
      <c r="E164" s="234" t="s">
        <v>19</v>
      </c>
      <c r="F164" s="235" t="s">
        <v>247</v>
      </c>
      <c r="G164" s="233"/>
      <c r="H164" s="236">
        <v>17.46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193</v>
      </c>
      <c r="AU164" s="242" t="s">
        <v>83</v>
      </c>
      <c r="AV164" s="15" t="s">
        <v>202</v>
      </c>
      <c r="AW164" s="15" t="s">
        <v>32</v>
      </c>
      <c r="AX164" s="15" t="s">
        <v>70</v>
      </c>
      <c r="AY164" s="242" t="s">
        <v>181</v>
      </c>
    </row>
    <row r="165" spans="1:65" s="14" customFormat="1" ht="11.25">
      <c r="B165" s="211"/>
      <c r="C165" s="212"/>
      <c r="D165" s="201" t="s">
        <v>193</v>
      </c>
      <c r="E165" s="213" t="s">
        <v>19</v>
      </c>
      <c r="F165" s="214" t="s">
        <v>197</v>
      </c>
      <c r="G165" s="212"/>
      <c r="H165" s="215">
        <v>34.92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193</v>
      </c>
      <c r="AU165" s="221" t="s">
        <v>83</v>
      </c>
      <c r="AV165" s="14" t="s">
        <v>189</v>
      </c>
      <c r="AW165" s="14" t="s">
        <v>32</v>
      </c>
      <c r="AX165" s="14" t="s">
        <v>77</v>
      </c>
      <c r="AY165" s="221" t="s">
        <v>181</v>
      </c>
    </row>
    <row r="166" spans="1:65" s="2" customFormat="1" ht="16.5" customHeight="1">
      <c r="A166" s="37"/>
      <c r="B166" s="38"/>
      <c r="C166" s="222" t="s">
        <v>248</v>
      </c>
      <c r="D166" s="222" t="s">
        <v>237</v>
      </c>
      <c r="E166" s="223" t="s">
        <v>249</v>
      </c>
      <c r="F166" s="224" t="s">
        <v>250</v>
      </c>
      <c r="G166" s="225" t="s">
        <v>230</v>
      </c>
      <c r="H166" s="226">
        <v>18.332999999999998</v>
      </c>
      <c r="I166" s="227"/>
      <c r="J166" s="228">
        <f>ROUND(I166*H166,2)</f>
        <v>0</v>
      </c>
      <c r="K166" s="224" t="s">
        <v>188</v>
      </c>
      <c r="L166" s="229"/>
      <c r="M166" s="230" t="s">
        <v>19</v>
      </c>
      <c r="N166" s="231" t="s">
        <v>42</v>
      </c>
      <c r="O166" s="67"/>
      <c r="P166" s="190">
        <f>O166*H166</f>
        <v>0</v>
      </c>
      <c r="Q166" s="190">
        <v>4.0000000000000003E-5</v>
      </c>
      <c r="R166" s="190">
        <f>Q166*H166</f>
        <v>7.3331999999999998E-4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236</v>
      </c>
      <c r="AT166" s="192" t="s">
        <v>237</v>
      </c>
      <c r="AU166" s="192" t="s">
        <v>83</v>
      </c>
      <c r="AY166" s="20" t="s">
        <v>181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83</v>
      </c>
      <c r="BK166" s="193">
        <f>ROUND(I166*H166,2)</f>
        <v>0</v>
      </c>
      <c r="BL166" s="20" t="s">
        <v>189</v>
      </c>
      <c r="BM166" s="192" t="s">
        <v>251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233</v>
      </c>
      <c r="G167" s="200"/>
      <c r="H167" s="204">
        <v>5.07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233</v>
      </c>
      <c r="G168" s="200"/>
      <c r="H168" s="204">
        <v>5.07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234</v>
      </c>
      <c r="G169" s="200"/>
      <c r="H169" s="204">
        <v>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235</v>
      </c>
      <c r="G170" s="200"/>
      <c r="H170" s="204">
        <v>2.3199999999999998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4" customFormat="1" ht="11.25">
      <c r="B171" s="211"/>
      <c r="C171" s="212"/>
      <c r="D171" s="201" t="s">
        <v>193</v>
      </c>
      <c r="E171" s="213" t="s">
        <v>19</v>
      </c>
      <c r="F171" s="214" t="s">
        <v>197</v>
      </c>
      <c r="G171" s="212"/>
      <c r="H171" s="215">
        <v>17.46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193</v>
      </c>
      <c r="AU171" s="221" t="s">
        <v>83</v>
      </c>
      <c r="AV171" s="14" t="s">
        <v>189</v>
      </c>
      <c r="AW171" s="14" t="s">
        <v>32</v>
      </c>
      <c r="AX171" s="14" t="s">
        <v>77</v>
      </c>
      <c r="AY171" s="221" t="s">
        <v>181</v>
      </c>
    </row>
    <row r="172" spans="1:65" s="13" customFormat="1" ht="11.25">
      <c r="B172" s="199"/>
      <c r="C172" s="200"/>
      <c r="D172" s="201" t="s">
        <v>193</v>
      </c>
      <c r="E172" s="200"/>
      <c r="F172" s="203" t="s">
        <v>505</v>
      </c>
      <c r="G172" s="200"/>
      <c r="H172" s="204">
        <v>18.332999999999998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193</v>
      </c>
      <c r="AU172" s="210" t="s">
        <v>83</v>
      </c>
      <c r="AV172" s="13" t="s">
        <v>83</v>
      </c>
      <c r="AW172" s="13" t="s">
        <v>4</v>
      </c>
      <c r="AX172" s="13" t="s">
        <v>77</v>
      </c>
      <c r="AY172" s="210" t="s">
        <v>181</v>
      </c>
    </row>
    <row r="173" spans="1:65" s="2" customFormat="1" ht="16.5" customHeight="1">
      <c r="A173" s="37"/>
      <c r="B173" s="38"/>
      <c r="C173" s="222" t="s">
        <v>252</v>
      </c>
      <c r="D173" s="222" t="s">
        <v>237</v>
      </c>
      <c r="E173" s="223" t="s">
        <v>253</v>
      </c>
      <c r="F173" s="224" t="s">
        <v>254</v>
      </c>
      <c r="G173" s="225" t="s">
        <v>230</v>
      </c>
      <c r="H173" s="226">
        <v>18.332999999999998</v>
      </c>
      <c r="I173" s="227"/>
      <c r="J173" s="228">
        <f>ROUND(I173*H173,2)</f>
        <v>0</v>
      </c>
      <c r="K173" s="224" t="s">
        <v>188</v>
      </c>
      <c r="L173" s="229"/>
      <c r="M173" s="230" t="s">
        <v>19</v>
      </c>
      <c r="N173" s="231" t="s">
        <v>42</v>
      </c>
      <c r="O173" s="67"/>
      <c r="P173" s="190">
        <f>O173*H173</f>
        <v>0</v>
      </c>
      <c r="Q173" s="190">
        <v>2.9999999999999997E-4</v>
      </c>
      <c r="R173" s="190">
        <f>Q173*H173</f>
        <v>5.4998999999999994E-3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236</v>
      </c>
      <c r="AT173" s="192" t="s">
        <v>237</v>
      </c>
      <c r="AU173" s="192" t="s">
        <v>83</v>
      </c>
      <c r="AY173" s="20" t="s">
        <v>181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83</v>
      </c>
      <c r="BK173" s="193">
        <f>ROUND(I173*H173,2)</f>
        <v>0</v>
      </c>
      <c r="BL173" s="20" t="s">
        <v>189</v>
      </c>
      <c r="BM173" s="192" t="s">
        <v>255</v>
      </c>
    </row>
    <row r="174" spans="1:65" s="13" customFormat="1" ht="11.25">
      <c r="B174" s="199"/>
      <c r="C174" s="200"/>
      <c r="D174" s="201" t="s">
        <v>193</v>
      </c>
      <c r="E174" s="202" t="s">
        <v>19</v>
      </c>
      <c r="F174" s="203" t="s">
        <v>233</v>
      </c>
      <c r="G174" s="200"/>
      <c r="H174" s="204">
        <v>5.07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193</v>
      </c>
      <c r="AU174" s="210" t="s">
        <v>83</v>
      </c>
      <c r="AV174" s="13" t="s">
        <v>83</v>
      </c>
      <c r="AW174" s="13" t="s">
        <v>32</v>
      </c>
      <c r="AX174" s="13" t="s">
        <v>70</v>
      </c>
      <c r="AY174" s="210" t="s">
        <v>181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233</v>
      </c>
      <c r="G175" s="200"/>
      <c r="H175" s="204">
        <v>5.07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234</v>
      </c>
      <c r="G176" s="200"/>
      <c r="H176" s="204">
        <v>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235</v>
      </c>
      <c r="G177" s="200"/>
      <c r="H177" s="204">
        <v>2.3199999999999998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4" customFormat="1" ht="11.25">
      <c r="B178" s="211"/>
      <c r="C178" s="212"/>
      <c r="D178" s="201" t="s">
        <v>193</v>
      </c>
      <c r="E178" s="213" t="s">
        <v>19</v>
      </c>
      <c r="F178" s="214" t="s">
        <v>197</v>
      </c>
      <c r="G178" s="212"/>
      <c r="H178" s="215">
        <v>17.46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193</v>
      </c>
      <c r="AU178" s="221" t="s">
        <v>83</v>
      </c>
      <c r="AV178" s="14" t="s">
        <v>189</v>
      </c>
      <c r="AW178" s="14" t="s">
        <v>32</v>
      </c>
      <c r="AX178" s="14" t="s">
        <v>77</v>
      </c>
      <c r="AY178" s="221" t="s">
        <v>181</v>
      </c>
    </row>
    <row r="179" spans="1:65" s="13" customFormat="1" ht="11.25">
      <c r="B179" s="199"/>
      <c r="C179" s="200"/>
      <c r="D179" s="201" t="s">
        <v>193</v>
      </c>
      <c r="E179" s="200"/>
      <c r="F179" s="203" t="s">
        <v>505</v>
      </c>
      <c r="G179" s="200"/>
      <c r="H179" s="204">
        <v>18.332999999999998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4</v>
      </c>
      <c r="AX179" s="13" t="s">
        <v>77</v>
      </c>
      <c r="AY179" s="210" t="s">
        <v>181</v>
      </c>
    </row>
    <row r="180" spans="1:65" s="2" customFormat="1" ht="16.5" customHeight="1">
      <c r="A180" s="37"/>
      <c r="B180" s="38"/>
      <c r="C180" s="181" t="s">
        <v>8</v>
      </c>
      <c r="D180" s="181" t="s">
        <v>184</v>
      </c>
      <c r="E180" s="182" t="s">
        <v>256</v>
      </c>
      <c r="F180" s="183" t="s">
        <v>257</v>
      </c>
      <c r="G180" s="184" t="s">
        <v>187</v>
      </c>
      <c r="H180" s="185">
        <v>2.62</v>
      </c>
      <c r="I180" s="186"/>
      <c r="J180" s="187">
        <f>ROUND(I180*H180,2)</f>
        <v>0</v>
      </c>
      <c r="K180" s="183" t="s">
        <v>188</v>
      </c>
      <c r="L180" s="42"/>
      <c r="M180" s="188" t="s">
        <v>19</v>
      </c>
      <c r="N180" s="189" t="s">
        <v>42</v>
      </c>
      <c r="O180" s="67"/>
      <c r="P180" s="190">
        <f>O180*H180</f>
        <v>0</v>
      </c>
      <c r="Q180" s="190">
        <v>1.3999999999999999E-4</v>
      </c>
      <c r="R180" s="190">
        <f>Q180*H180</f>
        <v>3.6679999999999997E-4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189</v>
      </c>
      <c r="AT180" s="192" t="s">
        <v>184</v>
      </c>
      <c r="AU180" s="192" t="s">
        <v>83</v>
      </c>
      <c r="AY180" s="20" t="s">
        <v>181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83</v>
      </c>
      <c r="BK180" s="193">
        <f>ROUND(I180*H180,2)</f>
        <v>0</v>
      </c>
      <c r="BL180" s="20" t="s">
        <v>189</v>
      </c>
      <c r="BM180" s="192" t="s">
        <v>258</v>
      </c>
    </row>
    <row r="181" spans="1:65" s="2" customFormat="1" ht="11.25">
      <c r="A181" s="37"/>
      <c r="B181" s="38"/>
      <c r="C181" s="39"/>
      <c r="D181" s="194" t="s">
        <v>191</v>
      </c>
      <c r="E181" s="39"/>
      <c r="F181" s="195" t="s">
        <v>259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191</v>
      </c>
      <c r="AU181" s="20" t="s">
        <v>83</v>
      </c>
    </row>
    <row r="182" spans="1:65" s="13" customFormat="1" ht="11.25">
      <c r="B182" s="199"/>
      <c r="C182" s="200"/>
      <c r="D182" s="201" t="s">
        <v>193</v>
      </c>
      <c r="E182" s="202" t="s">
        <v>19</v>
      </c>
      <c r="F182" s="203" t="s">
        <v>220</v>
      </c>
      <c r="G182" s="200"/>
      <c r="H182" s="204">
        <v>0.76100000000000001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193</v>
      </c>
      <c r="AU182" s="210" t="s">
        <v>83</v>
      </c>
      <c r="AV182" s="13" t="s">
        <v>83</v>
      </c>
      <c r="AW182" s="13" t="s">
        <v>32</v>
      </c>
      <c r="AX182" s="13" t="s">
        <v>70</v>
      </c>
      <c r="AY182" s="210" t="s">
        <v>181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220</v>
      </c>
      <c r="G183" s="200"/>
      <c r="H183" s="204">
        <v>0.76100000000000001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221</v>
      </c>
      <c r="G184" s="200"/>
      <c r="H184" s="204">
        <v>0.75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222</v>
      </c>
      <c r="G185" s="200"/>
      <c r="H185" s="204">
        <v>0.34799999999999998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4" customFormat="1" ht="11.25">
      <c r="B186" s="211"/>
      <c r="C186" s="212"/>
      <c r="D186" s="201" t="s">
        <v>193</v>
      </c>
      <c r="E186" s="213" t="s">
        <v>19</v>
      </c>
      <c r="F186" s="214" t="s">
        <v>197</v>
      </c>
      <c r="G186" s="212"/>
      <c r="H186" s="215">
        <v>2.62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193</v>
      </c>
      <c r="AU186" s="221" t="s">
        <v>83</v>
      </c>
      <c r="AV186" s="14" t="s">
        <v>189</v>
      </c>
      <c r="AW186" s="14" t="s">
        <v>32</v>
      </c>
      <c r="AX186" s="14" t="s">
        <v>77</v>
      </c>
      <c r="AY186" s="221" t="s">
        <v>181</v>
      </c>
    </row>
    <row r="187" spans="1:65" s="2" customFormat="1" ht="24.2" customHeight="1">
      <c r="A187" s="37"/>
      <c r="B187" s="38"/>
      <c r="C187" s="181" t="s">
        <v>260</v>
      </c>
      <c r="D187" s="181" t="s">
        <v>184</v>
      </c>
      <c r="E187" s="182" t="s">
        <v>261</v>
      </c>
      <c r="F187" s="183" t="s">
        <v>262</v>
      </c>
      <c r="G187" s="184" t="s">
        <v>187</v>
      </c>
      <c r="H187" s="185">
        <v>2.62</v>
      </c>
      <c r="I187" s="186"/>
      <c r="J187" s="187">
        <f>ROUND(I187*H187,2)</f>
        <v>0</v>
      </c>
      <c r="K187" s="183" t="s">
        <v>188</v>
      </c>
      <c r="L187" s="42"/>
      <c r="M187" s="188" t="s">
        <v>19</v>
      </c>
      <c r="N187" s="189" t="s">
        <v>42</v>
      </c>
      <c r="O187" s="67"/>
      <c r="P187" s="190">
        <f>O187*H187</f>
        <v>0</v>
      </c>
      <c r="Q187" s="190">
        <v>3.3E-3</v>
      </c>
      <c r="R187" s="190">
        <f>Q187*H187</f>
        <v>8.6460000000000009E-3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189</v>
      </c>
      <c r="AT187" s="192" t="s">
        <v>184</v>
      </c>
      <c r="AU187" s="192" t="s">
        <v>83</v>
      </c>
      <c r="AY187" s="20" t="s">
        <v>181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83</v>
      </c>
      <c r="BK187" s="193">
        <f>ROUND(I187*H187,2)</f>
        <v>0</v>
      </c>
      <c r="BL187" s="20" t="s">
        <v>189</v>
      </c>
      <c r="BM187" s="192" t="s">
        <v>263</v>
      </c>
    </row>
    <row r="188" spans="1:65" s="2" customFormat="1" ht="11.25">
      <c r="A188" s="37"/>
      <c r="B188" s="38"/>
      <c r="C188" s="39"/>
      <c r="D188" s="194" t="s">
        <v>191</v>
      </c>
      <c r="E188" s="39"/>
      <c r="F188" s="195" t="s">
        <v>264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191</v>
      </c>
      <c r="AU188" s="20" t="s">
        <v>83</v>
      </c>
    </row>
    <row r="189" spans="1:65" s="13" customFormat="1" ht="11.25">
      <c r="B189" s="199"/>
      <c r="C189" s="200"/>
      <c r="D189" s="201" t="s">
        <v>193</v>
      </c>
      <c r="E189" s="202" t="s">
        <v>19</v>
      </c>
      <c r="F189" s="203" t="s">
        <v>220</v>
      </c>
      <c r="G189" s="200"/>
      <c r="H189" s="204">
        <v>0.76100000000000001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32</v>
      </c>
      <c r="AX189" s="13" t="s">
        <v>70</v>
      </c>
      <c r="AY189" s="210" t="s">
        <v>181</v>
      </c>
    </row>
    <row r="190" spans="1:65" s="13" customFormat="1" ht="11.25">
      <c r="B190" s="199"/>
      <c r="C190" s="200"/>
      <c r="D190" s="201" t="s">
        <v>193</v>
      </c>
      <c r="E190" s="202" t="s">
        <v>19</v>
      </c>
      <c r="F190" s="203" t="s">
        <v>220</v>
      </c>
      <c r="G190" s="200"/>
      <c r="H190" s="204">
        <v>0.76100000000000001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193</v>
      </c>
      <c r="AU190" s="210" t="s">
        <v>83</v>
      </c>
      <c r="AV190" s="13" t="s">
        <v>83</v>
      </c>
      <c r="AW190" s="13" t="s">
        <v>32</v>
      </c>
      <c r="AX190" s="13" t="s">
        <v>70</v>
      </c>
      <c r="AY190" s="210" t="s">
        <v>181</v>
      </c>
    </row>
    <row r="191" spans="1:65" s="13" customFormat="1" ht="11.25">
      <c r="B191" s="199"/>
      <c r="C191" s="200"/>
      <c r="D191" s="201" t="s">
        <v>193</v>
      </c>
      <c r="E191" s="202" t="s">
        <v>19</v>
      </c>
      <c r="F191" s="203" t="s">
        <v>221</v>
      </c>
      <c r="G191" s="200"/>
      <c r="H191" s="204">
        <v>0.75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193</v>
      </c>
      <c r="AU191" s="210" t="s">
        <v>83</v>
      </c>
      <c r="AV191" s="13" t="s">
        <v>83</v>
      </c>
      <c r="AW191" s="13" t="s">
        <v>32</v>
      </c>
      <c r="AX191" s="13" t="s">
        <v>70</v>
      </c>
      <c r="AY191" s="210" t="s">
        <v>181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222</v>
      </c>
      <c r="G192" s="200"/>
      <c r="H192" s="204">
        <v>0.34799999999999998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4" customFormat="1" ht="11.25">
      <c r="B193" s="211"/>
      <c r="C193" s="212"/>
      <c r="D193" s="201" t="s">
        <v>193</v>
      </c>
      <c r="E193" s="213" t="s">
        <v>19</v>
      </c>
      <c r="F193" s="214" t="s">
        <v>197</v>
      </c>
      <c r="G193" s="212"/>
      <c r="H193" s="215">
        <v>2.62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193</v>
      </c>
      <c r="AU193" s="221" t="s">
        <v>83</v>
      </c>
      <c r="AV193" s="14" t="s">
        <v>189</v>
      </c>
      <c r="AW193" s="14" t="s">
        <v>32</v>
      </c>
      <c r="AX193" s="14" t="s">
        <v>77</v>
      </c>
      <c r="AY193" s="221" t="s">
        <v>181</v>
      </c>
    </row>
    <row r="194" spans="1:65" s="12" customFormat="1" ht="22.9" customHeight="1">
      <c r="B194" s="165"/>
      <c r="C194" s="166"/>
      <c r="D194" s="167" t="s">
        <v>69</v>
      </c>
      <c r="E194" s="179" t="s">
        <v>242</v>
      </c>
      <c r="F194" s="179" t="s">
        <v>265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SUM(P195:P238)</f>
        <v>0</v>
      </c>
      <c r="Q194" s="173"/>
      <c r="R194" s="174">
        <f>SUM(R195:R238)</f>
        <v>1.1544000000000001E-3</v>
      </c>
      <c r="S194" s="173"/>
      <c r="T194" s="175">
        <f>SUM(T195:T238)</f>
        <v>0.78892600000000002</v>
      </c>
      <c r="AR194" s="176" t="s">
        <v>77</v>
      </c>
      <c r="AT194" s="177" t="s">
        <v>69</v>
      </c>
      <c r="AU194" s="177" t="s">
        <v>77</v>
      </c>
      <c r="AY194" s="176" t="s">
        <v>181</v>
      </c>
      <c r="BK194" s="178">
        <f>SUM(BK195:BK238)</f>
        <v>0</v>
      </c>
    </row>
    <row r="195" spans="1:65" s="2" customFormat="1" ht="24.2" customHeight="1">
      <c r="A195" s="37"/>
      <c r="B195" s="38"/>
      <c r="C195" s="181" t="s">
        <v>266</v>
      </c>
      <c r="D195" s="181" t="s">
        <v>184</v>
      </c>
      <c r="E195" s="182" t="s">
        <v>267</v>
      </c>
      <c r="F195" s="183" t="s">
        <v>268</v>
      </c>
      <c r="G195" s="184" t="s">
        <v>187</v>
      </c>
      <c r="H195" s="185">
        <v>8.8800000000000008</v>
      </c>
      <c r="I195" s="186"/>
      <c r="J195" s="187">
        <f>ROUND(I195*H195,2)</f>
        <v>0</v>
      </c>
      <c r="K195" s="183" t="s">
        <v>188</v>
      </c>
      <c r="L195" s="42"/>
      <c r="M195" s="188" t="s">
        <v>19</v>
      </c>
      <c r="N195" s="189" t="s">
        <v>42</v>
      </c>
      <c r="O195" s="67"/>
      <c r="P195" s="190">
        <f>O195*H195</f>
        <v>0</v>
      </c>
      <c r="Q195" s="190">
        <v>1.2999999999999999E-4</v>
      </c>
      <c r="R195" s="190">
        <f>Q195*H195</f>
        <v>1.1544000000000001E-3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189</v>
      </c>
      <c r="AT195" s="192" t="s">
        <v>184</v>
      </c>
      <c r="AU195" s="192" t="s">
        <v>83</v>
      </c>
      <c r="AY195" s="20" t="s">
        <v>181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83</v>
      </c>
      <c r="BK195" s="193">
        <f>ROUND(I195*H195,2)</f>
        <v>0</v>
      </c>
      <c r="BL195" s="20" t="s">
        <v>189</v>
      </c>
      <c r="BM195" s="192" t="s">
        <v>269</v>
      </c>
    </row>
    <row r="196" spans="1:65" s="2" customFormat="1" ht="11.25">
      <c r="A196" s="37"/>
      <c r="B196" s="38"/>
      <c r="C196" s="39"/>
      <c r="D196" s="194" t="s">
        <v>191</v>
      </c>
      <c r="E196" s="39"/>
      <c r="F196" s="195" t="s">
        <v>270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191</v>
      </c>
      <c r="AU196" s="20" t="s">
        <v>83</v>
      </c>
    </row>
    <row r="197" spans="1:65" s="13" customFormat="1" ht="11.25">
      <c r="B197" s="199"/>
      <c r="C197" s="200"/>
      <c r="D197" s="201" t="s">
        <v>193</v>
      </c>
      <c r="E197" s="202" t="s">
        <v>19</v>
      </c>
      <c r="F197" s="203" t="s">
        <v>271</v>
      </c>
      <c r="G197" s="200"/>
      <c r="H197" s="204">
        <v>3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193</v>
      </c>
      <c r="AU197" s="210" t="s">
        <v>83</v>
      </c>
      <c r="AV197" s="13" t="s">
        <v>83</v>
      </c>
      <c r="AW197" s="13" t="s">
        <v>32</v>
      </c>
      <c r="AX197" s="13" t="s">
        <v>70</v>
      </c>
      <c r="AY197" s="210" t="s">
        <v>181</v>
      </c>
    </row>
    <row r="198" spans="1:65" s="13" customFormat="1" ht="11.25">
      <c r="B198" s="199"/>
      <c r="C198" s="200"/>
      <c r="D198" s="201" t="s">
        <v>193</v>
      </c>
      <c r="E198" s="202" t="s">
        <v>19</v>
      </c>
      <c r="F198" s="203" t="s">
        <v>271</v>
      </c>
      <c r="G198" s="200"/>
      <c r="H198" s="204">
        <v>3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193</v>
      </c>
      <c r="AU198" s="210" t="s">
        <v>83</v>
      </c>
      <c r="AV198" s="13" t="s">
        <v>83</v>
      </c>
      <c r="AW198" s="13" t="s">
        <v>32</v>
      </c>
      <c r="AX198" s="13" t="s">
        <v>70</v>
      </c>
      <c r="AY198" s="210" t="s">
        <v>181</v>
      </c>
    </row>
    <row r="199" spans="1:65" s="13" customFormat="1" ht="11.25">
      <c r="B199" s="199"/>
      <c r="C199" s="200"/>
      <c r="D199" s="201" t="s">
        <v>193</v>
      </c>
      <c r="E199" s="202" t="s">
        <v>19</v>
      </c>
      <c r="F199" s="203" t="s">
        <v>272</v>
      </c>
      <c r="G199" s="200"/>
      <c r="H199" s="204">
        <v>1.44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193</v>
      </c>
      <c r="AU199" s="210" t="s">
        <v>83</v>
      </c>
      <c r="AV199" s="13" t="s">
        <v>83</v>
      </c>
      <c r="AW199" s="13" t="s">
        <v>32</v>
      </c>
      <c r="AX199" s="13" t="s">
        <v>70</v>
      </c>
      <c r="AY199" s="210" t="s">
        <v>181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272</v>
      </c>
      <c r="G200" s="200"/>
      <c r="H200" s="204">
        <v>1.44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4" customFormat="1" ht="11.25">
      <c r="B201" s="211"/>
      <c r="C201" s="212"/>
      <c r="D201" s="201" t="s">
        <v>193</v>
      </c>
      <c r="E201" s="213" t="s">
        <v>19</v>
      </c>
      <c r="F201" s="214" t="s">
        <v>197</v>
      </c>
      <c r="G201" s="212"/>
      <c r="H201" s="215">
        <v>8.879999999999999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193</v>
      </c>
      <c r="AU201" s="221" t="s">
        <v>83</v>
      </c>
      <c r="AV201" s="14" t="s">
        <v>189</v>
      </c>
      <c r="AW201" s="14" t="s">
        <v>32</v>
      </c>
      <c r="AX201" s="14" t="s">
        <v>77</v>
      </c>
      <c r="AY201" s="221" t="s">
        <v>181</v>
      </c>
    </row>
    <row r="202" spans="1:65" s="2" customFormat="1" ht="21.75" customHeight="1">
      <c r="A202" s="37"/>
      <c r="B202" s="38"/>
      <c r="C202" s="181" t="s">
        <v>273</v>
      </c>
      <c r="D202" s="181" t="s">
        <v>184</v>
      </c>
      <c r="E202" s="182" t="s">
        <v>274</v>
      </c>
      <c r="F202" s="183" t="s">
        <v>275</v>
      </c>
      <c r="G202" s="184" t="s">
        <v>187</v>
      </c>
      <c r="H202" s="185">
        <v>0.60099999999999998</v>
      </c>
      <c r="I202" s="186"/>
      <c r="J202" s="187">
        <f>ROUND(I202*H202,2)</f>
        <v>0</v>
      </c>
      <c r="K202" s="183" t="s">
        <v>188</v>
      </c>
      <c r="L202" s="42"/>
      <c r="M202" s="188" t="s">
        <v>19</v>
      </c>
      <c r="N202" s="189" t="s">
        <v>42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7.2999999999999995E-2</v>
      </c>
      <c r="T202" s="191">
        <f>S202*H202</f>
        <v>4.3872999999999995E-2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189</v>
      </c>
      <c r="AT202" s="192" t="s">
        <v>184</v>
      </c>
      <c r="AU202" s="192" t="s">
        <v>83</v>
      </c>
      <c r="AY202" s="20" t="s">
        <v>181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83</v>
      </c>
      <c r="BK202" s="193">
        <f>ROUND(I202*H202,2)</f>
        <v>0</v>
      </c>
      <c r="BL202" s="20" t="s">
        <v>189</v>
      </c>
      <c r="BM202" s="192" t="s">
        <v>276</v>
      </c>
    </row>
    <row r="203" spans="1:65" s="2" customFormat="1" ht="11.25">
      <c r="A203" s="37"/>
      <c r="B203" s="38"/>
      <c r="C203" s="39"/>
      <c r="D203" s="194" t="s">
        <v>191</v>
      </c>
      <c r="E203" s="39"/>
      <c r="F203" s="195" t="s">
        <v>277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191</v>
      </c>
      <c r="AU203" s="20" t="s">
        <v>83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214</v>
      </c>
      <c r="G204" s="200"/>
      <c r="H204" s="204">
        <v>0.60099999999999998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0.60099999999999998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2" customFormat="1" ht="21.75" customHeight="1">
      <c r="A206" s="37"/>
      <c r="B206" s="38"/>
      <c r="C206" s="181" t="s">
        <v>278</v>
      </c>
      <c r="D206" s="181" t="s">
        <v>184</v>
      </c>
      <c r="E206" s="182" t="s">
        <v>279</v>
      </c>
      <c r="F206" s="183" t="s">
        <v>280</v>
      </c>
      <c r="G206" s="184" t="s">
        <v>187</v>
      </c>
      <c r="H206" s="185">
        <v>1.7969999999999999</v>
      </c>
      <c r="I206" s="186"/>
      <c r="J206" s="187">
        <f>ROUND(I206*H206,2)</f>
        <v>0</v>
      </c>
      <c r="K206" s="183" t="s">
        <v>188</v>
      </c>
      <c r="L206" s="42"/>
      <c r="M206" s="188" t="s">
        <v>19</v>
      </c>
      <c r="N206" s="189" t="s">
        <v>42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5.8999999999999997E-2</v>
      </c>
      <c r="T206" s="191">
        <f>S206*H206</f>
        <v>0.10602299999999999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189</v>
      </c>
      <c r="AT206" s="192" t="s">
        <v>184</v>
      </c>
      <c r="AU206" s="192" t="s">
        <v>83</v>
      </c>
      <c r="AY206" s="20" t="s">
        <v>181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83</v>
      </c>
      <c r="BK206" s="193">
        <f>ROUND(I206*H206,2)</f>
        <v>0</v>
      </c>
      <c r="BL206" s="20" t="s">
        <v>189</v>
      </c>
      <c r="BM206" s="192" t="s">
        <v>281</v>
      </c>
    </row>
    <row r="207" spans="1:65" s="2" customFormat="1" ht="11.25">
      <c r="A207" s="37"/>
      <c r="B207" s="38"/>
      <c r="C207" s="39"/>
      <c r="D207" s="194" t="s">
        <v>191</v>
      </c>
      <c r="E207" s="39"/>
      <c r="F207" s="195" t="s">
        <v>282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191</v>
      </c>
      <c r="AU207" s="20" t="s">
        <v>83</v>
      </c>
    </row>
    <row r="208" spans="1:65" s="16" customFormat="1" ht="11.25">
      <c r="B208" s="243"/>
      <c r="C208" s="244"/>
      <c r="D208" s="201" t="s">
        <v>193</v>
      </c>
      <c r="E208" s="245" t="s">
        <v>19</v>
      </c>
      <c r="F208" s="246" t="s">
        <v>283</v>
      </c>
      <c r="G208" s="244"/>
      <c r="H208" s="245" t="s">
        <v>19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193</v>
      </c>
      <c r="AU208" s="252" t="s">
        <v>83</v>
      </c>
      <c r="AV208" s="16" t="s">
        <v>77</v>
      </c>
      <c r="AW208" s="16" t="s">
        <v>32</v>
      </c>
      <c r="AX208" s="16" t="s">
        <v>70</v>
      </c>
      <c r="AY208" s="252" t="s">
        <v>181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213</v>
      </c>
      <c r="G209" s="200"/>
      <c r="H209" s="204">
        <v>1.7969999999999999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4" customFormat="1" ht="11.25">
      <c r="B210" s="211"/>
      <c r="C210" s="212"/>
      <c r="D210" s="201" t="s">
        <v>193</v>
      </c>
      <c r="E210" s="213" t="s">
        <v>19</v>
      </c>
      <c r="F210" s="214" t="s">
        <v>197</v>
      </c>
      <c r="G210" s="212"/>
      <c r="H210" s="215">
        <v>1.7969999999999999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193</v>
      </c>
      <c r="AU210" s="221" t="s">
        <v>83</v>
      </c>
      <c r="AV210" s="14" t="s">
        <v>189</v>
      </c>
      <c r="AW210" s="14" t="s">
        <v>32</v>
      </c>
      <c r="AX210" s="14" t="s">
        <v>77</v>
      </c>
      <c r="AY210" s="221" t="s">
        <v>181</v>
      </c>
    </row>
    <row r="211" spans="1:65" s="2" customFormat="1" ht="21.75" customHeight="1">
      <c r="A211" s="37"/>
      <c r="B211" s="38"/>
      <c r="C211" s="181" t="s">
        <v>284</v>
      </c>
      <c r="D211" s="181" t="s">
        <v>184</v>
      </c>
      <c r="E211" s="182" t="s">
        <v>285</v>
      </c>
      <c r="F211" s="183" t="s">
        <v>286</v>
      </c>
      <c r="G211" s="184" t="s">
        <v>187</v>
      </c>
      <c r="H211" s="185">
        <v>6.2279999999999998</v>
      </c>
      <c r="I211" s="186"/>
      <c r="J211" s="187">
        <f>ROUND(I211*H211,2)</f>
        <v>0</v>
      </c>
      <c r="K211" s="183" t="s">
        <v>188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5.0999999999999997E-2</v>
      </c>
      <c r="T211" s="191">
        <f>S211*H211</f>
        <v>0.31762799999999997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189</v>
      </c>
      <c r="AT211" s="192" t="s">
        <v>184</v>
      </c>
      <c r="AU211" s="192" t="s">
        <v>83</v>
      </c>
      <c r="AY211" s="20" t="s">
        <v>181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83</v>
      </c>
      <c r="BK211" s="193">
        <f>ROUND(I211*H211,2)</f>
        <v>0</v>
      </c>
      <c r="BL211" s="20" t="s">
        <v>189</v>
      </c>
      <c r="BM211" s="192" t="s">
        <v>287</v>
      </c>
    </row>
    <row r="212" spans="1:65" s="2" customFormat="1" ht="11.25">
      <c r="A212" s="37"/>
      <c r="B212" s="38"/>
      <c r="C212" s="39"/>
      <c r="D212" s="194" t="s">
        <v>191</v>
      </c>
      <c r="E212" s="39"/>
      <c r="F212" s="195" t="s">
        <v>288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191</v>
      </c>
      <c r="AU212" s="20" t="s">
        <v>83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212</v>
      </c>
      <c r="G213" s="200"/>
      <c r="H213" s="204">
        <v>3.1139999999999999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3" customFormat="1" ht="11.25">
      <c r="B214" s="199"/>
      <c r="C214" s="200"/>
      <c r="D214" s="201" t="s">
        <v>193</v>
      </c>
      <c r="E214" s="202" t="s">
        <v>19</v>
      </c>
      <c r="F214" s="203" t="s">
        <v>212</v>
      </c>
      <c r="G214" s="200"/>
      <c r="H214" s="204">
        <v>3.1139999999999999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193</v>
      </c>
      <c r="AU214" s="210" t="s">
        <v>83</v>
      </c>
      <c r="AV214" s="13" t="s">
        <v>83</v>
      </c>
      <c r="AW214" s="13" t="s">
        <v>32</v>
      </c>
      <c r="AX214" s="13" t="s">
        <v>70</v>
      </c>
      <c r="AY214" s="210" t="s">
        <v>181</v>
      </c>
    </row>
    <row r="215" spans="1:65" s="14" customFormat="1" ht="11.25">
      <c r="B215" s="211"/>
      <c r="C215" s="212"/>
      <c r="D215" s="201" t="s">
        <v>193</v>
      </c>
      <c r="E215" s="213" t="s">
        <v>19</v>
      </c>
      <c r="F215" s="214" t="s">
        <v>197</v>
      </c>
      <c r="G215" s="212"/>
      <c r="H215" s="215">
        <v>6.2279999999999998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193</v>
      </c>
      <c r="AU215" s="221" t="s">
        <v>83</v>
      </c>
      <c r="AV215" s="14" t="s">
        <v>189</v>
      </c>
      <c r="AW215" s="14" t="s">
        <v>32</v>
      </c>
      <c r="AX215" s="14" t="s">
        <v>77</v>
      </c>
      <c r="AY215" s="221" t="s">
        <v>181</v>
      </c>
    </row>
    <row r="216" spans="1:65" s="2" customFormat="1" ht="24.2" customHeight="1">
      <c r="A216" s="37"/>
      <c r="B216" s="38"/>
      <c r="C216" s="181" t="s">
        <v>289</v>
      </c>
      <c r="D216" s="181" t="s">
        <v>184</v>
      </c>
      <c r="E216" s="182" t="s">
        <v>290</v>
      </c>
      <c r="F216" s="183" t="s">
        <v>291</v>
      </c>
      <c r="G216" s="184" t="s">
        <v>187</v>
      </c>
      <c r="H216" s="185">
        <v>6.9870000000000001</v>
      </c>
      <c r="I216" s="186"/>
      <c r="J216" s="187">
        <f>ROUND(I216*H216,2)</f>
        <v>0</v>
      </c>
      <c r="K216" s="183" t="s">
        <v>188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4.5999999999999999E-2</v>
      </c>
      <c r="T216" s="191">
        <f>S216*H216</f>
        <v>0.32140200000000002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189</v>
      </c>
      <c r="AT216" s="192" t="s">
        <v>184</v>
      </c>
      <c r="AU216" s="192" t="s">
        <v>83</v>
      </c>
      <c r="AY216" s="20" t="s">
        <v>181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83</v>
      </c>
      <c r="BK216" s="193">
        <f>ROUND(I216*H216,2)</f>
        <v>0</v>
      </c>
      <c r="BL216" s="20" t="s">
        <v>189</v>
      </c>
      <c r="BM216" s="192" t="s">
        <v>292</v>
      </c>
    </row>
    <row r="217" spans="1:65" s="2" customFormat="1" ht="11.25">
      <c r="A217" s="37"/>
      <c r="B217" s="38"/>
      <c r="C217" s="39"/>
      <c r="D217" s="194" t="s">
        <v>191</v>
      </c>
      <c r="E217" s="39"/>
      <c r="F217" s="195" t="s">
        <v>293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83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194</v>
      </c>
      <c r="G218" s="200"/>
      <c r="H218" s="204">
        <v>2.1480000000000001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3" customFormat="1" ht="11.25">
      <c r="B219" s="199"/>
      <c r="C219" s="200"/>
      <c r="D219" s="201" t="s">
        <v>193</v>
      </c>
      <c r="E219" s="202" t="s">
        <v>19</v>
      </c>
      <c r="F219" s="203" t="s">
        <v>194</v>
      </c>
      <c r="G219" s="200"/>
      <c r="H219" s="204">
        <v>2.1480000000000001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193</v>
      </c>
      <c r="AU219" s="210" t="s">
        <v>83</v>
      </c>
      <c r="AV219" s="13" t="s">
        <v>83</v>
      </c>
      <c r="AW219" s="13" t="s">
        <v>32</v>
      </c>
      <c r="AX219" s="13" t="s">
        <v>70</v>
      </c>
      <c r="AY219" s="210" t="s">
        <v>181</v>
      </c>
    </row>
    <row r="220" spans="1:65" s="13" customFormat="1" ht="11.25">
      <c r="B220" s="199"/>
      <c r="C220" s="200"/>
      <c r="D220" s="201" t="s">
        <v>193</v>
      </c>
      <c r="E220" s="202" t="s">
        <v>19</v>
      </c>
      <c r="F220" s="203" t="s">
        <v>195</v>
      </c>
      <c r="G220" s="200"/>
      <c r="H220" s="204">
        <v>1.7609999999999999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193</v>
      </c>
      <c r="AU220" s="210" t="s">
        <v>83</v>
      </c>
      <c r="AV220" s="13" t="s">
        <v>83</v>
      </c>
      <c r="AW220" s="13" t="s">
        <v>32</v>
      </c>
      <c r="AX220" s="13" t="s">
        <v>70</v>
      </c>
      <c r="AY220" s="210" t="s">
        <v>181</v>
      </c>
    </row>
    <row r="221" spans="1:65" s="13" customFormat="1" ht="11.25">
      <c r="B221" s="199"/>
      <c r="C221" s="200"/>
      <c r="D221" s="201" t="s">
        <v>193</v>
      </c>
      <c r="E221" s="202" t="s">
        <v>19</v>
      </c>
      <c r="F221" s="203" t="s">
        <v>196</v>
      </c>
      <c r="G221" s="200"/>
      <c r="H221" s="204">
        <v>0.93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193</v>
      </c>
      <c r="AU221" s="210" t="s">
        <v>83</v>
      </c>
      <c r="AV221" s="13" t="s">
        <v>83</v>
      </c>
      <c r="AW221" s="13" t="s">
        <v>32</v>
      </c>
      <c r="AX221" s="13" t="s">
        <v>70</v>
      </c>
      <c r="AY221" s="210" t="s">
        <v>181</v>
      </c>
    </row>
    <row r="222" spans="1:65" s="14" customFormat="1" ht="11.25">
      <c r="B222" s="211"/>
      <c r="C222" s="212"/>
      <c r="D222" s="201" t="s">
        <v>193</v>
      </c>
      <c r="E222" s="213" t="s">
        <v>19</v>
      </c>
      <c r="F222" s="214" t="s">
        <v>197</v>
      </c>
      <c r="G222" s="212"/>
      <c r="H222" s="215">
        <v>6.9870000000000001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193</v>
      </c>
      <c r="AU222" s="221" t="s">
        <v>83</v>
      </c>
      <c r="AV222" s="14" t="s">
        <v>189</v>
      </c>
      <c r="AW222" s="14" t="s">
        <v>32</v>
      </c>
      <c r="AX222" s="14" t="s">
        <v>77</v>
      </c>
      <c r="AY222" s="221" t="s">
        <v>181</v>
      </c>
    </row>
    <row r="223" spans="1:65" s="2" customFormat="1" ht="16.5" customHeight="1">
      <c r="A223" s="37"/>
      <c r="B223" s="38"/>
      <c r="C223" s="181" t="s">
        <v>294</v>
      </c>
      <c r="D223" s="181" t="s">
        <v>184</v>
      </c>
      <c r="E223" s="182" t="s">
        <v>295</v>
      </c>
      <c r="F223" s="183" t="s">
        <v>296</v>
      </c>
      <c r="G223" s="184" t="s">
        <v>187</v>
      </c>
      <c r="H223" s="185">
        <v>2.62</v>
      </c>
      <c r="I223" s="186"/>
      <c r="J223" s="187">
        <f>ROUND(I223*H223,2)</f>
        <v>0</v>
      </c>
      <c r="K223" s="183" t="s">
        <v>188</v>
      </c>
      <c r="L223" s="42"/>
      <c r="M223" s="188" t="s">
        <v>19</v>
      </c>
      <c r="N223" s="189" t="s">
        <v>42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189</v>
      </c>
      <c r="AT223" s="192" t="s">
        <v>184</v>
      </c>
      <c r="AU223" s="192" t="s">
        <v>83</v>
      </c>
      <c r="AY223" s="20" t="s">
        <v>181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83</v>
      </c>
      <c r="BK223" s="193">
        <f>ROUND(I223*H223,2)</f>
        <v>0</v>
      </c>
      <c r="BL223" s="20" t="s">
        <v>189</v>
      </c>
      <c r="BM223" s="192" t="s">
        <v>297</v>
      </c>
    </row>
    <row r="224" spans="1:65" s="2" customFormat="1" ht="11.25">
      <c r="A224" s="37"/>
      <c r="B224" s="38"/>
      <c r="C224" s="39"/>
      <c r="D224" s="194" t="s">
        <v>191</v>
      </c>
      <c r="E224" s="39"/>
      <c r="F224" s="195" t="s">
        <v>298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191</v>
      </c>
      <c r="AU224" s="20" t="s">
        <v>83</v>
      </c>
    </row>
    <row r="225" spans="1:65" s="16" customFormat="1" ht="11.25">
      <c r="B225" s="243"/>
      <c r="C225" s="244"/>
      <c r="D225" s="201" t="s">
        <v>193</v>
      </c>
      <c r="E225" s="245" t="s">
        <v>19</v>
      </c>
      <c r="F225" s="246" t="s">
        <v>299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193</v>
      </c>
      <c r="AU225" s="252" t="s">
        <v>83</v>
      </c>
      <c r="AV225" s="16" t="s">
        <v>77</v>
      </c>
      <c r="AW225" s="16" t="s">
        <v>32</v>
      </c>
      <c r="AX225" s="16" t="s">
        <v>70</v>
      </c>
      <c r="AY225" s="252" t="s">
        <v>181</v>
      </c>
    </row>
    <row r="226" spans="1:65" s="13" customFormat="1" ht="11.25">
      <c r="B226" s="199"/>
      <c r="C226" s="200"/>
      <c r="D226" s="201" t="s">
        <v>193</v>
      </c>
      <c r="E226" s="202" t="s">
        <v>19</v>
      </c>
      <c r="F226" s="203" t="s">
        <v>220</v>
      </c>
      <c r="G226" s="200"/>
      <c r="H226" s="204">
        <v>0.76100000000000001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193</v>
      </c>
      <c r="AU226" s="210" t="s">
        <v>83</v>
      </c>
      <c r="AV226" s="13" t="s">
        <v>83</v>
      </c>
      <c r="AW226" s="13" t="s">
        <v>32</v>
      </c>
      <c r="AX226" s="13" t="s">
        <v>70</v>
      </c>
      <c r="AY226" s="210" t="s">
        <v>181</v>
      </c>
    </row>
    <row r="227" spans="1:65" s="13" customFormat="1" ht="11.25">
      <c r="B227" s="199"/>
      <c r="C227" s="200"/>
      <c r="D227" s="201" t="s">
        <v>193</v>
      </c>
      <c r="E227" s="202" t="s">
        <v>19</v>
      </c>
      <c r="F227" s="203" t="s">
        <v>220</v>
      </c>
      <c r="G227" s="200"/>
      <c r="H227" s="204">
        <v>0.76100000000000001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193</v>
      </c>
      <c r="AU227" s="210" t="s">
        <v>83</v>
      </c>
      <c r="AV227" s="13" t="s">
        <v>83</v>
      </c>
      <c r="AW227" s="13" t="s">
        <v>32</v>
      </c>
      <c r="AX227" s="13" t="s">
        <v>70</v>
      </c>
      <c r="AY227" s="210" t="s">
        <v>181</v>
      </c>
    </row>
    <row r="228" spans="1:65" s="13" customFormat="1" ht="11.25">
      <c r="B228" s="199"/>
      <c r="C228" s="200"/>
      <c r="D228" s="201" t="s">
        <v>193</v>
      </c>
      <c r="E228" s="202" t="s">
        <v>19</v>
      </c>
      <c r="F228" s="203" t="s">
        <v>221</v>
      </c>
      <c r="G228" s="200"/>
      <c r="H228" s="204">
        <v>0.75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193</v>
      </c>
      <c r="AU228" s="210" t="s">
        <v>83</v>
      </c>
      <c r="AV228" s="13" t="s">
        <v>83</v>
      </c>
      <c r="AW228" s="13" t="s">
        <v>32</v>
      </c>
      <c r="AX228" s="13" t="s">
        <v>70</v>
      </c>
      <c r="AY228" s="210" t="s">
        <v>181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222</v>
      </c>
      <c r="G229" s="200"/>
      <c r="H229" s="204">
        <v>0.34799999999999998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4" customFormat="1" ht="11.25">
      <c r="B230" s="211"/>
      <c r="C230" s="212"/>
      <c r="D230" s="201" t="s">
        <v>193</v>
      </c>
      <c r="E230" s="213" t="s">
        <v>19</v>
      </c>
      <c r="F230" s="214" t="s">
        <v>197</v>
      </c>
      <c r="G230" s="212"/>
      <c r="H230" s="215">
        <v>2.62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193</v>
      </c>
      <c r="AU230" s="221" t="s">
        <v>83</v>
      </c>
      <c r="AV230" s="14" t="s">
        <v>189</v>
      </c>
      <c r="AW230" s="14" t="s">
        <v>32</v>
      </c>
      <c r="AX230" s="14" t="s">
        <v>77</v>
      </c>
      <c r="AY230" s="221" t="s">
        <v>181</v>
      </c>
    </row>
    <row r="231" spans="1:65" s="2" customFormat="1" ht="16.5" customHeight="1">
      <c r="A231" s="37"/>
      <c r="B231" s="38"/>
      <c r="C231" s="181" t="s">
        <v>300</v>
      </c>
      <c r="D231" s="181" t="s">
        <v>184</v>
      </c>
      <c r="E231" s="182" t="s">
        <v>301</v>
      </c>
      <c r="F231" s="183" t="s">
        <v>302</v>
      </c>
      <c r="G231" s="184" t="s">
        <v>187</v>
      </c>
      <c r="H231" s="185">
        <v>2.62</v>
      </c>
      <c r="I231" s="186"/>
      <c r="J231" s="187">
        <f>ROUND(I231*H231,2)</f>
        <v>0</v>
      </c>
      <c r="K231" s="183" t="s">
        <v>188</v>
      </c>
      <c r="L231" s="42"/>
      <c r="M231" s="188" t="s">
        <v>19</v>
      </c>
      <c r="N231" s="189" t="s">
        <v>42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189</v>
      </c>
      <c r="AT231" s="192" t="s">
        <v>184</v>
      </c>
      <c r="AU231" s="192" t="s">
        <v>83</v>
      </c>
      <c r="AY231" s="20" t="s">
        <v>181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83</v>
      </c>
      <c r="BK231" s="193">
        <f>ROUND(I231*H231,2)</f>
        <v>0</v>
      </c>
      <c r="BL231" s="20" t="s">
        <v>189</v>
      </c>
      <c r="BM231" s="192" t="s">
        <v>303</v>
      </c>
    </row>
    <row r="232" spans="1:65" s="2" customFormat="1" ht="11.25">
      <c r="A232" s="37"/>
      <c r="B232" s="38"/>
      <c r="C232" s="39"/>
      <c r="D232" s="194" t="s">
        <v>191</v>
      </c>
      <c r="E232" s="39"/>
      <c r="F232" s="195" t="s">
        <v>304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191</v>
      </c>
      <c r="AU232" s="20" t="s">
        <v>83</v>
      </c>
    </row>
    <row r="233" spans="1:65" s="16" customFormat="1" ht="11.25">
      <c r="B233" s="243"/>
      <c r="C233" s="244"/>
      <c r="D233" s="201" t="s">
        <v>193</v>
      </c>
      <c r="E233" s="245" t="s">
        <v>19</v>
      </c>
      <c r="F233" s="246" t="s">
        <v>299</v>
      </c>
      <c r="G233" s="244"/>
      <c r="H233" s="245" t="s">
        <v>19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193</v>
      </c>
      <c r="AU233" s="252" t="s">
        <v>83</v>
      </c>
      <c r="AV233" s="16" t="s">
        <v>77</v>
      </c>
      <c r="AW233" s="16" t="s">
        <v>32</v>
      </c>
      <c r="AX233" s="16" t="s">
        <v>70</v>
      </c>
      <c r="AY233" s="252" t="s">
        <v>181</v>
      </c>
    </row>
    <row r="234" spans="1:65" s="13" customFormat="1" ht="11.25">
      <c r="B234" s="199"/>
      <c r="C234" s="200"/>
      <c r="D234" s="201" t="s">
        <v>193</v>
      </c>
      <c r="E234" s="202" t="s">
        <v>19</v>
      </c>
      <c r="F234" s="203" t="s">
        <v>220</v>
      </c>
      <c r="G234" s="200"/>
      <c r="H234" s="204">
        <v>0.76100000000000001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193</v>
      </c>
      <c r="AU234" s="210" t="s">
        <v>83</v>
      </c>
      <c r="AV234" s="13" t="s">
        <v>83</v>
      </c>
      <c r="AW234" s="13" t="s">
        <v>32</v>
      </c>
      <c r="AX234" s="13" t="s">
        <v>70</v>
      </c>
      <c r="AY234" s="210" t="s">
        <v>181</v>
      </c>
    </row>
    <row r="235" spans="1:65" s="13" customFormat="1" ht="11.25">
      <c r="B235" s="199"/>
      <c r="C235" s="200"/>
      <c r="D235" s="201" t="s">
        <v>193</v>
      </c>
      <c r="E235" s="202" t="s">
        <v>19</v>
      </c>
      <c r="F235" s="203" t="s">
        <v>220</v>
      </c>
      <c r="G235" s="200"/>
      <c r="H235" s="204">
        <v>0.76100000000000001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193</v>
      </c>
      <c r="AU235" s="210" t="s">
        <v>83</v>
      </c>
      <c r="AV235" s="13" t="s">
        <v>83</v>
      </c>
      <c r="AW235" s="13" t="s">
        <v>32</v>
      </c>
      <c r="AX235" s="13" t="s">
        <v>70</v>
      </c>
      <c r="AY235" s="210" t="s">
        <v>181</v>
      </c>
    </row>
    <row r="236" spans="1:65" s="13" customFormat="1" ht="11.25">
      <c r="B236" s="199"/>
      <c r="C236" s="200"/>
      <c r="D236" s="201" t="s">
        <v>193</v>
      </c>
      <c r="E236" s="202" t="s">
        <v>19</v>
      </c>
      <c r="F236" s="203" t="s">
        <v>221</v>
      </c>
      <c r="G236" s="200"/>
      <c r="H236" s="204">
        <v>0.75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193</v>
      </c>
      <c r="AU236" s="210" t="s">
        <v>83</v>
      </c>
      <c r="AV236" s="13" t="s">
        <v>83</v>
      </c>
      <c r="AW236" s="13" t="s">
        <v>32</v>
      </c>
      <c r="AX236" s="13" t="s">
        <v>70</v>
      </c>
      <c r="AY236" s="210" t="s">
        <v>181</v>
      </c>
    </row>
    <row r="237" spans="1:65" s="13" customFormat="1" ht="11.25">
      <c r="B237" s="199"/>
      <c r="C237" s="200"/>
      <c r="D237" s="201" t="s">
        <v>193</v>
      </c>
      <c r="E237" s="202" t="s">
        <v>19</v>
      </c>
      <c r="F237" s="203" t="s">
        <v>222</v>
      </c>
      <c r="G237" s="200"/>
      <c r="H237" s="204">
        <v>0.34799999999999998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193</v>
      </c>
      <c r="AU237" s="210" t="s">
        <v>83</v>
      </c>
      <c r="AV237" s="13" t="s">
        <v>83</v>
      </c>
      <c r="AW237" s="13" t="s">
        <v>32</v>
      </c>
      <c r="AX237" s="13" t="s">
        <v>70</v>
      </c>
      <c r="AY237" s="210" t="s">
        <v>181</v>
      </c>
    </row>
    <row r="238" spans="1:65" s="14" customFormat="1" ht="11.25">
      <c r="B238" s="211"/>
      <c r="C238" s="212"/>
      <c r="D238" s="201" t="s">
        <v>193</v>
      </c>
      <c r="E238" s="213" t="s">
        <v>19</v>
      </c>
      <c r="F238" s="214" t="s">
        <v>197</v>
      </c>
      <c r="G238" s="212"/>
      <c r="H238" s="215">
        <v>2.62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83</v>
      </c>
      <c r="AV238" s="14" t="s">
        <v>189</v>
      </c>
      <c r="AW238" s="14" t="s">
        <v>32</v>
      </c>
      <c r="AX238" s="14" t="s">
        <v>77</v>
      </c>
      <c r="AY238" s="221" t="s">
        <v>181</v>
      </c>
    </row>
    <row r="239" spans="1:65" s="12" customFormat="1" ht="22.9" customHeight="1">
      <c r="B239" s="165"/>
      <c r="C239" s="166"/>
      <c r="D239" s="167" t="s">
        <v>69</v>
      </c>
      <c r="E239" s="179" t="s">
        <v>305</v>
      </c>
      <c r="F239" s="179" t="s">
        <v>306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SUM(P240:P250)</f>
        <v>0</v>
      </c>
      <c r="Q239" s="173"/>
      <c r="R239" s="174">
        <f>SUM(R240:R250)</f>
        <v>0</v>
      </c>
      <c r="S239" s="173"/>
      <c r="T239" s="175">
        <f>SUM(T240:T250)</f>
        <v>0</v>
      </c>
      <c r="AR239" s="176" t="s">
        <v>77</v>
      </c>
      <c r="AT239" s="177" t="s">
        <v>69</v>
      </c>
      <c r="AU239" s="177" t="s">
        <v>77</v>
      </c>
      <c r="AY239" s="176" t="s">
        <v>181</v>
      </c>
      <c r="BK239" s="178">
        <f>SUM(BK240:BK250)</f>
        <v>0</v>
      </c>
    </row>
    <row r="240" spans="1:65" s="2" customFormat="1" ht="24.2" customHeight="1">
      <c r="A240" s="37"/>
      <c r="B240" s="38"/>
      <c r="C240" s="181" t="s">
        <v>7</v>
      </c>
      <c r="D240" s="181" t="s">
        <v>184</v>
      </c>
      <c r="E240" s="182" t="s">
        <v>307</v>
      </c>
      <c r="F240" s="183" t="s">
        <v>308</v>
      </c>
      <c r="G240" s="184" t="s">
        <v>309</v>
      </c>
      <c r="H240" s="185">
        <v>0.81399999999999995</v>
      </c>
      <c r="I240" s="186"/>
      <c r="J240" s="187">
        <f>ROUND(I240*H240,2)</f>
        <v>0</v>
      </c>
      <c r="K240" s="183" t="s">
        <v>188</v>
      </c>
      <c r="L240" s="42"/>
      <c r="M240" s="188" t="s">
        <v>19</v>
      </c>
      <c r="N240" s="189" t="s">
        <v>42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189</v>
      </c>
      <c r="AT240" s="192" t="s">
        <v>184</v>
      </c>
      <c r="AU240" s="192" t="s">
        <v>83</v>
      </c>
      <c r="AY240" s="20" t="s">
        <v>181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83</v>
      </c>
      <c r="BK240" s="193">
        <f>ROUND(I240*H240,2)</f>
        <v>0</v>
      </c>
      <c r="BL240" s="20" t="s">
        <v>189</v>
      </c>
      <c r="BM240" s="192" t="s">
        <v>310</v>
      </c>
    </row>
    <row r="241" spans="1:65" s="2" customFormat="1" ht="11.25">
      <c r="A241" s="37"/>
      <c r="B241" s="38"/>
      <c r="C241" s="39"/>
      <c r="D241" s="194" t="s">
        <v>191</v>
      </c>
      <c r="E241" s="39"/>
      <c r="F241" s="195" t="s">
        <v>311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191</v>
      </c>
      <c r="AU241" s="20" t="s">
        <v>83</v>
      </c>
    </row>
    <row r="242" spans="1:65" s="2" customFormat="1" ht="21.75" customHeight="1">
      <c r="A242" s="37"/>
      <c r="B242" s="38"/>
      <c r="C242" s="181" t="s">
        <v>312</v>
      </c>
      <c r="D242" s="181" t="s">
        <v>184</v>
      </c>
      <c r="E242" s="182" t="s">
        <v>313</v>
      </c>
      <c r="F242" s="183" t="s">
        <v>314</v>
      </c>
      <c r="G242" s="184" t="s">
        <v>309</v>
      </c>
      <c r="H242" s="185">
        <v>0.81399999999999995</v>
      </c>
      <c r="I242" s="186"/>
      <c r="J242" s="187">
        <f>ROUND(I242*H242,2)</f>
        <v>0</v>
      </c>
      <c r="K242" s="183" t="s">
        <v>188</v>
      </c>
      <c r="L242" s="42"/>
      <c r="M242" s="188" t="s">
        <v>19</v>
      </c>
      <c r="N242" s="189" t="s">
        <v>42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189</v>
      </c>
      <c r="AT242" s="192" t="s">
        <v>184</v>
      </c>
      <c r="AU242" s="192" t="s">
        <v>83</v>
      </c>
      <c r="AY242" s="20" t="s">
        <v>181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83</v>
      </c>
      <c r="BK242" s="193">
        <f>ROUND(I242*H242,2)</f>
        <v>0</v>
      </c>
      <c r="BL242" s="20" t="s">
        <v>189</v>
      </c>
      <c r="BM242" s="192" t="s">
        <v>315</v>
      </c>
    </row>
    <row r="243" spans="1:65" s="2" customFormat="1" ht="11.25">
      <c r="A243" s="37"/>
      <c r="B243" s="38"/>
      <c r="C243" s="39"/>
      <c r="D243" s="194" t="s">
        <v>191</v>
      </c>
      <c r="E243" s="39"/>
      <c r="F243" s="195" t="s">
        <v>316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191</v>
      </c>
      <c r="AU243" s="20" t="s">
        <v>83</v>
      </c>
    </row>
    <row r="244" spans="1:65" s="2" customFormat="1" ht="24.2" customHeight="1">
      <c r="A244" s="37"/>
      <c r="B244" s="38"/>
      <c r="C244" s="181" t="s">
        <v>317</v>
      </c>
      <c r="D244" s="181" t="s">
        <v>184</v>
      </c>
      <c r="E244" s="182" t="s">
        <v>318</v>
      </c>
      <c r="F244" s="183" t="s">
        <v>319</v>
      </c>
      <c r="G244" s="184" t="s">
        <v>309</v>
      </c>
      <c r="H244" s="185">
        <v>7.3259999999999996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320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321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322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506</v>
      </c>
      <c r="G247" s="200"/>
      <c r="H247" s="204">
        <v>7.3259999999999996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4" customFormat="1" ht="11.25">
      <c r="B248" s="211"/>
      <c r="C248" s="212"/>
      <c r="D248" s="201" t="s">
        <v>193</v>
      </c>
      <c r="E248" s="213" t="s">
        <v>19</v>
      </c>
      <c r="F248" s="214" t="s">
        <v>197</v>
      </c>
      <c r="G248" s="212"/>
      <c r="H248" s="215">
        <v>7.3259999999999996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193</v>
      </c>
      <c r="AU248" s="221" t="s">
        <v>83</v>
      </c>
      <c r="AV248" s="14" t="s">
        <v>189</v>
      </c>
      <c r="AW248" s="14" t="s">
        <v>32</v>
      </c>
      <c r="AX248" s="14" t="s">
        <v>77</v>
      </c>
      <c r="AY248" s="221" t="s">
        <v>181</v>
      </c>
    </row>
    <row r="249" spans="1:65" s="2" customFormat="1" ht="24.2" customHeight="1">
      <c r="A249" s="37"/>
      <c r="B249" s="38"/>
      <c r="C249" s="181" t="s">
        <v>324</v>
      </c>
      <c r="D249" s="181" t="s">
        <v>184</v>
      </c>
      <c r="E249" s="182" t="s">
        <v>325</v>
      </c>
      <c r="F249" s="183" t="s">
        <v>326</v>
      </c>
      <c r="G249" s="184" t="s">
        <v>309</v>
      </c>
      <c r="H249" s="185">
        <v>0.81399999999999995</v>
      </c>
      <c r="I249" s="186"/>
      <c r="J249" s="187">
        <f>ROUND(I249*H249,2)</f>
        <v>0</v>
      </c>
      <c r="K249" s="183" t="s">
        <v>188</v>
      </c>
      <c r="L249" s="42"/>
      <c r="M249" s="188" t="s">
        <v>19</v>
      </c>
      <c r="N249" s="189" t="s">
        <v>42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189</v>
      </c>
      <c r="AT249" s="192" t="s">
        <v>184</v>
      </c>
      <c r="AU249" s="192" t="s">
        <v>83</v>
      </c>
      <c r="AY249" s="20" t="s">
        <v>181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83</v>
      </c>
      <c r="BK249" s="193">
        <f>ROUND(I249*H249,2)</f>
        <v>0</v>
      </c>
      <c r="BL249" s="20" t="s">
        <v>189</v>
      </c>
      <c r="BM249" s="192" t="s">
        <v>327</v>
      </c>
    </row>
    <row r="250" spans="1:65" s="2" customFormat="1" ht="11.25">
      <c r="A250" s="37"/>
      <c r="B250" s="38"/>
      <c r="C250" s="39"/>
      <c r="D250" s="194" t="s">
        <v>191</v>
      </c>
      <c r="E250" s="39"/>
      <c r="F250" s="195" t="s">
        <v>328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191</v>
      </c>
      <c r="AU250" s="20" t="s">
        <v>83</v>
      </c>
    </row>
    <row r="251" spans="1:65" s="12" customFormat="1" ht="22.9" customHeight="1">
      <c r="B251" s="165"/>
      <c r="C251" s="166"/>
      <c r="D251" s="167" t="s">
        <v>69</v>
      </c>
      <c r="E251" s="179" t="s">
        <v>329</v>
      </c>
      <c r="F251" s="179" t="s">
        <v>330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SUM(P252:P253)</f>
        <v>0</v>
      </c>
      <c r="Q251" s="173"/>
      <c r="R251" s="174">
        <f>SUM(R252:R253)</f>
        <v>0</v>
      </c>
      <c r="S251" s="173"/>
      <c r="T251" s="175">
        <f>SUM(T252:T253)</f>
        <v>0</v>
      </c>
      <c r="AR251" s="176" t="s">
        <v>77</v>
      </c>
      <c r="AT251" s="177" t="s">
        <v>69</v>
      </c>
      <c r="AU251" s="177" t="s">
        <v>77</v>
      </c>
      <c r="AY251" s="176" t="s">
        <v>181</v>
      </c>
      <c r="BK251" s="178">
        <f>SUM(BK252:BK253)</f>
        <v>0</v>
      </c>
    </row>
    <row r="252" spans="1:65" s="2" customFormat="1" ht="33" customHeight="1">
      <c r="A252" s="37"/>
      <c r="B252" s="38"/>
      <c r="C252" s="181" t="s">
        <v>331</v>
      </c>
      <c r="D252" s="181" t="s">
        <v>184</v>
      </c>
      <c r="E252" s="182" t="s">
        <v>332</v>
      </c>
      <c r="F252" s="183" t="s">
        <v>333</v>
      </c>
      <c r="G252" s="184" t="s">
        <v>309</v>
      </c>
      <c r="H252" s="185">
        <v>0.30099999999999999</v>
      </c>
      <c r="I252" s="186"/>
      <c r="J252" s="187">
        <f>ROUND(I252*H252,2)</f>
        <v>0</v>
      </c>
      <c r="K252" s="183" t="s">
        <v>188</v>
      </c>
      <c r="L252" s="42"/>
      <c r="M252" s="188" t="s">
        <v>19</v>
      </c>
      <c r="N252" s="189" t="s">
        <v>42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189</v>
      </c>
      <c r="AT252" s="192" t="s">
        <v>184</v>
      </c>
      <c r="AU252" s="192" t="s">
        <v>83</v>
      </c>
      <c r="AY252" s="20" t="s">
        <v>181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83</v>
      </c>
      <c r="BK252" s="193">
        <f>ROUND(I252*H252,2)</f>
        <v>0</v>
      </c>
      <c r="BL252" s="20" t="s">
        <v>189</v>
      </c>
      <c r="BM252" s="192" t="s">
        <v>334</v>
      </c>
    </row>
    <row r="253" spans="1:65" s="2" customFormat="1" ht="11.25">
      <c r="A253" s="37"/>
      <c r="B253" s="38"/>
      <c r="C253" s="39"/>
      <c r="D253" s="194" t="s">
        <v>191</v>
      </c>
      <c r="E253" s="39"/>
      <c r="F253" s="195" t="s">
        <v>335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191</v>
      </c>
      <c r="AU253" s="20" t="s">
        <v>83</v>
      </c>
    </row>
    <row r="254" spans="1:65" s="12" customFormat="1" ht="25.9" customHeight="1">
      <c r="B254" s="165"/>
      <c r="C254" s="166"/>
      <c r="D254" s="167" t="s">
        <v>69</v>
      </c>
      <c r="E254" s="168" t="s">
        <v>336</v>
      </c>
      <c r="F254" s="168" t="s">
        <v>337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P255+P275+P318+P342+P354</f>
        <v>0</v>
      </c>
      <c r="Q254" s="173"/>
      <c r="R254" s="174">
        <f>R255+R275+R318+R342+R354</f>
        <v>0.37213811000000002</v>
      </c>
      <c r="S254" s="173"/>
      <c r="T254" s="175">
        <f>T255+T275+T318+T342+T354</f>
        <v>2.0048300000000002E-2</v>
      </c>
      <c r="AR254" s="176" t="s">
        <v>83</v>
      </c>
      <c r="AT254" s="177" t="s">
        <v>69</v>
      </c>
      <c r="AU254" s="177" t="s">
        <v>70</v>
      </c>
      <c r="AY254" s="176" t="s">
        <v>181</v>
      </c>
      <c r="BK254" s="178">
        <f>BK255+BK275+BK318+BK342+BK354</f>
        <v>0</v>
      </c>
    </row>
    <row r="255" spans="1:65" s="12" customFormat="1" ht="22.9" customHeight="1">
      <c r="B255" s="165"/>
      <c r="C255" s="166"/>
      <c r="D255" s="167" t="s">
        <v>69</v>
      </c>
      <c r="E255" s="179" t="s">
        <v>338</v>
      </c>
      <c r="F255" s="179" t="s">
        <v>339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SUM(P256:P274)</f>
        <v>0</v>
      </c>
      <c r="Q255" s="173"/>
      <c r="R255" s="174">
        <f>SUM(R256:R274)</f>
        <v>5.2752300000000005E-3</v>
      </c>
      <c r="S255" s="173"/>
      <c r="T255" s="175">
        <f>SUM(T256:T274)</f>
        <v>9.1683000000000008E-3</v>
      </c>
      <c r="AR255" s="176" t="s">
        <v>83</v>
      </c>
      <c r="AT255" s="177" t="s">
        <v>69</v>
      </c>
      <c r="AU255" s="177" t="s">
        <v>77</v>
      </c>
      <c r="AY255" s="176" t="s">
        <v>181</v>
      </c>
      <c r="BK255" s="178">
        <f>SUM(BK256:BK274)</f>
        <v>0</v>
      </c>
    </row>
    <row r="256" spans="1:65" s="2" customFormat="1" ht="16.5" customHeight="1">
      <c r="A256" s="37"/>
      <c r="B256" s="38"/>
      <c r="C256" s="181" t="s">
        <v>340</v>
      </c>
      <c r="D256" s="181" t="s">
        <v>184</v>
      </c>
      <c r="E256" s="182" t="s">
        <v>341</v>
      </c>
      <c r="F256" s="183" t="s">
        <v>342</v>
      </c>
      <c r="G256" s="184" t="s">
        <v>230</v>
      </c>
      <c r="H256" s="185">
        <v>5.49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1.67E-3</v>
      </c>
      <c r="T256" s="191">
        <f>S256*H256</f>
        <v>9.1683000000000008E-3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278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278</v>
      </c>
      <c r="BM256" s="192" t="s">
        <v>343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344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13" customFormat="1" ht="11.25">
      <c r="B258" s="199"/>
      <c r="C258" s="200"/>
      <c r="D258" s="201" t="s">
        <v>193</v>
      </c>
      <c r="E258" s="202" t="s">
        <v>19</v>
      </c>
      <c r="F258" s="203" t="s">
        <v>345</v>
      </c>
      <c r="G258" s="200"/>
      <c r="H258" s="204">
        <v>2.54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193</v>
      </c>
      <c r="AU258" s="210" t="s">
        <v>83</v>
      </c>
      <c r="AV258" s="13" t="s">
        <v>83</v>
      </c>
      <c r="AW258" s="13" t="s">
        <v>32</v>
      </c>
      <c r="AX258" s="13" t="s">
        <v>70</v>
      </c>
      <c r="AY258" s="210" t="s">
        <v>181</v>
      </c>
    </row>
    <row r="259" spans="1:65" s="13" customFormat="1" ht="11.25">
      <c r="B259" s="199"/>
      <c r="C259" s="200"/>
      <c r="D259" s="201" t="s">
        <v>193</v>
      </c>
      <c r="E259" s="202" t="s">
        <v>19</v>
      </c>
      <c r="F259" s="203" t="s">
        <v>346</v>
      </c>
      <c r="G259" s="200"/>
      <c r="H259" s="204">
        <v>2.13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193</v>
      </c>
      <c r="AU259" s="210" t="s">
        <v>83</v>
      </c>
      <c r="AV259" s="13" t="s">
        <v>83</v>
      </c>
      <c r="AW259" s="13" t="s">
        <v>32</v>
      </c>
      <c r="AX259" s="13" t="s">
        <v>70</v>
      </c>
      <c r="AY259" s="210" t="s">
        <v>181</v>
      </c>
    </row>
    <row r="260" spans="1:65" s="13" customFormat="1" ht="11.25">
      <c r="B260" s="199"/>
      <c r="C260" s="200"/>
      <c r="D260" s="201" t="s">
        <v>193</v>
      </c>
      <c r="E260" s="202" t="s">
        <v>19</v>
      </c>
      <c r="F260" s="203" t="s">
        <v>347</v>
      </c>
      <c r="G260" s="200"/>
      <c r="H260" s="204">
        <v>0.82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193</v>
      </c>
      <c r="AU260" s="210" t="s">
        <v>83</v>
      </c>
      <c r="AV260" s="13" t="s">
        <v>83</v>
      </c>
      <c r="AW260" s="13" t="s">
        <v>32</v>
      </c>
      <c r="AX260" s="13" t="s">
        <v>70</v>
      </c>
      <c r="AY260" s="210" t="s">
        <v>181</v>
      </c>
    </row>
    <row r="261" spans="1:65" s="14" customFormat="1" ht="11.25">
      <c r="B261" s="211"/>
      <c r="C261" s="212"/>
      <c r="D261" s="201" t="s">
        <v>193</v>
      </c>
      <c r="E261" s="213" t="s">
        <v>19</v>
      </c>
      <c r="F261" s="214" t="s">
        <v>197</v>
      </c>
      <c r="G261" s="212"/>
      <c r="H261" s="215">
        <v>5.49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193</v>
      </c>
      <c r="AU261" s="221" t="s">
        <v>83</v>
      </c>
      <c r="AV261" s="14" t="s">
        <v>189</v>
      </c>
      <c r="AW261" s="14" t="s">
        <v>32</v>
      </c>
      <c r="AX261" s="14" t="s">
        <v>77</v>
      </c>
      <c r="AY261" s="221" t="s">
        <v>181</v>
      </c>
    </row>
    <row r="262" spans="1:65" s="2" customFormat="1" ht="16.5" customHeight="1">
      <c r="A262" s="37"/>
      <c r="B262" s="38"/>
      <c r="C262" s="181" t="s">
        <v>348</v>
      </c>
      <c r="D262" s="181" t="s">
        <v>184</v>
      </c>
      <c r="E262" s="182" t="s">
        <v>349</v>
      </c>
      <c r="F262" s="183" t="s">
        <v>350</v>
      </c>
      <c r="G262" s="184" t="s">
        <v>230</v>
      </c>
      <c r="H262" s="185">
        <v>5.49</v>
      </c>
      <c r="I262" s="186"/>
      <c r="J262" s="187">
        <f>ROUND(I262*H262,2)</f>
        <v>0</v>
      </c>
      <c r="K262" s="183" t="s">
        <v>188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4.0000000000000003E-5</v>
      </c>
      <c r="R262" s="190">
        <f>Q262*H262</f>
        <v>2.1960000000000003E-4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278</v>
      </c>
      <c r="AT262" s="192" t="s">
        <v>184</v>
      </c>
      <c r="AU262" s="192" t="s">
        <v>83</v>
      </c>
      <c r="AY262" s="20" t="s">
        <v>181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83</v>
      </c>
      <c r="BK262" s="193">
        <f>ROUND(I262*H262,2)</f>
        <v>0</v>
      </c>
      <c r="BL262" s="20" t="s">
        <v>278</v>
      </c>
      <c r="BM262" s="192" t="s">
        <v>351</v>
      </c>
    </row>
    <row r="263" spans="1:65" s="2" customFormat="1" ht="11.25">
      <c r="A263" s="37"/>
      <c r="B263" s="38"/>
      <c r="C263" s="39"/>
      <c r="D263" s="194" t="s">
        <v>191</v>
      </c>
      <c r="E263" s="39"/>
      <c r="F263" s="195" t="s">
        <v>352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191</v>
      </c>
      <c r="AU263" s="20" t="s">
        <v>83</v>
      </c>
    </row>
    <row r="264" spans="1:65" s="13" customFormat="1" ht="11.25">
      <c r="B264" s="199"/>
      <c r="C264" s="200"/>
      <c r="D264" s="201" t="s">
        <v>193</v>
      </c>
      <c r="E264" s="202" t="s">
        <v>19</v>
      </c>
      <c r="F264" s="203" t="s">
        <v>345</v>
      </c>
      <c r="G264" s="200"/>
      <c r="H264" s="204">
        <v>2.54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193</v>
      </c>
      <c r="AU264" s="210" t="s">
        <v>83</v>
      </c>
      <c r="AV264" s="13" t="s">
        <v>83</v>
      </c>
      <c r="AW264" s="13" t="s">
        <v>32</v>
      </c>
      <c r="AX264" s="13" t="s">
        <v>70</v>
      </c>
      <c r="AY264" s="210" t="s">
        <v>181</v>
      </c>
    </row>
    <row r="265" spans="1:65" s="13" customFormat="1" ht="11.25">
      <c r="B265" s="199"/>
      <c r="C265" s="200"/>
      <c r="D265" s="201" t="s">
        <v>193</v>
      </c>
      <c r="E265" s="202" t="s">
        <v>19</v>
      </c>
      <c r="F265" s="203" t="s">
        <v>346</v>
      </c>
      <c r="G265" s="200"/>
      <c r="H265" s="204">
        <v>2.13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193</v>
      </c>
      <c r="AU265" s="210" t="s">
        <v>83</v>
      </c>
      <c r="AV265" s="13" t="s">
        <v>83</v>
      </c>
      <c r="AW265" s="13" t="s">
        <v>32</v>
      </c>
      <c r="AX265" s="13" t="s">
        <v>70</v>
      </c>
      <c r="AY265" s="210" t="s">
        <v>181</v>
      </c>
    </row>
    <row r="266" spans="1:65" s="13" customFormat="1" ht="11.25">
      <c r="B266" s="199"/>
      <c r="C266" s="200"/>
      <c r="D266" s="201" t="s">
        <v>193</v>
      </c>
      <c r="E266" s="202" t="s">
        <v>19</v>
      </c>
      <c r="F266" s="203" t="s">
        <v>347</v>
      </c>
      <c r="G266" s="200"/>
      <c r="H266" s="204">
        <v>0.82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193</v>
      </c>
      <c r="AU266" s="210" t="s">
        <v>83</v>
      </c>
      <c r="AV266" s="13" t="s">
        <v>83</v>
      </c>
      <c r="AW266" s="13" t="s">
        <v>32</v>
      </c>
      <c r="AX266" s="13" t="s">
        <v>70</v>
      </c>
      <c r="AY266" s="210" t="s">
        <v>181</v>
      </c>
    </row>
    <row r="267" spans="1:65" s="14" customFormat="1" ht="11.25">
      <c r="B267" s="211"/>
      <c r="C267" s="212"/>
      <c r="D267" s="201" t="s">
        <v>193</v>
      </c>
      <c r="E267" s="213" t="s">
        <v>19</v>
      </c>
      <c r="F267" s="214" t="s">
        <v>197</v>
      </c>
      <c r="G267" s="212"/>
      <c r="H267" s="215">
        <v>5.49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193</v>
      </c>
      <c r="AU267" s="221" t="s">
        <v>83</v>
      </c>
      <c r="AV267" s="14" t="s">
        <v>189</v>
      </c>
      <c r="AW267" s="14" t="s">
        <v>32</v>
      </c>
      <c r="AX267" s="14" t="s">
        <v>77</v>
      </c>
      <c r="AY267" s="221" t="s">
        <v>181</v>
      </c>
    </row>
    <row r="268" spans="1:65" s="2" customFormat="1" ht="16.5" customHeight="1">
      <c r="A268" s="37"/>
      <c r="B268" s="38"/>
      <c r="C268" s="222" t="s">
        <v>353</v>
      </c>
      <c r="D268" s="222" t="s">
        <v>237</v>
      </c>
      <c r="E268" s="223" t="s">
        <v>354</v>
      </c>
      <c r="F268" s="224" t="s">
        <v>355</v>
      </c>
      <c r="G268" s="225" t="s">
        <v>187</v>
      </c>
      <c r="H268" s="226">
        <v>1.2929999999999999</v>
      </c>
      <c r="I268" s="227"/>
      <c r="J268" s="228">
        <f>ROUND(I268*H268,2)</f>
        <v>0</v>
      </c>
      <c r="K268" s="224" t="s">
        <v>188</v>
      </c>
      <c r="L268" s="229"/>
      <c r="M268" s="230" t="s">
        <v>19</v>
      </c>
      <c r="N268" s="231" t="s">
        <v>42</v>
      </c>
      <c r="O268" s="67"/>
      <c r="P268" s="190">
        <f>O268*H268</f>
        <v>0</v>
      </c>
      <c r="Q268" s="190">
        <v>3.9100000000000003E-3</v>
      </c>
      <c r="R268" s="190">
        <f>Q268*H268</f>
        <v>5.0556300000000002E-3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356</v>
      </c>
      <c r="AT268" s="192" t="s">
        <v>237</v>
      </c>
      <c r="AU268" s="192" t="s">
        <v>83</v>
      </c>
      <c r="AY268" s="20" t="s">
        <v>181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83</v>
      </c>
      <c r="BK268" s="193">
        <f>ROUND(I268*H268,2)</f>
        <v>0</v>
      </c>
      <c r="BL268" s="20" t="s">
        <v>278</v>
      </c>
      <c r="BM268" s="192" t="s">
        <v>357</v>
      </c>
    </row>
    <row r="269" spans="1:65" s="13" customFormat="1" ht="11.25">
      <c r="B269" s="199"/>
      <c r="C269" s="200"/>
      <c r="D269" s="201" t="s">
        <v>193</v>
      </c>
      <c r="E269" s="202" t="s">
        <v>19</v>
      </c>
      <c r="F269" s="203" t="s">
        <v>358</v>
      </c>
      <c r="G269" s="200"/>
      <c r="H269" s="204">
        <v>0.76200000000000001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193</v>
      </c>
      <c r="AU269" s="210" t="s">
        <v>83</v>
      </c>
      <c r="AV269" s="13" t="s">
        <v>83</v>
      </c>
      <c r="AW269" s="13" t="s">
        <v>32</v>
      </c>
      <c r="AX269" s="13" t="s">
        <v>70</v>
      </c>
      <c r="AY269" s="210" t="s">
        <v>181</v>
      </c>
    </row>
    <row r="270" spans="1:65" s="13" customFormat="1" ht="11.25">
      <c r="B270" s="199"/>
      <c r="C270" s="200"/>
      <c r="D270" s="201" t="s">
        <v>193</v>
      </c>
      <c r="E270" s="202" t="s">
        <v>19</v>
      </c>
      <c r="F270" s="203" t="s">
        <v>359</v>
      </c>
      <c r="G270" s="200"/>
      <c r="H270" s="204">
        <v>0.38300000000000001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193</v>
      </c>
      <c r="AU270" s="210" t="s">
        <v>83</v>
      </c>
      <c r="AV270" s="13" t="s">
        <v>83</v>
      </c>
      <c r="AW270" s="13" t="s">
        <v>32</v>
      </c>
      <c r="AX270" s="13" t="s">
        <v>70</v>
      </c>
      <c r="AY270" s="210" t="s">
        <v>181</v>
      </c>
    </row>
    <row r="271" spans="1:65" s="13" customFormat="1" ht="11.25">
      <c r="B271" s="199"/>
      <c r="C271" s="200"/>
      <c r="D271" s="201" t="s">
        <v>193</v>
      </c>
      <c r="E271" s="202" t="s">
        <v>19</v>
      </c>
      <c r="F271" s="203" t="s">
        <v>360</v>
      </c>
      <c r="G271" s="200"/>
      <c r="H271" s="204">
        <v>0.14799999999999999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193</v>
      </c>
      <c r="AU271" s="210" t="s">
        <v>83</v>
      </c>
      <c r="AV271" s="13" t="s">
        <v>83</v>
      </c>
      <c r="AW271" s="13" t="s">
        <v>32</v>
      </c>
      <c r="AX271" s="13" t="s">
        <v>70</v>
      </c>
      <c r="AY271" s="210" t="s">
        <v>181</v>
      </c>
    </row>
    <row r="272" spans="1:65" s="14" customFormat="1" ht="11.25">
      <c r="B272" s="211"/>
      <c r="C272" s="212"/>
      <c r="D272" s="201" t="s">
        <v>193</v>
      </c>
      <c r="E272" s="213" t="s">
        <v>19</v>
      </c>
      <c r="F272" s="214" t="s">
        <v>197</v>
      </c>
      <c r="G272" s="212"/>
      <c r="H272" s="215">
        <v>1.2929999999999999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193</v>
      </c>
      <c r="AU272" s="221" t="s">
        <v>83</v>
      </c>
      <c r="AV272" s="14" t="s">
        <v>189</v>
      </c>
      <c r="AW272" s="14" t="s">
        <v>32</v>
      </c>
      <c r="AX272" s="14" t="s">
        <v>77</v>
      </c>
      <c r="AY272" s="221" t="s">
        <v>181</v>
      </c>
    </row>
    <row r="273" spans="1:65" s="2" customFormat="1" ht="24.2" customHeight="1">
      <c r="A273" s="37"/>
      <c r="B273" s="38"/>
      <c r="C273" s="181" t="s">
        <v>361</v>
      </c>
      <c r="D273" s="181" t="s">
        <v>184</v>
      </c>
      <c r="E273" s="182" t="s">
        <v>362</v>
      </c>
      <c r="F273" s="183" t="s">
        <v>363</v>
      </c>
      <c r="G273" s="184" t="s">
        <v>309</v>
      </c>
      <c r="H273" s="185">
        <v>5.0000000000000001E-3</v>
      </c>
      <c r="I273" s="186"/>
      <c r="J273" s="187">
        <f>ROUND(I273*H273,2)</f>
        <v>0</v>
      </c>
      <c r="K273" s="183" t="s">
        <v>188</v>
      </c>
      <c r="L273" s="42"/>
      <c r="M273" s="188" t="s">
        <v>19</v>
      </c>
      <c r="N273" s="189" t="s">
        <v>42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278</v>
      </c>
      <c r="AT273" s="192" t="s">
        <v>184</v>
      </c>
      <c r="AU273" s="192" t="s">
        <v>83</v>
      </c>
      <c r="AY273" s="20" t="s">
        <v>181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83</v>
      </c>
      <c r="BK273" s="193">
        <f>ROUND(I273*H273,2)</f>
        <v>0</v>
      </c>
      <c r="BL273" s="20" t="s">
        <v>278</v>
      </c>
      <c r="BM273" s="192" t="s">
        <v>364</v>
      </c>
    </row>
    <row r="274" spans="1:65" s="2" customFormat="1" ht="11.25">
      <c r="A274" s="37"/>
      <c r="B274" s="38"/>
      <c r="C274" s="39"/>
      <c r="D274" s="194" t="s">
        <v>191</v>
      </c>
      <c r="E274" s="39"/>
      <c r="F274" s="195" t="s">
        <v>365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191</v>
      </c>
      <c r="AU274" s="20" t="s">
        <v>83</v>
      </c>
    </row>
    <row r="275" spans="1:65" s="12" customFormat="1" ht="22.9" customHeight="1">
      <c r="B275" s="165"/>
      <c r="C275" s="166"/>
      <c r="D275" s="167" t="s">
        <v>69</v>
      </c>
      <c r="E275" s="179" t="s">
        <v>366</v>
      </c>
      <c r="F275" s="179" t="s">
        <v>367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SUM(P276:P317)</f>
        <v>0</v>
      </c>
      <c r="Q275" s="173"/>
      <c r="R275" s="174">
        <f>SUM(R276:R317)</f>
        <v>0.33202540000000003</v>
      </c>
      <c r="S275" s="173"/>
      <c r="T275" s="175">
        <f>SUM(T276:T317)</f>
        <v>1.0880000000000001E-2</v>
      </c>
      <c r="AR275" s="176" t="s">
        <v>83</v>
      </c>
      <c r="AT275" s="177" t="s">
        <v>69</v>
      </c>
      <c r="AU275" s="177" t="s">
        <v>77</v>
      </c>
      <c r="AY275" s="176" t="s">
        <v>181</v>
      </c>
      <c r="BK275" s="178">
        <f>SUM(BK276:BK317)</f>
        <v>0</v>
      </c>
    </row>
    <row r="276" spans="1:65" s="2" customFormat="1" ht="21.75" customHeight="1">
      <c r="A276" s="37"/>
      <c r="B276" s="38"/>
      <c r="C276" s="181" t="s">
        <v>368</v>
      </c>
      <c r="D276" s="181" t="s">
        <v>184</v>
      </c>
      <c r="E276" s="182" t="s">
        <v>369</v>
      </c>
      <c r="F276" s="183" t="s">
        <v>370</v>
      </c>
      <c r="G276" s="184" t="s">
        <v>187</v>
      </c>
      <c r="H276" s="185">
        <v>6.2279999999999998</v>
      </c>
      <c r="I276" s="186"/>
      <c r="J276" s="187">
        <f>ROUND(I276*H276,2)</f>
        <v>0</v>
      </c>
      <c r="K276" s="183" t="s">
        <v>188</v>
      </c>
      <c r="L276" s="42"/>
      <c r="M276" s="188" t="s">
        <v>19</v>
      </c>
      <c r="N276" s="189" t="s">
        <v>42</v>
      </c>
      <c r="O276" s="67"/>
      <c r="P276" s="190">
        <f>O276*H276</f>
        <v>0</v>
      </c>
      <c r="Q276" s="190">
        <v>2.7E-4</v>
      </c>
      <c r="R276" s="190">
        <f>Q276*H276</f>
        <v>1.6815599999999999E-3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278</v>
      </c>
      <c r="AT276" s="192" t="s">
        <v>184</v>
      </c>
      <c r="AU276" s="192" t="s">
        <v>83</v>
      </c>
      <c r="AY276" s="20" t="s">
        <v>181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83</v>
      </c>
      <c r="BK276" s="193">
        <f>ROUND(I276*H276,2)</f>
        <v>0</v>
      </c>
      <c r="BL276" s="20" t="s">
        <v>278</v>
      </c>
      <c r="BM276" s="192" t="s">
        <v>371</v>
      </c>
    </row>
    <row r="277" spans="1:65" s="2" customFormat="1" ht="11.25">
      <c r="A277" s="37"/>
      <c r="B277" s="38"/>
      <c r="C277" s="39"/>
      <c r="D277" s="194" t="s">
        <v>191</v>
      </c>
      <c r="E277" s="39"/>
      <c r="F277" s="195" t="s">
        <v>372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191</v>
      </c>
      <c r="AU277" s="20" t="s">
        <v>83</v>
      </c>
    </row>
    <row r="278" spans="1:65" s="13" customFormat="1" ht="11.25">
      <c r="B278" s="199"/>
      <c r="C278" s="200"/>
      <c r="D278" s="201" t="s">
        <v>193</v>
      </c>
      <c r="E278" s="202" t="s">
        <v>19</v>
      </c>
      <c r="F278" s="203" t="s">
        <v>212</v>
      </c>
      <c r="G278" s="200"/>
      <c r="H278" s="204">
        <v>3.1139999999999999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193</v>
      </c>
      <c r="AU278" s="210" t="s">
        <v>83</v>
      </c>
      <c r="AV278" s="13" t="s">
        <v>83</v>
      </c>
      <c r="AW278" s="13" t="s">
        <v>32</v>
      </c>
      <c r="AX278" s="13" t="s">
        <v>70</v>
      </c>
      <c r="AY278" s="210" t="s">
        <v>181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212</v>
      </c>
      <c r="G279" s="200"/>
      <c r="H279" s="204">
        <v>3.1139999999999999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6.2279999999999998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16.5" customHeight="1">
      <c r="A281" s="37"/>
      <c r="B281" s="38"/>
      <c r="C281" s="222" t="s">
        <v>373</v>
      </c>
      <c r="D281" s="222" t="s">
        <v>237</v>
      </c>
      <c r="E281" s="223" t="s">
        <v>374</v>
      </c>
      <c r="F281" s="224" t="s">
        <v>375</v>
      </c>
      <c r="G281" s="225" t="s">
        <v>187</v>
      </c>
      <c r="H281" s="226">
        <v>6.2279999999999998</v>
      </c>
      <c r="I281" s="227"/>
      <c r="J281" s="228">
        <f>ROUND(I281*H281,2)</f>
        <v>0</v>
      </c>
      <c r="K281" s="224" t="s">
        <v>188</v>
      </c>
      <c r="L281" s="229"/>
      <c r="M281" s="230" t="s">
        <v>19</v>
      </c>
      <c r="N281" s="231" t="s">
        <v>42</v>
      </c>
      <c r="O281" s="67"/>
      <c r="P281" s="190">
        <f>O281*H281</f>
        <v>0</v>
      </c>
      <c r="Q281" s="190">
        <v>3.6810000000000002E-2</v>
      </c>
      <c r="R281" s="190">
        <f>Q281*H281</f>
        <v>0.22925268000000001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356</v>
      </c>
      <c r="AT281" s="192" t="s">
        <v>237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376</v>
      </c>
    </row>
    <row r="282" spans="1:65" s="13" customFormat="1" ht="11.25">
      <c r="B282" s="199"/>
      <c r="C282" s="200"/>
      <c r="D282" s="201" t="s">
        <v>193</v>
      </c>
      <c r="E282" s="202" t="s">
        <v>19</v>
      </c>
      <c r="F282" s="203" t="s">
        <v>212</v>
      </c>
      <c r="G282" s="200"/>
      <c r="H282" s="204">
        <v>3.1139999999999999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193</v>
      </c>
      <c r="AU282" s="210" t="s">
        <v>83</v>
      </c>
      <c r="AV282" s="13" t="s">
        <v>83</v>
      </c>
      <c r="AW282" s="13" t="s">
        <v>32</v>
      </c>
      <c r="AX282" s="13" t="s">
        <v>70</v>
      </c>
      <c r="AY282" s="210" t="s">
        <v>181</v>
      </c>
    </row>
    <row r="283" spans="1:65" s="13" customFormat="1" ht="11.25">
      <c r="B283" s="199"/>
      <c r="C283" s="200"/>
      <c r="D283" s="201" t="s">
        <v>193</v>
      </c>
      <c r="E283" s="202" t="s">
        <v>19</v>
      </c>
      <c r="F283" s="203" t="s">
        <v>212</v>
      </c>
      <c r="G283" s="200"/>
      <c r="H283" s="204">
        <v>3.1139999999999999</v>
      </c>
      <c r="I283" s="205"/>
      <c r="J283" s="200"/>
      <c r="K283" s="200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193</v>
      </c>
      <c r="AU283" s="210" t="s">
        <v>83</v>
      </c>
      <c r="AV283" s="13" t="s">
        <v>83</v>
      </c>
      <c r="AW283" s="13" t="s">
        <v>32</v>
      </c>
      <c r="AX283" s="13" t="s">
        <v>70</v>
      </c>
      <c r="AY283" s="210" t="s">
        <v>181</v>
      </c>
    </row>
    <row r="284" spans="1:65" s="14" customFormat="1" ht="11.25">
      <c r="B284" s="211"/>
      <c r="C284" s="212"/>
      <c r="D284" s="201" t="s">
        <v>193</v>
      </c>
      <c r="E284" s="213" t="s">
        <v>19</v>
      </c>
      <c r="F284" s="214" t="s">
        <v>197</v>
      </c>
      <c r="G284" s="212"/>
      <c r="H284" s="215">
        <v>6.2279999999999998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193</v>
      </c>
      <c r="AU284" s="221" t="s">
        <v>83</v>
      </c>
      <c r="AV284" s="14" t="s">
        <v>189</v>
      </c>
      <c r="AW284" s="14" t="s">
        <v>32</v>
      </c>
      <c r="AX284" s="14" t="s">
        <v>77</v>
      </c>
      <c r="AY284" s="221" t="s">
        <v>181</v>
      </c>
    </row>
    <row r="285" spans="1:65" s="2" customFormat="1" ht="16.5" customHeight="1">
      <c r="A285" s="37"/>
      <c r="B285" s="38"/>
      <c r="C285" s="181" t="s">
        <v>356</v>
      </c>
      <c r="D285" s="181" t="s">
        <v>184</v>
      </c>
      <c r="E285" s="182" t="s">
        <v>377</v>
      </c>
      <c r="F285" s="183" t="s">
        <v>378</v>
      </c>
      <c r="G285" s="184" t="s">
        <v>379</v>
      </c>
      <c r="H285" s="185">
        <v>1</v>
      </c>
      <c r="I285" s="186"/>
      <c r="J285" s="187">
        <f>ROUND(I285*H285,2)</f>
        <v>0</v>
      </c>
      <c r="K285" s="183" t="s">
        <v>188</v>
      </c>
      <c r="L285" s="42"/>
      <c r="M285" s="188" t="s">
        <v>19</v>
      </c>
      <c r="N285" s="189" t="s">
        <v>42</v>
      </c>
      <c r="O285" s="67"/>
      <c r="P285" s="190">
        <f>O285*H285</f>
        <v>0</v>
      </c>
      <c r="Q285" s="190">
        <v>2.7E-4</v>
      </c>
      <c r="R285" s="190">
        <f>Q285*H285</f>
        <v>2.7E-4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278</v>
      </c>
      <c r="AT285" s="192" t="s">
        <v>184</v>
      </c>
      <c r="AU285" s="192" t="s">
        <v>83</v>
      </c>
      <c r="AY285" s="20" t="s">
        <v>181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83</v>
      </c>
      <c r="BK285" s="193">
        <f>ROUND(I285*H285,2)</f>
        <v>0</v>
      </c>
      <c r="BL285" s="20" t="s">
        <v>278</v>
      </c>
      <c r="BM285" s="192" t="s">
        <v>380</v>
      </c>
    </row>
    <row r="286" spans="1:65" s="2" customFormat="1" ht="11.25">
      <c r="A286" s="37"/>
      <c r="B286" s="38"/>
      <c r="C286" s="39"/>
      <c r="D286" s="194" t="s">
        <v>191</v>
      </c>
      <c r="E286" s="39"/>
      <c r="F286" s="195" t="s">
        <v>381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191</v>
      </c>
      <c r="AU286" s="20" t="s">
        <v>83</v>
      </c>
    </row>
    <row r="287" spans="1:65" s="13" customFormat="1" ht="11.25">
      <c r="B287" s="199"/>
      <c r="C287" s="200"/>
      <c r="D287" s="201" t="s">
        <v>193</v>
      </c>
      <c r="E287" s="202" t="s">
        <v>19</v>
      </c>
      <c r="F287" s="203" t="s">
        <v>77</v>
      </c>
      <c r="G287" s="200"/>
      <c r="H287" s="204">
        <v>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193</v>
      </c>
      <c r="AU287" s="210" t="s">
        <v>83</v>
      </c>
      <c r="AV287" s="13" t="s">
        <v>83</v>
      </c>
      <c r="AW287" s="13" t="s">
        <v>32</v>
      </c>
      <c r="AX287" s="13" t="s">
        <v>70</v>
      </c>
      <c r="AY287" s="210" t="s">
        <v>181</v>
      </c>
    </row>
    <row r="288" spans="1:65" s="14" customFormat="1" ht="11.25">
      <c r="B288" s="211"/>
      <c r="C288" s="212"/>
      <c r="D288" s="201" t="s">
        <v>193</v>
      </c>
      <c r="E288" s="213" t="s">
        <v>19</v>
      </c>
      <c r="F288" s="214" t="s">
        <v>197</v>
      </c>
      <c r="G288" s="212"/>
      <c r="H288" s="215">
        <v>1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193</v>
      </c>
      <c r="AU288" s="221" t="s">
        <v>83</v>
      </c>
      <c r="AV288" s="14" t="s">
        <v>189</v>
      </c>
      <c r="AW288" s="14" t="s">
        <v>32</v>
      </c>
      <c r="AX288" s="14" t="s">
        <v>77</v>
      </c>
      <c r="AY288" s="221" t="s">
        <v>181</v>
      </c>
    </row>
    <row r="289" spans="1:65" s="2" customFormat="1" ht="16.5" customHeight="1">
      <c r="A289" s="37"/>
      <c r="B289" s="38"/>
      <c r="C289" s="222" t="s">
        <v>382</v>
      </c>
      <c r="D289" s="222" t="s">
        <v>237</v>
      </c>
      <c r="E289" s="223" t="s">
        <v>383</v>
      </c>
      <c r="F289" s="224" t="s">
        <v>384</v>
      </c>
      <c r="G289" s="225" t="s">
        <v>187</v>
      </c>
      <c r="H289" s="226">
        <v>0.60099999999999998</v>
      </c>
      <c r="I289" s="227"/>
      <c r="J289" s="228">
        <f>ROUND(I289*H289,2)</f>
        <v>0</v>
      </c>
      <c r="K289" s="224" t="s">
        <v>188</v>
      </c>
      <c r="L289" s="229"/>
      <c r="M289" s="230" t="s">
        <v>19</v>
      </c>
      <c r="N289" s="231" t="s">
        <v>42</v>
      </c>
      <c r="O289" s="67"/>
      <c r="P289" s="190">
        <f>O289*H289</f>
        <v>0</v>
      </c>
      <c r="Q289" s="190">
        <v>4.0280000000000003E-2</v>
      </c>
      <c r="R289" s="190">
        <f>Q289*H289</f>
        <v>2.4208280000000002E-2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356</v>
      </c>
      <c r="AT289" s="192" t="s">
        <v>237</v>
      </c>
      <c r="AU289" s="192" t="s">
        <v>83</v>
      </c>
      <c r="AY289" s="20" t="s">
        <v>181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83</v>
      </c>
      <c r="BK289" s="193">
        <f>ROUND(I289*H289,2)</f>
        <v>0</v>
      </c>
      <c r="BL289" s="20" t="s">
        <v>278</v>
      </c>
      <c r="BM289" s="192" t="s">
        <v>385</v>
      </c>
    </row>
    <row r="290" spans="1:65" s="13" customFormat="1" ht="11.25">
      <c r="B290" s="199"/>
      <c r="C290" s="200"/>
      <c r="D290" s="201" t="s">
        <v>193</v>
      </c>
      <c r="E290" s="202" t="s">
        <v>19</v>
      </c>
      <c r="F290" s="203" t="s">
        <v>214</v>
      </c>
      <c r="G290" s="200"/>
      <c r="H290" s="204">
        <v>0.60099999999999998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193</v>
      </c>
      <c r="AU290" s="210" t="s">
        <v>83</v>
      </c>
      <c r="AV290" s="13" t="s">
        <v>83</v>
      </c>
      <c r="AW290" s="13" t="s">
        <v>32</v>
      </c>
      <c r="AX290" s="13" t="s">
        <v>70</v>
      </c>
      <c r="AY290" s="210" t="s">
        <v>181</v>
      </c>
    </row>
    <row r="291" spans="1:65" s="14" customFormat="1" ht="11.25">
      <c r="B291" s="211"/>
      <c r="C291" s="212"/>
      <c r="D291" s="201" t="s">
        <v>193</v>
      </c>
      <c r="E291" s="213" t="s">
        <v>19</v>
      </c>
      <c r="F291" s="214" t="s">
        <v>197</v>
      </c>
      <c r="G291" s="212"/>
      <c r="H291" s="215">
        <v>0.60099999999999998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193</v>
      </c>
      <c r="AU291" s="221" t="s">
        <v>83</v>
      </c>
      <c r="AV291" s="14" t="s">
        <v>189</v>
      </c>
      <c r="AW291" s="14" t="s">
        <v>32</v>
      </c>
      <c r="AX291" s="14" t="s">
        <v>77</v>
      </c>
      <c r="AY291" s="221" t="s">
        <v>181</v>
      </c>
    </row>
    <row r="292" spans="1:65" s="2" customFormat="1" ht="24.2" customHeight="1">
      <c r="A292" s="37"/>
      <c r="B292" s="38"/>
      <c r="C292" s="181" t="s">
        <v>386</v>
      </c>
      <c r="D292" s="181" t="s">
        <v>184</v>
      </c>
      <c r="E292" s="182" t="s">
        <v>387</v>
      </c>
      <c r="F292" s="183" t="s">
        <v>388</v>
      </c>
      <c r="G292" s="184" t="s">
        <v>379</v>
      </c>
      <c r="H292" s="185">
        <v>1</v>
      </c>
      <c r="I292" s="186"/>
      <c r="J292" s="187">
        <f>ROUND(I292*H292,2)</f>
        <v>0</v>
      </c>
      <c r="K292" s="183" t="s">
        <v>188</v>
      </c>
      <c r="L292" s="42"/>
      <c r="M292" s="188" t="s">
        <v>19</v>
      </c>
      <c r="N292" s="189" t="s">
        <v>42</v>
      </c>
      <c r="O292" s="67"/>
      <c r="P292" s="190">
        <f>O292*H292</f>
        <v>0</v>
      </c>
      <c r="Q292" s="190">
        <v>2.5999999999999998E-4</v>
      </c>
      <c r="R292" s="190">
        <f>Q292*H292</f>
        <v>2.5999999999999998E-4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278</v>
      </c>
      <c r="AT292" s="192" t="s">
        <v>184</v>
      </c>
      <c r="AU292" s="192" t="s">
        <v>83</v>
      </c>
      <c r="AY292" s="20" t="s">
        <v>181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83</v>
      </c>
      <c r="BK292" s="193">
        <f>ROUND(I292*H292,2)</f>
        <v>0</v>
      </c>
      <c r="BL292" s="20" t="s">
        <v>278</v>
      </c>
      <c r="BM292" s="192" t="s">
        <v>389</v>
      </c>
    </row>
    <row r="293" spans="1:65" s="2" customFormat="1" ht="11.25">
      <c r="A293" s="37"/>
      <c r="B293" s="38"/>
      <c r="C293" s="39"/>
      <c r="D293" s="194" t="s">
        <v>191</v>
      </c>
      <c r="E293" s="39"/>
      <c r="F293" s="195" t="s">
        <v>390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191</v>
      </c>
      <c r="AU293" s="20" t="s">
        <v>83</v>
      </c>
    </row>
    <row r="294" spans="1:65" s="13" customFormat="1" ht="11.25">
      <c r="B294" s="199"/>
      <c r="C294" s="200"/>
      <c r="D294" s="201" t="s">
        <v>193</v>
      </c>
      <c r="E294" s="202" t="s">
        <v>19</v>
      </c>
      <c r="F294" s="203" t="s">
        <v>77</v>
      </c>
      <c r="G294" s="200"/>
      <c r="H294" s="204">
        <v>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193</v>
      </c>
      <c r="AU294" s="210" t="s">
        <v>83</v>
      </c>
      <c r="AV294" s="13" t="s">
        <v>83</v>
      </c>
      <c r="AW294" s="13" t="s">
        <v>32</v>
      </c>
      <c r="AX294" s="13" t="s">
        <v>70</v>
      </c>
      <c r="AY294" s="210" t="s">
        <v>181</v>
      </c>
    </row>
    <row r="295" spans="1:65" s="14" customFormat="1" ht="11.25">
      <c r="B295" s="211"/>
      <c r="C295" s="212"/>
      <c r="D295" s="201" t="s">
        <v>193</v>
      </c>
      <c r="E295" s="213" t="s">
        <v>19</v>
      </c>
      <c r="F295" s="214" t="s">
        <v>197</v>
      </c>
      <c r="G295" s="212"/>
      <c r="H295" s="215">
        <v>1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193</v>
      </c>
      <c r="AU295" s="221" t="s">
        <v>83</v>
      </c>
      <c r="AV295" s="14" t="s">
        <v>189</v>
      </c>
      <c r="AW295" s="14" t="s">
        <v>32</v>
      </c>
      <c r="AX295" s="14" t="s">
        <v>77</v>
      </c>
      <c r="AY295" s="221" t="s">
        <v>181</v>
      </c>
    </row>
    <row r="296" spans="1:65" s="2" customFormat="1" ht="16.5" customHeight="1">
      <c r="A296" s="37"/>
      <c r="B296" s="38"/>
      <c r="C296" s="222" t="s">
        <v>391</v>
      </c>
      <c r="D296" s="222" t="s">
        <v>237</v>
      </c>
      <c r="E296" s="223" t="s">
        <v>392</v>
      </c>
      <c r="F296" s="224" t="s">
        <v>393</v>
      </c>
      <c r="G296" s="225" t="s">
        <v>187</v>
      </c>
      <c r="H296" s="226">
        <v>1.7969999999999999</v>
      </c>
      <c r="I296" s="227"/>
      <c r="J296" s="228">
        <f>ROUND(I296*H296,2)</f>
        <v>0</v>
      </c>
      <c r="K296" s="224" t="s">
        <v>188</v>
      </c>
      <c r="L296" s="229"/>
      <c r="M296" s="230" t="s">
        <v>19</v>
      </c>
      <c r="N296" s="231" t="s">
        <v>42</v>
      </c>
      <c r="O296" s="67"/>
      <c r="P296" s="190">
        <f>O296*H296</f>
        <v>0</v>
      </c>
      <c r="Q296" s="190">
        <v>3.7039999999999997E-2</v>
      </c>
      <c r="R296" s="190">
        <f>Q296*H296</f>
        <v>6.6560879999999989E-2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356</v>
      </c>
      <c r="AT296" s="192" t="s">
        <v>237</v>
      </c>
      <c r="AU296" s="192" t="s">
        <v>83</v>
      </c>
      <c r="AY296" s="20" t="s">
        <v>181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83</v>
      </c>
      <c r="BK296" s="193">
        <f>ROUND(I296*H296,2)</f>
        <v>0</v>
      </c>
      <c r="BL296" s="20" t="s">
        <v>278</v>
      </c>
      <c r="BM296" s="192" t="s">
        <v>394</v>
      </c>
    </row>
    <row r="297" spans="1:65" s="13" customFormat="1" ht="11.25">
      <c r="B297" s="199"/>
      <c r="C297" s="200"/>
      <c r="D297" s="201" t="s">
        <v>193</v>
      </c>
      <c r="E297" s="202" t="s">
        <v>19</v>
      </c>
      <c r="F297" s="203" t="s">
        <v>213</v>
      </c>
      <c r="G297" s="200"/>
      <c r="H297" s="204">
        <v>1.7969999999999999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193</v>
      </c>
      <c r="AU297" s="210" t="s">
        <v>83</v>
      </c>
      <c r="AV297" s="13" t="s">
        <v>83</v>
      </c>
      <c r="AW297" s="13" t="s">
        <v>32</v>
      </c>
      <c r="AX297" s="13" t="s">
        <v>70</v>
      </c>
      <c r="AY297" s="210" t="s">
        <v>181</v>
      </c>
    </row>
    <row r="298" spans="1:65" s="14" customFormat="1" ht="11.25">
      <c r="B298" s="211"/>
      <c r="C298" s="212"/>
      <c r="D298" s="201" t="s">
        <v>193</v>
      </c>
      <c r="E298" s="213" t="s">
        <v>19</v>
      </c>
      <c r="F298" s="214" t="s">
        <v>197</v>
      </c>
      <c r="G298" s="212"/>
      <c r="H298" s="215">
        <v>1.7969999999999999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193</v>
      </c>
      <c r="AU298" s="221" t="s">
        <v>83</v>
      </c>
      <c r="AV298" s="14" t="s">
        <v>189</v>
      </c>
      <c r="AW298" s="14" t="s">
        <v>32</v>
      </c>
      <c r="AX298" s="14" t="s">
        <v>77</v>
      </c>
      <c r="AY298" s="221" t="s">
        <v>181</v>
      </c>
    </row>
    <row r="299" spans="1:65" s="2" customFormat="1" ht="16.5" customHeight="1">
      <c r="A299" s="37"/>
      <c r="B299" s="38"/>
      <c r="C299" s="181" t="s">
        <v>395</v>
      </c>
      <c r="D299" s="181" t="s">
        <v>184</v>
      </c>
      <c r="E299" s="182" t="s">
        <v>396</v>
      </c>
      <c r="F299" s="183" t="s">
        <v>397</v>
      </c>
      <c r="G299" s="184" t="s">
        <v>230</v>
      </c>
      <c r="H299" s="185">
        <v>5.44</v>
      </c>
      <c r="I299" s="186"/>
      <c r="J299" s="187">
        <f>ROUND(I299*H299,2)</f>
        <v>0</v>
      </c>
      <c r="K299" s="183" t="s">
        <v>188</v>
      </c>
      <c r="L299" s="42"/>
      <c r="M299" s="188" t="s">
        <v>19</v>
      </c>
      <c r="N299" s="189" t="s">
        <v>42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2E-3</v>
      </c>
      <c r="T299" s="191">
        <f>S299*H299</f>
        <v>1.0880000000000001E-2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278</v>
      </c>
      <c r="AT299" s="192" t="s">
        <v>184</v>
      </c>
      <c r="AU299" s="192" t="s">
        <v>83</v>
      </c>
      <c r="AY299" s="20" t="s">
        <v>181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83</v>
      </c>
      <c r="BK299" s="193">
        <f>ROUND(I299*H299,2)</f>
        <v>0</v>
      </c>
      <c r="BL299" s="20" t="s">
        <v>278</v>
      </c>
      <c r="BM299" s="192" t="s">
        <v>398</v>
      </c>
    </row>
    <row r="300" spans="1:65" s="2" customFormat="1" ht="11.25">
      <c r="A300" s="37"/>
      <c r="B300" s="38"/>
      <c r="C300" s="39"/>
      <c r="D300" s="194" t="s">
        <v>191</v>
      </c>
      <c r="E300" s="39"/>
      <c r="F300" s="195" t="s">
        <v>399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191</v>
      </c>
      <c r="AU300" s="20" t="s">
        <v>83</v>
      </c>
    </row>
    <row r="301" spans="1:65" s="13" customFormat="1" ht="11.25">
      <c r="B301" s="199"/>
      <c r="C301" s="200"/>
      <c r="D301" s="201" t="s">
        <v>193</v>
      </c>
      <c r="E301" s="202" t="s">
        <v>19</v>
      </c>
      <c r="F301" s="203" t="s">
        <v>400</v>
      </c>
      <c r="G301" s="200"/>
      <c r="H301" s="204">
        <v>2.25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193</v>
      </c>
      <c r="AU301" s="210" t="s">
        <v>83</v>
      </c>
      <c r="AV301" s="13" t="s">
        <v>83</v>
      </c>
      <c r="AW301" s="13" t="s">
        <v>32</v>
      </c>
      <c r="AX301" s="13" t="s">
        <v>70</v>
      </c>
      <c r="AY301" s="210" t="s">
        <v>181</v>
      </c>
    </row>
    <row r="302" spans="1:65" s="13" customFormat="1" ht="11.25">
      <c r="B302" s="199"/>
      <c r="C302" s="200"/>
      <c r="D302" s="201" t="s">
        <v>193</v>
      </c>
      <c r="E302" s="202" t="s">
        <v>19</v>
      </c>
      <c r="F302" s="203" t="s">
        <v>400</v>
      </c>
      <c r="G302" s="200"/>
      <c r="H302" s="204">
        <v>2.25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193</v>
      </c>
      <c r="AU302" s="210" t="s">
        <v>83</v>
      </c>
      <c r="AV302" s="13" t="s">
        <v>83</v>
      </c>
      <c r="AW302" s="13" t="s">
        <v>32</v>
      </c>
      <c r="AX302" s="13" t="s">
        <v>70</v>
      </c>
      <c r="AY302" s="210" t="s">
        <v>181</v>
      </c>
    </row>
    <row r="303" spans="1:65" s="13" customFormat="1" ht="11.25">
      <c r="B303" s="199"/>
      <c r="C303" s="200"/>
      <c r="D303" s="201" t="s">
        <v>193</v>
      </c>
      <c r="E303" s="202" t="s">
        <v>19</v>
      </c>
      <c r="F303" s="203" t="s">
        <v>401</v>
      </c>
      <c r="G303" s="200"/>
      <c r="H303" s="204">
        <v>0.94</v>
      </c>
      <c r="I303" s="205"/>
      <c r="J303" s="200"/>
      <c r="K303" s="200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193</v>
      </c>
      <c r="AU303" s="210" t="s">
        <v>83</v>
      </c>
      <c r="AV303" s="13" t="s">
        <v>83</v>
      </c>
      <c r="AW303" s="13" t="s">
        <v>32</v>
      </c>
      <c r="AX303" s="13" t="s">
        <v>70</v>
      </c>
      <c r="AY303" s="210" t="s">
        <v>181</v>
      </c>
    </row>
    <row r="304" spans="1:65" s="14" customFormat="1" ht="11.25">
      <c r="B304" s="211"/>
      <c r="C304" s="212"/>
      <c r="D304" s="201" t="s">
        <v>193</v>
      </c>
      <c r="E304" s="213" t="s">
        <v>19</v>
      </c>
      <c r="F304" s="214" t="s">
        <v>197</v>
      </c>
      <c r="G304" s="212"/>
      <c r="H304" s="215">
        <v>5.4399999999999995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193</v>
      </c>
      <c r="AU304" s="221" t="s">
        <v>83</v>
      </c>
      <c r="AV304" s="14" t="s">
        <v>189</v>
      </c>
      <c r="AW304" s="14" t="s">
        <v>32</v>
      </c>
      <c r="AX304" s="14" t="s">
        <v>77</v>
      </c>
      <c r="AY304" s="221" t="s">
        <v>181</v>
      </c>
    </row>
    <row r="305" spans="1:65" s="2" customFormat="1" ht="21.75" customHeight="1">
      <c r="A305" s="37"/>
      <c r="B305" s="38"/>
      <c r="C305" s="181" t="s">
        <v>403</v>
      </c>
      <c r="D305" s="181" t="s">
        <v>184</v>
      </c>
      <c r="E305" s="182" t="s">
        <v>404</v>
      </c>
      <c r="F305" s="183" t="s">
        <v>405</v>
      </c>
      <c r="G305" s="184" t="s">
        <v>230</v>
      </c>
      <c r="H305" s="185">
        <v>5.44</v>
      </c>
      <c r="I305" s="186"/>
      <c r="J305" s="187">
        <f>ROUND(I305*H305,2)</f>
        <v>0</v>
      </c>
      <c r="K305" s="183" t="s">
        <v>188</v>
      </c>
      <c r="L305" s="42"/>
      <c r="M305" s="188" t="s">
        <v>19</v>
      </c>
      <c r="N305" s="189" t="s">
        <v>42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278</v>
      </c>
      <c r="AT305" s="192" t="s">
        <v>184</v>
      </c>
      <c r="AU305" s="192" t="s">
        <v>83</v>
      </c>
      <c r="AY305" s="20" t="s">
        <v>181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83</v>
      </c>
      <c r="BK305" s="193">
        <f>ROUND(I305*H305,2)</f>
        <v>0</v>
      </c>
      <c r="BL305" s="20" t="s">
        <v>278</v>
      </c>
      <c r="BM305" s="192" t="s">
        <v>406</v>
      </c>
    </row>
    <row r="306" spans="1:65" s="2" customFormat="1" ht="11.25">
      <c r="A306" s="37"/>
      <c r="B306" s="38"/>
      <c r="C306" s="39"/>
      <c r="D306" s="194" t="s">
        <v>191</v>
      </c>
      <c r="E306" s="39"/>
      <c r="F306" s="195" t="s">
        <v>407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191</v>
      </c>
      <c r="AU306" s="20" t="s">
        <v>83</v>
      </c>
    </row>
    <row r="307" spans="1:65" s="13" customFormat="1" ht="11.25">
      <c r="B307" s="199"/>
      <c r="C307" s="200"/>
      <c r="D307" s="201" t="s">
        <v>193</v>
      </c>
      <c r="E307" s="202" t="s">
        <v>19</v>
      </c>
      <c r="F307" s="203" t="s">
        <v>400</v>
      </c>
      <c r="G307" s="200"/>
      <c r="H307" s="204">
        <v>2.25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193</v>
      </c>
      <c r="AU307" s="210" t="s">
        <v>83</v>
      </c>
      <c r="AV307" s="13" t="s">
        <v>83</v>
      </c>
      <c r="AW307" s="13" t="s">
        <v>32</v>
      </c>
      <c r="AX307" s="13" t="s">
        <v>70</v>
      </c>
      <c r="AY307" s="210" t="s">
        <v>181</v>
      </c>
    </row>
    <row r="308" spans="1:65" s="13" customFormat="1" ht="11.25">
      <c r="B308" s="199"/>
      <c r="C308" s="200"/>
      <c r="D308" s="201" t="s">
        <v>193</v>
      </c>
      <c r="E308" s="202" t="s">
        <v>19</v>
      </c>
      <c r="F308" s="203" t="s">
        <v>400</v>
      </c>
      <c r="G308" s="200"/>
      <c r="H308" s="204">
        <v>2.25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193</v>
      </c>
      <c r="AU308" s="210" t="s">
        <v>83</v>
      </c>
      <c r="AV308" s="13" t="s">
        <v>83</v>
      </c>
      <c r="AW308" s="13" t="s">
        <v>32</v>
      </c>
      <c r="AX308" s="13" t="s">
        <v>70</v>
      </c>
      <c r="AY308" s="210" t="s">
        <v>181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401</v>
      </c>
      <c r="G309" s="200"/>
      <c r="H309" s="204">
        <v>0.94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5.4399999999999995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408</v>
      </c>
      <c r="D311" s="222" t="s">
        <v>237</v>
      </c>
      <c r="E311" s="223" t="s">
        <v>409</v>
      </c>
      <c r="F311" s="224" t="s">
        <v>410</v>
      </c>
      <c r="G311" s="225" t="s">
        <v>230</v>
      </c>
      <c r="H311" s="226">
        <v>5.44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1.8E-3</v>
      </c>
      <c r="R311" s="190">
        <f>Q311*H311</f>
        <v>9.7920000000000004E-3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411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400</v>
      </c>
      <c r="G312" s="200"/>
      <c r="H312" s="204">
        <v>2.25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3" customFormat="1" ht="11.25">
      <c r="B313" s="199"/>
      <c r="C313" s="200"/>
      <c r="D313" s="201" t="s">
        <v>193</v>
      </c>
      <c r="E313" s="202" t="s">
        <v>19</v>
      </c>
      <c r="F313" s="203" t="s">
        <v>400</v>
      </c>
      <c r="G313" s="200"/>
      <c r="H313" s="204">
        <v>2.25</v>
      </c>
      <c r="I313" s="205"/>
      <c r="J313" s="200"/>
      <c r="K313" s="200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193</v>
      </c>
      <c r="AU313" s="210" t="s">
        <v>83</v>
      </c>
      <c r="AV313" s="13" t="s">
        <v>83</v>
      </c>
      <c r="AW313" s="13" t="s">
        <v>32</v>
      </c>
      <c r="AX313" s="13" t="s">
        <v>70</v>
      </c>
      <c r="AY313" s="210" t="s">
        <v>181</v>
      </c>
    </row>
    <row r="314" spans="1:65" s="13" customFormat="1" ht="11.25">
      <c r="B314" s="199"/>
      <c r="C314" s="200"/>
      <c r="D314" s="201" t="s">
        <v>193</v>
      </c>
      <c r="E314" s="202" t="s">
        <v>19</v>
      </c>
      <c r="F314" s="203" t="s">
        <v>401</v>
      </c>
      <c r="G314" s="200"/>
      <c r="H314" s="204">
        <v>0.94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193</v>
      </c>
      <c r="AU314" s="210" t="s">
        <v>83</v>
      </c>
      <c r="AV314" s="13" t="s">
        <v>83</v>
      </c>
      <c r="AW314" s="13" t="s">
        <v>32</v>
      </c>
      <c r="AX314" s="13" t="s">
        <v>70</v>
      </c>
      <c r="AY314" s="210" t="s">
        <v>181</v>
      </c>
    </row>
    <row r="315" spans="1:65" s="14" customFormat="1" ht="11.25">
      <c r="B315" s="211"/>
      <c r="C315" s="212"/>
      <c r="D315" s="201" t="s">
        <v>193</v>
      </c>
      <c r="E315" s="213" t="s">
        <v>19</v>
      </c>
      <c r="F315" s="214" t="s">
        <v>197</v>
      </c>
      <c r="G315" s="212"/>
      <c r="H315" s="215">
        <v>5.4399999999999995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193</v>
      </c>
      <c r="AU315" s="221" t="s">
        <v>83</v>
      </c>
      <c r="AV315" s="14" t="s">
        <v>189</v>
      </c>
      <c r="AW315" s="14" t="s">
        <v>32</v>
      </c>
      <c r="AX315" s="14" t="s">
        <v>77</v>
      </c>
      <c r="AY315" s="221" t="s">
        <v>181</v>
      </c>
    </row>
    <row r="316" spans="1:65" s="2" customFormat="1" ht="24.2" customHeight="1">
      <c r="A316" s="37"/>
      <c r="B316" s="38"/>
      <c r="C316" s="181" t="s">
        <v>412</v>
      </c>
      <c r="D316" s="181" t="s">
        <v>184</v>
      </c>
      <c r="E316" s="182" t="s">
        <v>413</v>
      </c>
      <c r="F316" s="183" t="s">
        <v>414</v>
      </c>
      <c r="G316" s="184" t="s">
        <v>309</v>
      </c>
      <c r="H316" s="185">
        <v>0.33200000000000002</v>
      </c>
      <c r="I316" s="186"/>
      <c r="J316" s="187">
        <f>ROUND(I316*H316,2)</f>
        <v>0</v>
      </c>
      <c r="K316" s="183" t="s">
        <v>188</v>
      </c>
      <c r="L316" s="42"/>
      <c r="M316" s="188" t="s">
        <v>19</v>
      </c>
      <c r="N316" s="189" t="s">
        <v>42</v>
      </c>
      <c r="O316" s="67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278</v>
      </c>
      <c r="AT316" s="192" t="s">
        <v>184</v>
      </c>
      <c r="AU316" s="192" t="s">
        <v>83</v>
      </c>
      <c r="AY316" s="20" t="s">
        <v>181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83</v>
      </c>
      <c r="BK316" s="193">
        <f>ROUND(I316*H316,2)</f>
        <v>0</v>
      </c>
      <c r="BL316" s="20" t="s">
        <v>278</v>
      </c>
      <c r="BM316" s="192" t="s">
        <v>415</v>
      </c>
    </row>
    <row r="317" spans="1:65" s="2" customFormat="1" ht="11.25">
      <c r="A317" s="37"/>
      <c r="B317" s="38"/>
      <c r="C317" s="39"/>
      <c r="D317" s="194" t="s">
        <v>191</v>
      </c>
      <c r="E317" s="39"/>
      <c r="F317" s="195" t="s">
        <v>416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191</v>
      </c>
      <c r="AU317" s="20" t="s">
        <v>83</v>
      </c>
    </row>
    <row r="318" spans="1:65" s="12" customFormat="1" ht="22.9" customHeight="1">
      <c r="B318" s="165"/>
      <c r="C318" s="166"/>
      <c r="D318" s="167" t="s">
        <v>69</v>
      </c>
      <c r="E318" s="179" t="s">
        <v>417</v>
      </c>
      <c r="F318" s="179" t="s">
        <v>418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SUM(P319:P341)</f>
        <v>0</v>
      </c>
      <c r="Q318" s="173"/>
      <c r="R318" s="174">
        <f>SUM(R319:R341)</f>
        <v>9.7818000000000002E-3</v>
      </c>
      <c r="S318" s="173"/>
      <c r="T318" s="175">
        <f>SUM(T319:T341)</f>
        <v>0</v>
      </c>
      <c r="AR318" s="176" t="s">
        <v>83</v>
      </c>
      <c r="AT318" s="177" t="s">
        <v>69</v>
      </c>
      <c r="AU318" s="177" t="s">
        <v>77</v>
      </c>
      <c r="AY318" s="176" t="s">
        <v>181</v>
      </c>
      <c r="BK318" s="178">
        <f>SUM(BK319:BK341)</f>
        <v>0</v>
      </c>
    </row>
    <row r="319" spans="1:65" s="2" customFormat="1" ht="24.2" customHeight="1">
      <c r="A319" s="37"/>
      <c r="B319" s="38"/>
      <c r="C319" s="181" t="s">
        <v>419</v>
      </c>
      <c r="D319" s="181" t="s">
        <v>184</v>
      </c>
      <c r="E319" s="182" t="s">
        <v>420</v>
      </c>
      <c r="F319" s="183" t="s">
        <v>421</v>
      </c>
      <c r="G319" s="184" t="s">
        <v>230</v>
      </c>
      <c r="H319" s="185">
        <v>23.29</v>
      </c>
      <c r="I319" s="186"/>
      <c r="J319" s="187">
        <f>ROUND(I319*H319,2)</f>
        <v>0</v>
      </c>
      <c r="K319" s="183" t="s">
        <v>188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6.0000000000000002E-5</v>
      </c>
      <c r="R319" s="190">
        <f>Q319*H319</f>
        <v>1.3974E-3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278</v>
      </c>
      <c r="AT319" s="192" t="s">
        <v>184</v>
      </c>
      <c r="AU319" s="192" t="s">
        <v>83</v>
      </c>
      <c r="AY319" s="20" t="s">
        <v>181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83</v>
      </c>
      <c r="BK319" s="193">
        <f>ROUND(I319*H319,2)</f>
        <v>0</v>
      </c>
      <c r="BL319" s="20" t="s">
        <v>278</v>
      </c>
      <c r="BM319" s="192" t="s">
        <v>422</v>
      </c>
    </row>
    <row r="320" spans="1:65" s="2" customFormat="1" ht="11.25">
      <c r="A320" s="37"/>
      <c r="B320" s="38"/>
      <c r="C320" s="39"/>
      <c r="D320" s="194" t="s">
        <v>191</v>
      </c>
      <c r="E320" s="39"/>
      <c r="F320" s="195" t="s">
        <v>423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191</v>
      </c>
      <c r="AU320" s="20" t="s">
        <v>83</v>
      </c>
    </row>
    <row r="321" spans="1:65" s="13" customFormat="1" ht="11.25">
      <c r="B321" s="199"/>
      <c r="C321" s="200"/>
      <c r="D321" s="201" t="s">
        <v>193</v>
      </c>
      <c r="E321" s="202" t="s">
        <v>19</v>
      </c>
      <c r="F321" s="203" t="s">
        <v>424</v>
      </c>
      <c r="G321" s="200"/>
      <c r="H321" s="204">
        <v>7.16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193</v>
      </c>
      <c r="AU321" s="210" t="s">
        <v>83</v>
      </c>
      <c r="AV321" s="13" t="s">
        <v>83</v>
      </c>
      <c r="AW321" s="13" t="s">
        <v>32</v>
      </c>
      <c r="AX321" s="13" t="s">
        <v>70</v>
      </c>
      <c r="AY321" s="210" t="s">
        <v>181</v>
      </c>
    </row>
    <row r="322" spans="1:65" s="13" customFormat="1" ht="11.25">
      <c r="B322" s="199"/>
      <c r="C322" s="200"/>
      <c r="D322" s="201" t="s">
        <v>193</v>
      </c>
      <c r="E322" s="202" t="s">
        <v>19</v>
      </c>
      <c r="F322" s="203" t="s">
        <v>424</v>
      </c>
      <c r="G322" s="200"/>
      <c r="H322" s="204">
        <v>7.16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193</v>
      </c>
      <c r="AU322" s="210" t="s">
        <v>83</v>
      </c>
      <c r="AV322" s="13" t="s">
        <v>83</v>
      </c>
      <c r="AW322" s="13" t="s">
        <v>32</v>
      </c>
      <c r="AX322" s="13" t="s">
        <v>70</v>
      </c>
      <c r="AY322" s="210" t="s">
        <v>181</v>
      </c>
    </row>
    <row r="323" spans="1:65" s="13" customFormat="1" ht="11.25">
      <c r="B323" s="199"/>
      <c r="C323" s="200"/>
      <c r="D323" s="201" t="s">
        <v>193</v>
      </c>
      <c r="E323" s="202" t="s">
        <v>19</v>
      </c>
      <c r="F323" s="203" t="s">
        <v>425</v>
      </c>
      <c r="G323" s="200"/>
      <c r="H323" s="204">
        <v>5.87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193</v>
      </c>
      <c r="AU323" s="210" t="s">
        <v>83</v>
      </c>
      <c r="AV323" s="13" t="s">
        <v>83</v>
      </c>
      <c r="AW323" s="13" t="s">
        <v>32</v>
      </c>
      <c r="AX323" s="13" t="s">
        <v>70</v>
      </c>
      <c r="AY323" s="210" t="s">
        <v>181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426</v>
      </c>
      <c r="G324" s="200"/>
      <c r="H324" s="204">
        <v>3.1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4" customFormat="1" ht="11.25">
      <c r="B325" s="211"/>
      <c r="C325" s="212"/>
      <c r="D325" s="201" t="s">
        <v>193</v>
      </c>
      <c r="E325" s="213" t="s">
        <v>19</v>
      </c>
      <c r="F325" s="214" t="s">
        <v>197</v>
      </c>
      <c r="G325" s="212"/>
      <c r="H325" s="215">
        <v>23.290000000000003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193</v>
      </c>
      <c r="AU325" s="221" t="s">
        <v>83</v>
      </c>
      <c r="AV325" s="14" t="s">
        <v>189</v>
      </c>
      <c r="AW325" s="14" t="s">
        <v>32</v>
      </c>
      <c r="AX325" s="14" t="s">
        <v>77</v>
      </c>
      <c r="AY325" s="221" t="s">
        <v>181</v>
      </c>
    </row>
    <row r="326" spans="1:65" s="2" customFormat="1" ht="24.2" customHeight="1">
      <c r="A326" s="37"/>
      <c r="B326" s="38"/>
      <c r="C326" s="181" t="s">
        <v>427</v>
      </c>
      <c r="D326" s="181" t="s">
        <v>184</v>
      </c>
      <c r="E326" s="182" t="s">
        <v>428</v>
      </c>
      <c r="F326" s="183" t="s">
        <v>429</v>
      </c>
      <c r="G326" s="184" t="s">
        <v>230</v>
      </c>
      <c r="H326" s="185">
        <v>23.29</v>
      </c>
      <c r="I326" s="186"/>
      <c r="J326" s="187">
        <f>ROUND(I326*H326,2)</f>
        <v>0</v>
      </c>
      <c r="K326" s="183" t="s">
        <v>188</v>
      </c>
      <c r="L326" s="42"/>
      <c r="M326" s="188" t="s">
        <v>19</v>
      </c>
      <c r="N326" s="189" t="s">
        <v>42</v>
      </c>
      <c r="O326" s="67"/>
      <c r="P326" s="190">
        <f>O326*H326</f>
        <v>0</v>
      </c>
      <c r="Q326" s="190">
        <v>6.9999999999999994E-5</v>
      </c>
      <c r="R326" s="190">
        <f>Q326*H326</f>
        <v>1.6302999999999999E-3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278</v>
      </c>
      <c r="AT326" s="192" t="s">
        <v>184</v>
      </c>
      <c r="AU326" s="192" t="s">
        <v>83</v>
      </c>
      <c r="AY326" s="20" t="s">
        <v>181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83</v>
      </c>
      <c r="BK326" s="193">
        <f>ROUND(I326*H326,2)</f>
        <v>0</v>
      </c>
      <c r="BL326" s="20" t="s">
        <v>278</v>
      </c>
      <c r="BM326" s="192" t="s">
        <v>430</v>
      </c>
    </row>
    <row r="327" spans="1:65" s="2" customFormat="1" ht="11.25">
      <c r="A327" s="37"/>
      <c r="B327" s="38"/>
      <c r="C327" s="39"/>
      <c r="D327" s="194" t="s">
        <v>191</v>
      </c>
      <c r="E327" s="39"/>
      <c r="F327" s="195" t="s">
        <v>431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191</v>
      </c>
      <c r="AU327" s="20" t="s">
        <v>83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424</v>
      </c>
      <c r="G328" s="200"/>
      <c r="H328" s="204">
        <v>7.16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424</v>
      </c>
      <c r="G329" s="200"/>
      <c r="H329" s="204">
        <v>7.16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3" customFormat="1" ht="11.25">
      <c r="B330" s="199"/>
      <c r="C330" s="200"/>
      <c r="D330" s="201" t="s">
        <v>193</v>
      </c>
      <c r="E330" s="202" t="s">
        <v>19</v>
      </c>
      <c r="F330" s="203" t="s">
        <v>425</v>
      </c>
      <c r="G330" s="200"/>
      <c r="H330" s="204">
        <v>5.87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193</v>
      </c>
      <c r="AU330" s="210" t="s">
        <v>83</v>
      </c>
      <c r="AV330" s="13" t="s">
        <v>83</v>
      </c>
      <c r="AW330" s="13" t="s">
        <v>32</v>
      </c>
      <c r="AX330" s="13" t="s">
        <v>70</v>
      </c>
      <c r="AY330" s="210" t="s">
        <v>181</v>
      </c>
    </row>
    <row r="331" spans="1:65" s="13" customFormat="1" ht="11.25">
      <c r="B331" s="199"/>
      <c r="C331" s="200"/>
      <c r="D331" s="201" t="s">
        <v>193</v>
      </c>
      <c r="E331" s="202" t="s">
        <v>19</v>
      </c>
      <c r="F331" s="203" t="s">
        <v>426</v>
      </c>
      <c r="G331" s="200"/>
      <c r="H331" s="204">
        <v>3.1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193</v>
      </c>
      <c r="AU331" s="210" t="s">
        <v>83</v>
      </c>
      <c r="AV331" s="13" t="s">
        <v>83</v>
      </c>
      <c r="AW331" s="13" t="s">
        <v>32</v>
      </c>
      <c r="AX331" s="13" t="s">
        <v>70</v>
      </c>
      <c r="AY331" s="210" t="s">
        <v>181</v>
      </c>
    </row>
    <row r="332" spans="1:65" s="14" customFormat="1" ht="11.25">
      <c r="B332" s="211"/>
      <c r="C332" s="212"/>
      <c r="D332" s="201" t="s">
        <v>193</v>
      </c>
      <c r="E332" s="213" t="s">
        <v>19</v>
      </c>
      <c r="F332" s="214" t="s">
        <v>197</v>
      </c>
      <c r="G332" s="212"/>
      <c r="H332" s="215">
        <v>23.290000000000003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193</v>
      </c>
      <c r="AU332" s="221" t="s">
        <v>83</v>
      </c>
      <c r="AV332" s="14" t="s">
        <v>189</v>
      </c>
      <c r="AW332" s="14" t="s">
        <v>32</v>
      </c>
      <c r="AX332" s="14" t="s">
        <v>77</v>
      </c>
      <c r="AY332" s="221" t="s">
        <v>181</v>
      </c>
    </row>
    <row r="333" spans="1:65" s="2" customFormat="1" ht="24.2" customHeight="1">
      <c r="A333" s="37"/>
      <c r="B333" s="38"/>
      <c r="C333" s="181" t="s">
        <v>432</v>
      </c>
      <c r="D333" s="181" t="s">
        <v>184</v>
      </c>
      <c r="E333" s="182" t="s">
        <v>433</v>
      </c>
      <c r="F333" s="183" t="s">
        <v>434</v>
      </c>
      <c r="G333" s="184" t="s">
        <v>230</v>
      </c>
      <c r="H333" s="185">
        <v>23.29</v>
      </c>
      <c r="I333" s="186"/>
      <c r="J333" s="187">
        <f>ROUND(I333*H333,2)</f>
        <v>0</v>
      </c>
      <c r="K333" s="183" t="s">
        <v>188</v>
      </c>
      <c r="L333" s="42"/>
      <c r="M333" s="188" t="s">
        <v>19</v>
      </c>
      <c r="N333" s="189" t="s">
        <v>42</v>
      </c>
      <c r="O333" s="67"/>
      <c r="P333" s="190">
        <f>O333*H333</f>
        <v>0</v>
      </c>
      <c r="Q333" s="190">
        <v>2.9E-4</v>
      </c>
      <c r="R333" s="190">
        <f>Q333*H333</f>
        <v>6.7540999999999999E-3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278</v>
      </c>
      <c r="AT333" s="192" t="s">
        <v>184</v>
      </c>
      <c r="AU333" s="192" t="s">
        <v>83</v>
      </c>
      <c r="AY333" s="20" t="s">
        <v>181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83</v>
      </c>
      <c r="BK333" s="193">
        <f>ROUND(I333*H333,2)</f>
        <v>0</v>
      </c>
      <c r="BL333" s="20" t="s">
        <v>278</v>
      </c>
      <c r="BM333" s="192" t="s">
        <v>435</v>
      </c>
    </row>
    <row r="334" spans="1:65" s="2" customFormat="1" ht="11.25">
      <c r="A334" s="37"/>
      <c r="B334" s="38"/>
      <c r="C334" s="39"/>
      <c r="D334" s="194" t="s">
        <v>191</v>
      </c>
      <c r="E334" s="39"/>
      <c r="F334" s="195" t="s">
        <v>436</v>
      </c>
      <c r="G334" s="39"/>
      <c r="H334" s="39"/>
      <c r="I334" s="196"/>
      <c r="J334" s="39"/>
      <c r="K334" s="39"/>
      <c r="L334" s="42"/>
      <c r="M334" s="197"/>
      <c r="N334" s="19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191</v>
      </c>
      <c r="AU334" s="20" t="s">
        <v>83</v>
      </c>
    </row>
    <row r="335" spans="1:65" s="13" customFormat="1" ht="11.25">
      <c r="B335" s="199"/>
      <c r="C335" s="200"/>
      <c r="D335" s="201" t="s">
        <v>193</v>
      </c>
      <c r="E335" s="202" t="s">
        <v>19</v>
      </c>
      <c r="F335" s="203" t="s">
        <v>424</v>
      </c>
      <c r="G335" s="200"/>
      <c r="H335" s="204">
        <v>7.16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193</v>
      </c>
      <c r="AU335" s="210" t="s">
        <v>83</v>
      </c>
      <c r="AV335" s="13" t="s">
        <v>83</v>
      </c>
      <c r="AW335" s="13" t="s">
        <v>32</v>
      </c>
      <c r="AX335" s="13" t="s">
        <v>70</v>
      </c>
      <c r="AY335" s="210" t="s">
        <v>181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424</v>
      </c>
      <c r="G336" s="200"/>
      <c r="H336" s="204">
        <v>7.16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425</v>
      </c>
      <c r="G337" s="200"/>
      <c r="H337" s="204">
        <v>5.87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426</v>
      </c>
      <c r="G338" s="200"/>
      <c r="H338" s="204">
        <v>3.1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4" customFormat="1" ht="11.25">
      <c r="B339" s="211"/>
      <c r="C339" s="212"/>
      <c r="D339" s="201" t="s">
        <v>193</v>
      </c>
      <c r="E339" s="213" t="s">
        <v>19</v>
      </c>
      <c r="F339" s="214" t="s">
        <v>197</v>
      </c>
      <c r="G339" s="212"/>
      <c r="H339" s="215">
        <v>23.290000000000003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193</v>
      </c>
      <c r="AU339" s="221" t="s">
        <v>83</v>
      </c>
      <c r="AV339" s="14" t="s">
        <v>189</v>
      </c>
      <c r="AW339" s="14" t="s">
        <v>32</v>
      </c>
      <c r="AX339" s="14" t="s">
        <v>77</v>
      </c>
      <c r="AY339" s="221" t="s">
        <v>181</v>
      </c>
    </row>
    <row r="340" spans="1:65" s="2" customFormat="1" ht="33" customHeight="1">
      <c r="A340" s="37"/>
      <c r="B340" s="38"/>
      <c r="C340" s="181" t="s">
        <v>437</v>
      </c>
      <c r="D340" s="181" t="s">
        <v>184</v>
      </c>
      <c r="E340" s="182" t="s">
        <v>438</v>
      </c>
      <c r="F340" s="183" t="s">
        <v>439</v>
      </c>
      <c r="G340" s="184" t="s">
        <v>309</v>
      </c>
      <c r="H340" s="185">
        <v>0.01</v>
      </c>
      <c r="I340" s="186"/>
      <c r="J340" s="187">
        <f>ROUND(I340*H340,2)</f>
        <v>0</v>
      </c>
      <c r="K340" s="183" t="s">
        <v>188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278</v>
      </c>
      <c r="AT340" s="192" t="s">
        <v>184</v>
      </c>
      <c r="AU340" s="192" t="s">
        <v>83</v>
      </c>
      <c r="AY340" s="20" t="s">
        <v>181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83</v>
      </c>
      <c r="BK340" s="193">
        <f>ROUND(I340*H340,2)</f>
        <v>0</v>
      </c>
      <c r="BL340" s="20" t="s">
        <v>278</v>
      </c>
      <c r="BM340" s="192" t="s">
        <v>440</v>
      </c>
    </row>
    <row r="341" spans="1:65" s="2" customFormat="1" ht="11.25">
      <c r="A341" s="37"/>
      <c r="B341" s="38"/>
      <c r="C341" s="39"/>
      <c r="D341" s="194" t="s">
        <v>191</v>
      </c>
      <c r="E341" s="39"/>
      <c r="F341" s="195" t="s">
        <v>441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191</v>
      </c>
      <c r="AU341" s="20" t="s">
        <v>83</v>
      </c>
    </row>
    <row r="342" spans="1:65" s="12" customFormat="1" ht="22.9" customHeight="1">
      <c r="B342" s="165"/>
      <c r="C342" s="166"/>
      <c r="D342" s="167" t="s">
        <v>69</v>
      </c>
      <c r="E342" s="179" t="s">
        <v>442</v>
      </c>
      <c r="F342" s="179" t="s">
        <v>443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SUM(P343:P353)</f>
        <v>0</v>
      </c>
      <c r="Q342" s="173"/>
      <c r="R342" s="174">
        <f>SUM(R343:R353)</f>
        <v>1.3841879999999999E-2</v>
      </c>
      <c r="S342" s="173"/>
      <c r="T342" s="175">
        <f>SUM(T343:T353)</f>
        <v>0</v>
      </c>
      <c r="AR342" s="176" t="s">
        <v>83</v>
      </c>
      <c r="AT342" s="177" t="s">
        <v>69</v>
      </c>
      <c r="AU342" s="177" t="s">
        <v>77</v>
      </c>
      <c r="AY342" s="176" t="s">
        <v>181</v>
      </c>
      <c r="BK342" s="178">
        <f>SUM(BK343:BK353)</f>
        <v>0</v>
      </c>
    </row>
    <row r="343" spans="1:65" s="2" customFormat="1" ht="24.2" customHeight="1">
      <c r="A343" s="37"/>
      <c r="B343" s="38"/>
      <c r="C343" s="181" t="s">
        <v>444</v>
      </c>
      <c r="D343" s="181" t="s">
        <v>184</v>
      </c>
      <c r="E343" s="182" t="s">
        <v>445</v>
      </c>
      <c r="F343" s="183" t="s">
        <v>446</v>
      </c>
      <c r="G343" s="184" t="s">
        <v>187</v>
      </c>
      <c r="H343" s="185">
        <v>53.238</v>
      </c>
      <c r="I343" s="186"/>
      <c r="J343" s="187">
        <f>ROUND(I343*H343,2)</f>
        <v>0</v>
      </c>
      <c r="K343" s="183" t="s">
        <v>188</v>
      </c>
      <c r="L343" s="42"/>
      <c r="M343" s="188" t="s">
        <v>19</v>
      </c>
      <c r="N343" s="189" t="s">
        <v>42</v>
      </c>
      <c r="O343" s="67"/>
      <c r="P343" s="190">
        <f>O343*H343</f>
        <v>0</v>
      </c>
      <c r="Q343" s="190">
        <v>2.5999999999999998E-4</v>
      </c>
      <c r="R343" s="190">
        <f>Q343*H343</f>
        <v>1.3841879999999999E-2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278</v>
      </c>
      <c r="AT343" s="192" t="s">
        <v>184</v>
      </c>
      <c r="AU343" s="192" t="s">
        <v>83</v>
      </c>
      <c r="AY343" s="20" t="s">
        <v>181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83</v>
      </c>
      <c r="BK343" s="193">
        <f>ROUND(I343*H343,2)</f>
        <v>0</v>
      </c>
      <c r="BL343" s="20" t="s">
        <v>278</v>
      </c>
      <c r="BM343" s="192" t="s">
        <v>447</v>
      </c>
    </row>
    <row r="344" spans="1:65" s="2" customFormat="1" ht="11.25">
      <c r="A344" s="37"/>
      <c r="B344" s="38"/>
      <c r="C344" s="39"/>
      <c r="D344" s="194" t="s">
        <v>191</v>
      </c>
      <c r="E344" s="39"/>
      <c r="F344" s="195" t="s">
        <v>448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191</v>
      </c>
      <c r="AU344" s="20" t="s">
        <v>83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8</v>
      </c>
      <c r="G345" s="200"/>
      <c r="H345" s="204">
        <v>12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449</v>
      </c>
      <c r="G346" s="200"/>
      <c r="H346" s="204">
        <v>1.5209999999999999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8</v>
      </c>
      <c r="G347" s="200"/>
      <c r="H347" s="204">
        <v>12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449</v>
      </c>
      <c r="G348" s="200"/>
      <c r="H348" s="204">
        <v>1.5209999999999999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3" customFormat="1" ht="11.25">
      <c r="B349" s="199"/>
      <c r="C349" s="200"/>
      <c r="D349" s="201" t="s">
        <v>193</v>
      </c>
      <c r="E349" s="202" t="s">
        <v>19</v>
      </c>
      <c r="F349" s="203" t="s">
        <v>8</v>
      </c>
      <c r="G349" s="200"/>
      <c r="H349" s="204">
        <v>12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193</v>
      </c>
      <c r="AU349" s="210" t="s">
        <v>83</v>
      </c>
      <c r="AV349" s="13" t="s">
        <v>83</v>
      </c>
      <c r="AW349" s="13" t="s">
        <v>32</v>
      </c>
      <c r="AX349" s="13" t="s">
        <v>70</v>
      </c>
      <c r="AY349" s="210" t="s">
        <v>181</v>
      </c>
    </row>
    <row r="350" spans="1:65" s="13" customFormat="1" ht="11.25">
      <c r="B350" s="199"/>
      <c r="C350" s="200"/>
      <c r="D350" s="201" t="s">
        <v>193</v>
      </c>
      <c r="E350" s="202" t="s">
        <v>19</v>
      </c>
      <c r="F350" s="203" t="s">
        <v>450</v>
      </c>
      <c r="G350" s="200"/>
      <c r="H350" s="204">
        <v>1.5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193</v>
      </c>
      <c r="AU350" s="210" t="s">
        <v>83</v>
      </c>
      <c r="AV350" s="13" t="s">
        <v>83</v>
      </c>
      <c r="AW350" s="13" t="s">
        <v>32</v>
      </c>
      <c r="AX350" s="13" t="s">
        <v>70</v>
      </c>
      <c r="AY350" s="210" t="s">
        <v>181</v>
      </c>
    </row>
    <row r="351" spans="1:65" s="13" customFormat="1" ht="11.25">
      <c r="B351" s="199"/>
      <c r="C351" s="200"/>
      <c r="D351" s="201" t="s">
        <v>193</v>
      </c>
      <c r="E351" s="202" t="s">
        <v>19</v>
      </c>
      <c r="F351" s="203" t="s">
        <v>8</v>
      </c>
      <c r="G351" s="200"/>
      <c r="H351" s="204">
        <v>12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193</v>
      </c>
      <c r="AU351" s="210" t="s">
        <v>83</v>
      </c>
      <c r="AV351" s="13" t="s">
        <v>83</v>
      </c>
      <c r="AW351" s="13" t="s">
        <v>32</v>
      </c>
      <c r="AX351" s="13" t="s">
        <v>70</v>
      </c>
      <c r="AY351" s="210" t="s">
        <v>181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451</v>
      </c>
      <c r="G352" s="200"/>
      <c r="H352" s="204">
        <v>0.69599999999999995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4" customFormat="1" ht="11.25">
      <c r="B353" s="211"/>
      <c r="C353" s="212"/>
      <c r="D353" s="201" t="s">
        <v>193</v>
      </c>
      <c r="E353" s="213" t="s">
        <v>19</v>
      </c>
      <c r="F353" s="214" t="s">
        <v>197</v>
      </c>
      <c r="G353" s="212"/>
      <c r="H353" s="215">
        <v>53.238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193</v>
      </c>
      <c r="AU353" s="221" t="s">
        <v>83</v>
      </c>
      <c r="AV353" s="14" t="s">
        <v>189</v>
      </c>
      <c r="AW353" s="14" t="s">
        <v>32</v>
      </c>
      <c r="AX353" s="14" t="s">
        <v>77</v>
      </c>
      <c r="AY353" s="221" t="s">
        <v>181</v>
      </c>
    </row>
    <row r="354" spans="1:65" s="12" customFormat="1" ht="22.9" customHeight="1">
      <c r="B354" s="165"/>
      <c r="C354" s="166"/>
      <c r="D354" s="167" t="s">
        <v>69</v>
      </c>
      <c r="E354" s="179" t="s">
        <v>452</v>
      </c>
      <c r="F354" s="179" t="s">
        <v>453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SUM(P355:P368)</f>
        <v>0</v>
      </c>
      <c r="Q354" s="173"/>
      <c r="R354" s="174">
        <f>SUM(R355:R368)</f>
        <v>1.1213799999999999E-2</v>
      </c>
      <c r="S354" s="173"/>
      <c r="T354" s="175">
        <f>SUM(T355:T368)</f>
        <v>0</v>
      </c>
      <c r="AR354" s="176" t="s">
        <v>83</v>
      </c>
      <c r="AT354" s="177" t="s">
        <v>69</v>
      </c>
      <c r="AU354" s="177" t="s">
        <v>77</v>
      </c>
      <c r="AY354" s="176" t="s">
        <v>181</v>
      </c>
      <c r="BK354" s="178">
        <f>SUM(BK355:BK368)</f>
        <v>0</v>
      </c>
    </row>
    <row r="355" spans="1:65" s="2" customFormat="1" ht="16.5" customHeight="1">
      <c r="A355" s="37"/>
      <c r="B355" s="38"/>
      <c r="C355" s="181" t="s">
        <v>454</v>
      </c>
      <c r="D355" s="181" t="s">
        <v>184</v>
      </c>
      <c r="E355" s="182" t="s">
        <v>455</v>
      </c>
      <c r="F355" s="183" t="s">
        <v>456</v>
      </c>
      <c r="G355" s="184" t="s">
        <v>187</v>
      </c>
      <c r="H355" s="185">
        <v>8.6259999999999994</v>
      </c>
      <c r="I355" s="186"/>
      <c r="J355" s="187">
        <f>ROUND(I355*H355,2)</f>
        <v>0</v>
      </c>
      <c r="K355" s="183" t="s">
        <v>19</v>
      </c>
      <c r="L355" s="42"/>
      <c r="M355" s="188" t="s">
        <v>19</v>
      </c>
      <c r="N355" s="189" t="s">
        <v>42</v>
      </c>
      <c r="O355" s="67"/>
      <c r="P355" s="190">
        <f>O355*H355</f>
        <v>0</v>
      </c>
      <c r="Q355" s="190">
        <v>0</v>
      </c>
      <c r="R355" s="190">
        <f>Q355*H355</f>
        <v>0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278</v>
      </c>
      <c r="AT355" s="192" t="s">
        <v>184</v>
      </c>
      <c r="AU355" s="192" t="s">
        <v>83</v>
      </c>
      <c r="AY355" s="20" t="s">
        <v>181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83</v>
      </c>
      <c r="BK355" s="193">
        <f>ROUND(I355*H355,2)</f>
        <v>0</v>
      </c>
      <c r="BL355" s="20" t="s">
        <v>278</v>
      </c>
      <c r="BM355" s="192" t="s">
        <v>457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458</v>
      </c>
      <c r="G356" s="200"/>
      <c r="H356" s="204">
        <v>3.1139999999999999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3" customFormat="1" ht="11.25">
      <c r="B357" s="199"/>
      <c r="C357" s="200"/>
      <c r="D357" s="201" t="s">
        <v>193</v>
      </c>
      <c r="E357" s="202" t="s">
        <v>19</v>
      </c>
      <c r="F357" s="203" t="s">
        <v>458</v>
      </c>
      <c r="G357" s="200"/>
      <c r="H357" s="204">
        <v>3.1139999999999999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193</v>
      </c>
      <c r="AU357" s="210" t="s">
        <v>83</v>
      </c>
      <c r="AV357" s="13" t="s">
        <v>83</v>
      </c>
      <c r="AW357" s="13" t="s">
        <v>32</v>
      </c>
      <c r="AX357" s="13" t="s">
        <v>70</v>
      </c>
      <c r="AY357" s="210" t="s">
        <v>181</v>
      </c>
    </row>
    <row r="358" spans="1:65" s="13" customFormat="1" ht="11.25">
      <c r="B358" s="199"/>
      <c r="C358" s="200"/>
      <c r="D358" s="201" t="s">
        <v>193</v>
      </c>
      <c r="E358" s="202" t="s">
        <v>19</v>
      </c>
      <c r="F358" s="203" t="s">
        <v>213</v>
      </c>
      <c r="G358" s="200"/>
      <c r="H358" s="204">
        <v>1.7969999999999999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193</v>
      </c>
      <c r="AU358" s="210" t="s">
        <v>83</v>
      </c>
      <c r="AV358" s="13" t="s">
        <v>83</v>
      </c>
      <c r="AW358" s="13" t="s">
        <v>32</v>
      </c>
      <c r="AX358" s="13" t="s">
        <v>70</v>
      </c>
      <c r="AY358" s="210" t="s">
        <v>181</v>
      </c>
    </row>
    <row r="359" spans="1:65" s="13" customFormat="1" ht="11.25">
      <c r="B359" s="199"/>
      <c r="C359" s="200"/>
      <c r="D359" s="201" t="s">
        <v>193</v>
      </c>
      <c r="E359" s="202" t="s">
        <v>19</v>
      </c>
      <c r="F359" s="203" t="s">
        <v>214</v>
      </c>
      <c r="G359" s="200"/>
      <c r="H359" s="204">
        <v>0.60099999999999998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193</v>
      </c>
      <c r="AU359" s="210" t="s">
        <v>83</v>
      </c>
      <c r="AV359" s="13" t="s">
        <v>83</v>
      </c>
      <c r="AW359" s="13" t="s">
        <v>32</v>
      </c>
      <c r="AX359" s="13" t="s">
        <v>70</v>
      </c>
      <c r="AY359" s="210" t="s">
        <v>181</v>
      </c>
    </row>
    <row r="360" spans="1:65" s="14" customFormat="1" ht="11.25">
      <c r="B360" s="211"/>
      <c r="C360" s="212"/>
      <c r="D360" s="201" t="s">
        <v>193</v>
      </c>
      <c r="E360" s="213" t="s">
        <v>19</v>
      </c>
      <c r="F360" s="214" t="s">
        <v>197</v>
      </c>
      <c r="G360" s="212"/>
      <c r="H360" s="215">
        <v>8.6260000000000012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83</v>
      </c>
      <c r="AV360" s="14" t="s">
        <v>189</v>
      </c>
      <c r="AW360" s="14" t="s">
        <v>32</v>
      </c>
      <c r="AX360" s="14" t="s">
        <v>77</v>
      </c>
      <c r="AY360" s="221" t="s">
        <v>181</v>
      </c>
    </row>
    <row r="361" spans="1:65" s="2" customFormat="1" ht="16.5" customHeight="1">
      <c r="A361" s="37"/>
      <c r="B361" s="38"/>
      <c r="C361" s="222" t="s">
        <v>459</v>
      </c>
      <c r="D361" s="222" t="s">
        <v>237</v>
      </c>
      <c r="E361" s="223" t="s">
        <v>460</v>
      </c>
      <c r="F361" s="224" t="s">
        <v>461</v>
      </c>
      <c r="G361" s="225" t="s">
        <v>187</v>
      </c>
      <c r="H361" s="226">
        <v>8.6259999999999994</v>
      </c>
      <c r="I361" s="227"/>
      <c r="J361" s="228">
        <f>ROUND(I361*H361,2)</f>
        <v>0</v>
      </c>
      <c r="K361" s="224" t="s">
        <v>188</v>
      </c>
      <c r="L361" s="229"/>
      <c r="M361" s="230" t="s">
        <v>19</v>
      </c>
      <c r="N361" s="231" t="s">
        <v>42</v>
      </c>
      <c r="O361" s="67"/>
      <c r="P361" s="190">
        <f>O361*H361</f>
        <v>0</v>
      </c>
      <c r="Q361" s="190">
        <v>1.2999999999999999E-3</v>
      </c>
      <c r="R361" s="190">
        <f>Q361*H361</f>
        <v>1.1213799999999999E-2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356</v>
      </c>
      <c r="AT361" s="192" t="s">
        <v>237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462</v>
      </c>
    </row>
    <row r="362" spans="1:65" s="13" customFormat="1" ht="11.25">
      <c r="B362" s="199"/>
      <c r="C362" s="200"/>
      <c r="D362" s="201" t="s">
        <v>193</v>
      </c>
      <c r="E362" s="202" t="s">
        <v>19</v>
      </c>
      <c r="F362" s="203" t="s">
        <v>458</v>
      </c>
      <c r="G362" s="200"/>
      <c r="H362" s="204">
        <v>3.1139999999999999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193</v>
      </c>
      <c r="AU362" s="210" t="s">
        <v>83</v>
      </c>
      <c r="AV362" s="13" t="s">
        <v>83</v>
      </c>
      <c r="AW362" s="13" t="s">
        <v>32</v>
      </c>
      <c r="AX362" s="13" t="s">
        <v>70</v>
      </c>
      <c r="AY362" s="210" t="s">
        <v>181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458</v>
      </c>
      <c r="G363" s="200"/>
      <c r="H363" s="204">
        <v>3.1139999999999999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213</v>
      </c>
      <c r="G364" s="200"/>
      <c r="H364" s="204">
        <v>1.7969999999999999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214</v>
      </c>
      <c r="G365" s="200"/>
      <c r="H365" s="204">
        <v>0.60099999999999998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4" customFormat="1" ht="11.25">
      <c r="B366" s="211"/>
      <c r="C366" s="212"/>
      <c r="D366" s="201" t="s">
        <v>193</v>
      </c>
      <c r="E366" s="213" t="s">
        <v>19</v>
      </c>
      <c r="F366" s="214" t="s">
        <v>197</v>
      </c>
      <c r="G366" s="212"/>
      <c r="H366" s="215">
        <v>8.6260000000000012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193</v>
      </c>
      <c r="AU366" s="221" t="s">
        <v>83</v>
      </c>
      <c r="AV366" s="14" t="s">
        <v>189</v>
      </c>
      <c r="AW366" s="14" t="s">
        <v>32</v>
      </c>
      <c r="AX366" s="14" t="s">
        <v>77</v>
      </c>
      <c r="AY366" s="221" t="s">
        <v>181</v>
      </c>
    </row>
    <row r="367" spans="1:65" s="2" customFormat="1" ht="33" customHeight="1">
      <c r="A367" s="37"/>
      <c r="B367" s="38"/>
      <c r="C367" s="181" t="s">
        <v>463</v>
      </c>
      <c r="D367" s="181" t="s">
        <v>184</v>
      </c>
      <c r="E367" s="182" t="s">
        <v>464</v>
      </c>
      <c r="F367" s="183" t="s">
        <v>465</v>
      </c>
      <c r="G367" s="184" t="s">
        <v>309</v>
      </c>
      <c r="H367" s="185">
        <v>1.0999999999999999E-2</v>
      </c>
      <c r="I367" s="186"/>
      <c r="J367" s="187">
        <f>ROUND(I367*H367,2)</f>
        <v>0</v>
      </c>
      <c r="K367" s="183" t="s">
        <v>188</v>
      </c>
      <c r="L367" s="42"/>
      <c r="M367" s="188" t="s">
        <v>19</v>
      </c>
      <c r="N367" s="189" t="s">
        <v>42</v>
      </c>
      <c r="O367" s="67"/>
      <c r="P367" s="190">
        <f>O367*H367</f>
        <v>0</v>
      </c>
      <c r="Q367" s="190">
        <v>0</v>
      </c>
      <c r="R367" s="190">
        <f>Q367*H367</f>
        <v>0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278</v>
      </c>
      <c r="AT367" s="192" t="s">
        <v>184</v>
      </c>
      <c r="AU367" s="192" t="s">
        <v>83</v>
      </c>
      <c r="AY367" s="20" t="s">
        <v>181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83</v>
      </c>
      <c r="BK367" s="193">
        <f>ROUND(I367*H367,2)</f>
        <v>0</v>
      </c>
      <c r="BL367" s="20" t="s">
        <v>278</v>
      </c>
      <c r="BM367" s="192" t="s">
        <v>466</v>
      </c>
    </row>
    <row r="368" spans="1:65" s="2" customFormat="1" ht="11.25">
      <c r="A368" s="37"/>
      <c r="B368" s="38"/>
      <c r="C368" s="39"/>
      <c r="D368" s="194" t="s">
        <v>191</v>
      </c>
      <c r="E368" s="39"/>
      <c r="F368" s="195" t="s">
        <v>467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191</v>
      </c>
      <c r="AU368" s="20" t="s">
        <v>83</v>
      </c>
    </row>
    <row r="369" spans="1:65" s="12" customFormat="1" ht="25.9" customHeight="1">
      <c r="B369" s="165"/>
      <c r="C369" s="166"/>
      <c r="D369" s="167" t="s">
        <v>69</v>
      </c>
      <c r="E369" s="168" t="s">
        <v>468</v>
      </c>
      <c r="F369" s="168" t="s">
        <v>469</v>
      </c>
      <c r="G369" s="166"/>
      <c r="H369" s="166"/>
      <c r="I369" s="169"/>
      <c r="J369" s="170">
        <f>BK369</f>
        <v>0</v>
      </c>
      <c r="K369" s="166"/>
      <c r="L369" s="171"/>
      <c r="M369" s="172"/>
      <c r="N369" s="173"/>
      <c r="O369" s="173"/>
      <c r="P369" s="174">
        <f>SUM(P370:P377)</f>
        <v>0</v>
      </c>
      <c r="Q369" s="173"/>
      <c r="R369" s="174">
        <f>SUM(R370:R377)</f>
        <v>0</v>
      </c>
      <c r="S369" s="173"/>
      <c r="T369" s="175">
        <f>SUM(T370:T377)</f>
        <v>0</v>
      </c>
      <c r="AR369" s="176" t="s">
        <v>215</v>
      </c>
      <c r="AT369" s="177" t="s">
        <v>69</v>
      </c>
      <c r="AU369" s="177" t="s">
        <v>70</v>
      </c>
      <c r="AY369" s="176" t="s">
        <v>181</v>
      </c>
      <c r="BK369" s="178">
        <f>SUM(BK370:BK377)</f>
        <v>0</v>
      </c>
    </row>
    <row r="370" spans="1:65" s="2" customFormat="1" ht="16.5" customHeight="1">
      <c r="A370" s="37"/>
      <c r="B370" s="38"/>
      <c r="C370" s="181" t="s">
        <v>470</v>
      </c>
      <c r="D370" s="181" t="s">
        <v>184</v>
      </c>
      <c r="E370" s="182" t="s">
        <v>471</v>
      </c>
      <c r="F370" s="183" t="s">
        <v>472</v>
      </c>
      <c r="G370" s="184" t="s">
        <v>473</v>
      </c>
      <c r="H370" s="185">
        <v>1</v>
      </c>
      <c r="I370" s="186"/>
      <c r="J370" s="187">
        <f t="shared" ref="J370:J377" si="0">ROUND(I370*H370,2)</f>
        <v>0</v>
      </c>
      <c r="K370" s="183" t="s">
        <v>19</v>
      </c>
      <c r="L370" s="42"/>
      <c r="M370" s="188" t="s">
        <v>19</v>
      </c>
      <c r="N370" s="189" t="s">
        <v>42</v>
      </c>
      <c r="O370" s="67"/>
      <c r="P370" s="190">
        <f t="shared" ref="P370:P377" si="1">O370*H370</f>
        <v>0</v>
      </c>
      <c r="Q370" s="190">
        <v>0</v>
      </c>
      <c r="R370" s="190">
        <f t="shared" ref="R370:R377" si="2">Q370*H370</f>
        <v>0</v>
      </c>
      <c r="S370" s="190">
        <v>0</v>
      </c>
      <c r="T370" s="191">
        <f t="shared" ref="T370:T377" si="3"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189</v>
      </c>
      <c r="AT370" s="192" t="s">
        <v>184</v>
      </c>
      <c r="AU370" s="192" t="s">
        <v>77</v>
      </c>
      <c r="AY370" s="20" t="s">
        <v>181</v>
      </c>
      <c r="BE370" s="193">
        <f t="shared" ref="BE370:BE377" si="4">IF(N370="základní",J370,0)</f>
        <v>0</v>
      </c>
      <c r="BF370" s="193">
        <f t="shared" ref="BF370:BF377" si="5">IF(N370="snížená",J370,0)</f>
        <v>0</v>
      </c>
      <c r="BG370" s="193">
        <f t="shared" ref="BG370:BG377" si="6">IF(N370="zákl. přenesená",J370,0)</f>
        <v>0</v>
      </c>
      <c r="BH370" s="193">
        <f t="shared" ref="BH370:BH377" si="7">IF(N370="sníž. přenesená",J370,0)</f>
        <v>0</v>
      </c>
      <c r="BI370" s="193">
        <f t="shared" ref="BI370:BI377" si="8">IF(N370="nulová",J370,0)</f>
        <v>0</v>
      </c>
      <c r="BJ370" s="20" t="s">
        <v>83</v>
      </c>
      <c r="BK370" s="193">
        <f t="shared" ref="BK370:BK377" si="9">ROUND(I370*H370,2)</f>
        <v>0</v>
      </c>
      <c r="BL370" s="20" t="s">
        <v>189</v>
      </c>
      <c r="BM370" s="192" t="s">
        <v>474</v>
      </c>
    </row>
    <row r="371" spans="1:65" s="2" customFormat="1" ht="16.5" customHeight="1">
      <c r="A371" s="37"/>
      <c r="B371" s="38"/>
      <c r="C371" s="181" t="s">
        <v>475</v>
      </c>
      <c r="D371" s="181" t="s">
        <v>184</v>
      </c>
      <c r="E371" s="182" t="s">
        <v>476</v>
      </c>
      <c r="F371" s="183" t="s">
        <v>477</v>
      </c>
      <c r="G371" s="184" t="s">
        <v>473</v>
      </c>
      <c r="H371" s="185">
        <v>1</v>
      </c>
      <c r="I371" s="186"/>
      <c r="J371" s="187">
        <f t="shared" si="0"/>
        <v>0</v>
      </c>
      <c r="K371" s="183" t="s">
        <v>19</v>
      </c>
      <c r="L371" s="42"/>
      <c r="M371" s="188" t="s">
        <v>19</v>
      </c>
      <c r="N371" s="189" t="s">
        <v>42</v>
      </c>
      <c r="O371" s="67"/>
      <c r="P371" s="190">
        <f t="shared" si="1"/>
        <v>0</v>
      </c>
      <c r="Q371" s="190">
        <v>0</v>
      </c>
      <c r="R371" s="190">
        <f t="shared" si="2"/>
        <v>0</v>
      </c>
      <c r="S371" s="190">
        <v>0</v>
      </c>
      <c r="T371" s="191">
        <f t="shared" si="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189</v>
      </c>
      <c r="AT371" s="192" t="s">
        <v>184</v>
      </c>
      <c r="AU371" s="192" t="s">
        <v>77</v>
      </c>
      <c r="AY371" s="20" t="s">
        <v>181</v>
      </c>
      <c r="BE371" s="193">
        <f t="shared" si="4"/>
        <v>0</v>
      </c>
      <c r="BF371" s="193">
        <f t="shared" si="5"/>
        <v>0</v>
      </c>
      <c r="BG371" s="193">
        <f t="shared" si="6"/>
        <v>0</v>
      </c>
      <c r="BH371" s="193">
        <f t="shared" si="7"/>
        <v>0</v>
      </c>
      <c r="BI371" s="193">
        <f t="shared" si="8"/>
        <v>0</v>
      </c>
      <c r="BJ371" s="20" t="s">
        <v>83</v>
      </c>
      <c r="BK371" s="193">
        <f t="shared" si="9"/>
        <v>0</v>
      </c>
      <c r="BL371" s="20" t="s">
        <v>189</v>
      </c>
      <c r="BM371" s="192" t="s">
        <v>478</v>
      </c>
    </row>
    <row r="372" spans="1:65" s="2" customFormat="1" ht="24.2" customHeight="1">
      <c r="A372" s="37"/>
      <c r="B372" s="38"/>
      <c r="C372" s="181" t="s">
        <v>479</v>
      </c>
      <c r="D372" s="181" t="s">
        <v>184</v>
      </c>
      <c r="E372" s="182" t="s">
        <v>480</v>
      </c>
      <c r="F372" s="183" t="s">
        <v>481</v>
      </c>
      <c r="G372" s="184" t="s">
        <v>473</v>
      </c>
      <c r="H372" s="185">
        <v>1</v>
      </c>
      <c r="I372" s="186"/>
      <c r="J372" s="187">
        <f t="shared" si="0"/>
        <v>0</v>
      </c>
      <c r="K372" s="183" t="s">
        <v>19</v>
      </c>
      <c r="L372" s="42"/>
      <c r="M372" s="188" t="s">
        <v>19</v>
      </c>
      <c r="N372" s="189" t="s">
        <v>42</v>
      </c>
      <c r="O372" s="67"/>
      <c r="P372" s="190">
        <f t="shared" si="1"/>
        <v>0</v>
      </c>
      <c r="Q372" s="190">
        <v>0</v>
      </c>
      <c r="R372" s="190">
        <f t="shared" si="2"/>
        <v>0</v>
      </c>
      <c r="S372" s="190">
        <v>0</v>
      </c>
      <c r="T372" s="191">
        <f t="shared" si="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189</v>
      </c>
      <c r="AT372" s="192" t="s">
        <v>184</v>
      </c>
      <c r="AU372" s="192" t="s">
        <v>77</v>
      </c>
      <c r="AY372" s="20" t="s">
        <v>181</v>
      </c>
      <c r="BE372" s="193">
        <f t="shared" si="4"/>
        <v>0</v>
      </c>
      <c r="BF372" s="193">
        <f t="shared" si="5"/>
        <v>0</v>
      </c>
      <c r="BG372" s="193">
        <f t="shared" si="6"/>
        <v>0</v>
      </c>
      <c r="BH372" s="193">
        <f t="shared" si="7"/>
        <v>0</v>
      </c>
      <c r="BI372" s="193">
        <f t="shared" si="8"/>
        <v>0</v>
      </c>
      <c r="BJ372" s="20" t="s">
        <v>83</v>
      </c>
      <c r="BK372" s="193">
        <f t="shared" si="9"/>
        <v>0</v>
      </c>
      <c r="BL372" s="20" t="s">
        <v>189</v>
      </c>
      <c r="BM372" s="192" t="s">
        <v>482</v>
      </c>
    </row>
    <row r="373" spans="1:65" s="2" customFormat="1" ht="16.5" customHeight="1">
      <c r="A373" s="37"/>
      <c r="B373" s="38"/>
      <c r="C373" s="181" t="s">
        <v>483</v>
      </c>
      <c r="D373" s="181" t="s">
        <v>184</v>
      </c>
      <c r="E373" s="182" t="s">
        <v>484</v>
      </c>
      <c r="F373" s="183" t="s">
        <v>485</v>
      </c>
      <c r="G373" s="184" t="s">
        <v>473</v>
      </c>
      <c r="H373" s="185">
        <v>1</v>
      </c>
      <c r="I373" s="186"/>
      <c r="J373" s="187">
        <f t="shared" si="0"/>
        <v>0</v>
      </c>
      <c r="K373" s="183" t="s">
        <v>19</v>
      </c>
      <c r="L373" s="42"/>
      <c r="M373" s="188" t="s">
        <v>19</v>
      </c>
      <c r="N373" s="189" t="s">
        <v>42</v>
      </c>
      <c r="O373" s="67"/>
      <c r="P373" s="190">
        <f t="shared" si="1"/>
        <v>0</v>
      </c>
      <c r="Q373" s="190">
        <v>0</v>
      </c>
      <c r="R373" s="190">
        <f t="shared" si="2"/>
        <v>0</v>
      </c>
      <c r="S373" s="190">
        <v>0</v>
      </c>
      <c r="T373" s="191">
        <f t="shared" si="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2" t="s">
        <v>189</v>
      </c>
      <c r="AT373" s="192" t="s">
        <v>184</v>
      </c>
      <c r="AU373" s="192" t="s">
        <v>77</v>
      </c>
      <c r="AY373" s="20" t="s">
        <v>181</v>
      </c>
      <c r="BE373" s="193">
        <f t="shared" si="4"/>
        <v>0</v>
      </c>
      <c r="BF373" s="193">
        <f t="shared" si="5"/>
        <v>0</v>
      </c>
      <c r="BG373" s="193">
        <f t="shared" si="6"/>
        <v>0</v>
      </c>
      <c r="BH373" s="193">
        <f t="shared" si="7"/>
        <v>0</v>
      </c>
      <c r="BI373" s="193">
        <f t="shared" si="8"/>
        <v>0</v>
      </c>
      <c r="BJ373" s="20" t="s">
        <v>83</v>
      </c>
      <c r="BK373" s="193">
        <f t="shared" si="9"/>
        <v>0</v>
      </c>
      <c r="BL373" s="20" t="s">
        <v>189</v>
      </c>
      <c r="BM373" s="192" t="s">
        <v>486</v>
      </c>
    </row>
    <row r="374" spans="1:65" s="2" customFormat="1" ht="16.5" customHeight="1">
      <c r="A374" s="37"/>
      <c r="B374" s="38"/>
      <c r="C374" s="181" t="s">
        <v>487</v>
      </c>
      <c r="D374" s="181" t="s">
        <v>184</v>
      </c>
      <c r="E374" s="182" t="s">
        <v>488</v>
      </c>
      <c r="F374" s="183" t="s">
        <v>489</v>
      </c>
      <c r="G374" s="184" t="s">
        <v>473</v>
      </c>
      <c r="H374" s="185">
        <v>1</v>
      </c>
      <c r="I374" s="186"/>
      <c r="J374" s="187">
        <f t="shared" si="0"/>
        <v>0</v>
      </c>
      <c r="K374" s="183" t="s">
        <v>19</v>
      </c>
      <c r="L374" s="42"/>
      <c r="M374" s="188" t="s">
        <v>19</v>
      </c>
      <c r="N374" s="189" t="s">
        <v>42</v>
      </c>
      <c r="O374" s="67"/>
      <c r="P374" s="190">
        <f t="shared" si="1"/>
        <v>0</v>
      </c>
      <c r="Q374" s="190">
        <v>0</v>
      </c>
      <c r="R374" s="190">
        <f t="shared" si="2"/>
        <v>0</v>
      </c>
      <c r="S374" s="190">
        <v>0</v>
      </c>
      <c r="T374" s="191">
        <f t="shared" si="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189</v>
      </c>
      <c r="AT374" s="192" t="s">
        <v>184</v>
      </c>
      <c r="AU374" s="192" t="s">
        <v>77</v>
      </c>
      <c r="AY374" s="20" t="s">
        <v>181</v>
      </c>
      <c r="BE374" s="193">
        <f t="shared" si="4"/>
        <v>0</v>
      </c>
      <c r="BF374" s="193">
        <f t="shared" si="5"/>
        <v>0</v>
      </c>
      <c r="BG374" s="193">
        <f t="shared" si="6"/>
        <v>0</v>
      </c>
      <c r="BH374" s="193">
        <f t="shared" si="7"/>
        <v>0</v>
      </c>
      <c r="BI374" s="193">
        <f t="shared" si="8"/>
        <v>0</v>
      </c>
      <c r="BJ374" s="20" t="s">
        <v>83</v>
      </c>
      <c r="BK374" s="193">
        <f t="shared" si="9"/>
        <v>0</v>
      </c>
      <c r="BL374" s="20" t="s">
        <v>189</v>
      </c>
      <c r="BM374" s="192" t="s">
        <v>490</v>
      </c>
    </row>
    <row r="375" spans="1:65" s="2" customFormat="1" ht="24.2" customHeight="1">
      <c r="A375" s="37"/>
      <c r="B375" s="38"/>
      <c r="C375" s="181" t="s">
        <v>491</v>
      </c>
      <c r="D375" s="181" t="s">
        <v>184</v>
      </c>
      <c r="E375" s="182" t="s">
        <v>492</v>
      </c>
      <c r="F375" s="183" t="s">
        <v>493</v>
      </c>
      <c r="G375" s="184" t="s">
        <v>473</v>
      </c>
      <c r="H375" s="185">
        <v>1</v>
      </c>
      <c r="I375" s="186"/>
      <c r="J375" s="187">
        <f t="shared" si="0"/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si="1"/>
        <v>0</v>
      </c>
      <c r="Q375" s="190">
        <v>0</v>
      </c>
      <c r="R375" s="190">
        <f t="shared" si="2"/>
        <v>0</v>
      </c>
      <c r="S375" s="190">
        <v>0</v>
      </c>
      <c r="T375" s="191">
        <f t="shared" si="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si="4"/>
        <v>0</v>
      </c>
      <c r="BF375" s="193">
        <f t="shared" si="5"/>
        <v>0</v>
      </c>
      <c r="BG375" s="193">
        <f t="shared" si="6"/>
        <v>0</v>
      </c>
      <c r="BH375" s="193">
        <f t="shared" si="7"/>
        <v>0</v>
      </c>
      <c r="BI375" s="193">
        <f t="shared" si="8"/>
        <v>0</v>
      </c>
      <c r="BJ375" s="20" t="s">
        <v>83</v>
      </c>
      <c r="BK375" s="193">
        <f t="shared" si="9"/>
        <v>0</v>
      </c>
      <c r="BL375" s="20" t="s">
        <v>189</v>
      </c>
      <c r="BM375" s="192" t="s">
        <v>494</v>
      </c>
    </row>
    <row r="376" spans="1:65" s="2" customFormat="1" ht="33" customHeight="1">
      <c r="A376" s="37"/>
      <c r="B376" s="38"/>
      <c r="C376" s="181" t="s">
        <v>495</v>
      </c>
      <c r="D376" s="181" t="s">
        <v>184</v>
      </c>
      <c r="E376" s="182" t="s">
        <v>496</v>
      </c>
      <c r="F376" s="183" t="s">
        <v>497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498</v>
      </c>
    </row>
    <row r="377" spans="1:65" s="2" customFormat="1" ht="16.5" customHeight="1">
      <c r="A377" s="37"/>
      <c r="B377" s="38"/>
      <c r="C377" s="181" t="s">
        <v>499</v>
      </c>
      <c r="D377" s="181" t="s">
        <v>184</v>
      </c>
      <c r="E377" s="182" t="s">
        <v>500</v>
      </c>
      <c r="F377" s="183" t="s">
        <v>501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253" t="s">
        <v>19</v>
      </c>
      <c r="N377" s="254" t="s">
        <v>42</v>
      </c>
      <c r="O377" s="255"/>
      <c r="P377" s="256">
        <f t="shared" si="1"/>
        <v>0</v>
      </c>
      <c r="Q377" s="256">
        <v>0</v>
      </c>
      <c r="R377" s="256">
        <f t="shared" si="2"/>
        <v>0</v>
      </c>
      <c r="S377" s="256">
        <v>0</v>
      </c>
      <c r="T377" s="257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502</v>
      </c>
    </row>
    <row r="378" spans="1:65" s="2" customFormat="1" ht="6.95" customHeight="1">
      <c r="A378" s="37"/>
      <c r="B378" s="50"/>
      <c r="C378" s="51"/>
      <c r="D378" s="51"/>
      <c r="E378" s="51"/>
      <c r="F378" s="51"/>
      <c r="G378" s="51"/>
      <c r="H378" s="51"/>
      <c r="I378" s="51"/>
      <c r="J378" s="51"/>
      <c r="K378" s="51"/>
      <c r="L378" s="42"/>
      <c r="M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</sheetData>
  <sheetProtection algorithmName="SHA-512" hashValue="1Lfj6CwK6nevfCzsBh93D7RZ44NUfVaQQFbjw7cINpWlUm+1tZTpOyfHlwC2IaA7GR1VKXmduBbJ08PaZir8+g==" saltValue="tM4KCUFqFzy4v2GmFZcmYUoVf3rJWPQwD9WXoOWWDbt3blpCJYuPH5VpvGUMfd3DUaARyH1zg8oeudF8LB5eMg==" spinCount="100000" sheet="1" objects="1" scenarios="1" formatColumns="0" formatRows="0" autoFilter="0"/>
  <autoFilter ref="C96:K377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8" r:id="rId2"/>
    <hyperlink ref="F115" r:id="rId3"/>
    <hyperlink ref="F119" r:id="rId4"/>
    <hyperlink ref="F126" r:id="rId5"/>
    <hyperlink ref="F133" r:id="rId6"/>
    <hyperlink ref="F140" r:id="rId7"/>
    <hyperlink ref="F154" r:id="rId8"/>
    <hyperlink ref="F181" r:id="rId9"/>
    <hyperlink ref="F188" r:id="rId10"/>
    <hyperlink ref="F196" r:id="rId11"/>
    <hyperlink ref="F203" r:id="rId12"/>
    <hyperlink ref="F207" r:id="rId13"/>
    <hyperlink ref="F212" r:id="rId14"/>
    <hyperlink ref="F217" r:id="rId15"/>
    <hyperlink ref="F224" r:id="rId16"/>
    <hyperlink ref="F232" r:id="rId17"/>
    <hyperlink ref="F241" r:id="rId18"/>
    <hyperlink ref="F243" r:id="rId19"/>
    <hyperlink ref="F245" r:id="rId20"/>
    <hyperlink ref="F250" r:id="rId21"/>
    <hyperlink ref="F253" r:id="rId22"/>
    <hyperlink ref="F257" r:id="rId23"/>
    <hyperlink ref="F263" r:id="rId24"/>
    <hyperlink ref="F274" r:id="rId25"/>
    <hyperlink ref="F277" r:id="rId26"/>
    <hyperlink ref="F286" r:id="rId27"/>
    <hyperlink ref="F293" r:id="rId28"/>
    <hyperlink ref="F300" r:id="rId29"/>
    <hyperlink ref="F306" r:id="rId30"/>
    <hyperlink ref="F317" r:id="rId31"/>
    <hyperlink ref="F320" r:id="rId32"/>
    <hyperlink ref="F327" r:id="rId33"/>
    <hyperlink ref="F334" r:id="rId34"/>
    <hyperlink ref="F341" r:id="rId35"/>
    <hyperlink ref="F344" r:id="rId36"/>
    <hyperlink ref="F368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144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77</v>
      </c>
    </row>
    <row r="4" spans="1:46" s="1" customFormat="1" ht="24.95" customHeight="1">
      <c r="B4" s="23"/>
      <c r="D4" s="113" t="s">
        <v>145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89" t="str">
        <f>'Rekapitulace stavby'!K6</f>
        <v>Výměna oken Václavkova 817 - 819, Valašské Meziříčí</v>
      </c>
      <c r="F7" s="390"/>
      <c r="G7" s="390"/>
      <c r="H7" s="390"/>
      <c r="L7" s="23"/>
    </row>
    <row r="8" spans="1:46" s="1" customFormat="1" ht="12" customHeight="1">
      <c r="B8" s="23"/>
      <c r="D8" s="115" t="s">
        <v>146</v>
      </c>
      <c r="L8" s="23"/>
    </row>
    <row r="9" spans="1:46" s="2" customFormat="1" ht="16.5" customHeight="1">
      <c r="A9" s="37"/>
      <c r="B9" s="42"/>
      <c r="C9" s="37"/>
      <c r="D9" s="37"/>
      <c r="E9" s="389" t="s">
        <v>579</v>
      </c>
      <c r="F9" s="391"/>
      <c r="G9" s="391"/>
      <c r="H9" s="39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148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586</v>
      </c>
      <c r="F11" s="391"/>
      <c r="G11" s="391"/>
      <c r="H11" s="39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5. 2. 2024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3" t="str">
        <f>'Rekapitulace stavby'!E14</f>
        <v>Vyplň údaj</v>
      </c>
      <c r="F20" s="394"/>
      <c r="G20" s="394"/>
      <c r="H20" s="394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tr">
        <f>IF('Rekapitulace stavby'!AN16="","",'Rekapitulace stavby'!AN16)</f>
        <v/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 xml:space="preserve"> </v>
      </c>
      <c r="F23" s="37"/>
      <c r="G23" s="37"/>
      <c r="H23" s="37"/>
      <c r="I23" s="115" t="s">
        <v>28</v>
      </c>
      <c r="J23" s="106" t="str">
        <f>IF('Rekapitulace stavby'!AN17="","",'Rekapitulace stavby'!AN17)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5" t="s">
        <v>19</v>
      </c>
      <c r="F29" s="395"/>
      <c r="G29" s="395"/>
      <c r="H29" s="39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ROUND((SUM(BE96:BE382)),  2)</f>
        <v>0</v>
      </c>
      <c r="G35" s="37"/>
      <c r="H35" s="37"/>
      <c r="I35" s="127">
        <v>0.21</v>
      </c>
      <c r="J35" s="126">
        <f>ROUND(((SUM(BE96:BE382))*I35),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ROUND((SUM(BF96:BF382)),  2)</f>
        <v>0</v>
      </c>
      <c r="G36" s="37"/>
      <c r="H36" s="37"/>
      <c r="I36" s="127">
        <v>0.12</v>
      </c>
      <c r="J36" s="126">
        <f>ROUND(((SUM(BF96:BF382))*I36),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ROUND((SUM(BG96:BG382)),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ROUND((SUM(BH96:BH382)),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ROUND((SUM(BI96:BI382)),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150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6" t="str">
        <f>E7</f>
        <v>Výměna oken Václavkova 817 - 819, Valašské Meziříčí</v>
      </c>
      <c r="F50" s="397"/>
      <c r="G50" s="397"/>
      <c r="H50" s="397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146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6" t="s">
        <v>579</v>
      </c>
      <c r="F52" s="398"/>
      <c r="G52" s="398"/>
      <c r="H52" s="398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148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5" t="str">
        <f>E11</f>
        <v>037 - Společné prostory 819</v>
      </c>
      <c r="F54" s="398"/>
      <c r="G54" s="398"/>
      <c r="H54" s="398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5. 2. 2024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Valašské Meziříčí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151</v>
      </c>
      <c r="D61" s="140"/>
      <c r="E61" s="140"/>
      <c r="F61" s="140"/>
      <c r="G61" s="140"/>
      <c r="H61" s="140"/>
      <c r="I61" s="140"/>
      <c r="J61" s="141" t="s">
        <v>152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153</v>
      </c>
    </row>
    <row r="64" spans="1:47" s="9" customFormat="1" ht="24.95" customHeight="1">
      <c r="B64" s="143"/>
      <c r="C64" s="144"/>
      <c r="D64" s="145" t="s">
        <v>154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155</v>
      </c>
      <c r="E65" s="151"/>
      <c r="F65" s="151"/>
      <c r="G65" s="151"/>
      <c r="H65" s="151"/>
      <c r="I65" s="151"/>
      <c r="J65" s="152">
        <f>J98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156</v>
      </c>
      <c r="E66" s="151"/>
      <c r="F66" s="151"/>
      <c r="G66" s="151"/>
      <c r="H66" s="151"/>
      <c r="I66" s="151"/>
      <c r="J66" s="152">
        <f>J206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157</v>
      </c>
      <c r="E67" s="151"/>
      <c r="F67" s="151"/>
      <c r="G67" s="151"/>
      <c r="H67" s="151"/>
      <c r="I67" s="151"/>
      <c r="J67" s="152">
        <f>J253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158</v>
      </c>
      <c r="E68" s="151"/>
      <c r="F68" s="151"/>
      <c r="G68" s="151"/>
      <c r="H68" s="151"/>
      <c r="I68" s="151"/>
      <c r="J68" s="152">
        <f>J265</f>
        <v>0</v>
      </c>
      <c r="K68" s="100"/>
      <c r="L68" s="153"/>
    </row>
    <row r="69" spans="1:31" s="9" customFormat="1" ht="24.95" customHeight="1">
      <c r="B69" s="143"/>
      <c r="C69" s="144"/>
      <c r="D69" s="145" t="s">
        <v>159</v>
      </c>
      <c r="E69" s="146"/>
      <c r="F69" s="146"/>
      <c r="G69" s="146"/>
      <c r="H69" s="146"/>
      <c r="I69" s="146"/>
      <c r="J69" s="147">
        <f>J268</f>
        <v>0</v>
      </c>
      <c r="K69" s="144"/>
      <c r="L69" s="148"/>
    </row>
    <row r="70" spans="1:31" s="10" customFormat="1" ht="19.899999999999999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J269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161</v>
      </c>
      <c r="E71" s="151"/>
      <c r="F71" s="151"/>
      <c r="G71" s="151"/>
      <c r="H71" s="151"/>
      <c r="I71" s="151"/>
      <c r="J71" s="152">
        <f>J283</f>
        <v>0</v>
      </c>
      <c r="K71" s="100"/>
      <c r="L71" s="153"/>
    </row>
    <row r="72" spans="1:31" s="10" customFormat="1" ht="19.899999999999999" customHeight="1">
      <c r="B72" s="149"/>
      <c r="C72" s="100"/>
      <c r="D72" s="150" t="s">
        <v>162</v>
      </c>
      <c r="E72" s="151"/>
      <c r="F72" s="151"/>
      <c r="G72" s="151"/>
      <c r="H72" s="151"/>
      <c r="I72" s="151"/>
      <c r="J72" s="152">
        <f>J333</f>
        <v>0</v>
      </c>
      <c r="K72" s="100"/>
      <c r="L72" s="153"/>
    </row>
    <row r="73" spans="1:31" s="10" customFormat="1" ht="19.899999999999999" customHeight="1">
      <c r="B73" s="149"/>
      <c r="C73" s="100"/>
      <c r="D73" s="150" t="s">
        <v>163</v>
      </c>
      <c r="E73" s="151"/>
      <c r="F73" s="151"/>
      <c r="G73" s="151"/>
      <c r="H73" s="151"/>
      <c r="I73" s="151"/>
      <c r="J73" s="152">
        <f>J360</f>
        <v>0</v>
      </c>
      <c r="K73" s="100"/>
      <c r="L73" s="153"/>
    </row>
    <row r="74" spans="1:31" s="9" customFormat="1" ht="24.95" customHeight="1">
      <c r="B74" s="143"/>
      <c r="C74" s="144"/>
      <c r="D74" s="145" t="s">
        <v>165</v>
      </c>
      <c r="E74" s="146"/>
      <c r="F74" s="146"/>
      <c r="G74" s="146"/>
      <c r="H74" s="146"/>
      <c r="I74" s="146"/>
      <c r="J74" s="147">
        <f>J374</f>
        <v>0</v>
      </c>
      <c r="K74" s="144"/>
      <c r="L74" s="148"/>
    </row>
    <row r="75" spans="1:31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31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24.95" customHeight="1">
      <c r="A81" s="37"/>
      <c r="B81" s="38"/>
      <c r="C81" s="26" t="s">
        <v>166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6.5" customHeight="1">
      <c r="A84" s="37"/>
      <c r="B84" s="38"/>
      <c r="C84" s="39"/>
      <c r="D84" s="39"/>
      <c r="E84" s="396" t="str">
        <f>E7</f>
        <v>Výměna oken Václavkova 817 - 819, Valašské Meziříčí</v>
      </c>
      <c r="F84" s="397"/>
      <c r="G84" s="397"/>
      <c r="H84" s="397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1" customFormat="1" ht="12" customHeight="1">
      <c r="B85" s="24"/>
      <c r="C85" s="32" t="s">
        <v>146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63" s="2" customFormat="1" ht="16.5" customHeight="1">
      <c r="A86" s="37"/>
      <c r="B86" s="38"/>
      <c r="C86" s="39"/>
      <c r="D86" s="39"/>
      <c r="E86" s="396" t="s">
        <v>579</v>
      </c>
      <c r="F86" s="398"/>
      <c r="G86" s="398"/>
      <c r="H86" s="398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148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45" t="str">
        <f>E11</f>
        <v>037 - Společné prostory 819</v>
      </c>
      <c r="F88" s="398"/>
      <c r="G88" s="398"/>
      <c r="H88" s="398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F14</f>
        <v xml:space="preserve"> </v>
      </c>
      <c r="G90" s="39"/>
      <c r="H90" s="39"/>
      <c r="I90" s="32" t="s">
        <v>23</v>
      </c>
      <c r="J90" s="62" t="str">
        <f>IF(J14="","",J14)</f>
        <v>5. 2. 2024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25</v>
      </c>
      <c r="D92" s="39"/>
      <c r="E92" s="39"/>
      <c r="F92" s="30" t="str">
        <f>E17</f>
        <v>Město Valašské Meziříčí</v>
      </c>
      <c r="G92" s="39"/>
      <c r="H92" s="39"/>
      <c r="I92" s="32" t="s">
        <v>31</v>
      </c>
      <c r="J92" s="35" t="str">
        <f>E23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29</v>
      </c>
      <c r="D93" s="39"/>
      <c r="E93" s="39"/>
      <c r="F93" s="30" t="str">
        <f>IF(E20="","",E20)</f>
        <v>Vyplň údaj</v>
      </c>
      <c r="G93" s="39"/>
      <c r="H93" s="39"/>
      <c r="I93" s="32" t="s">
        <v>33</v>
      </c>
      <c r="J93" s="35" t="str">
        <f>E26</f>
        <v xml:space="preserve"> 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4"/>
      <c r="B95" s="155"/>
      <c r="C95" s="156" t="s">
        <v>167</v>
      </c>
      <c r="D95" s="157" t="s">
        <v>55</v>
      </c>
      <c r="E95" s="157" t="s">
        <v>51</v>
      </c>
      <c r="F95" s="157" t="s">
        <v>52</v>
      </c>
      <c r="G95" s="157" t="s">
        <v>168</v>
      </c>
      <c r="H95" s="157" t="s">
        <v>169</v>
      </c>
      <c r="I95" s="157" t="s">
        <v>170</v>
      </c>
      <c r="J95" s="157" t="s">
        <v>152</v>
      </c>
      <c r="K95" s="158" t="s">
        <v>171</v>
      </c>
      <c r="L95" s="159"/>
      <c r="M95" s="71" t="s">
        <v>19</v>
      </c>
      <c r="N95" s="72" t="s">
        <v>40</v>
      </c>
      <c r="O95" s="72" t="s">
        <v>172</v>
      </c>
      <c r="P95" s="72" t="s">
        <v>173</v>
      </c>
      <c r="Q95" s="72" t="s">
        <v>174</v>
      </c>
      <c r="R95" s="72" t="s">
        <v>175</v>
      </c>
      <c r="S95" s="72" t="s">
        <v>176</v>
      </c>
      <c r="T95" s="73" t="s">
        <v>177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7"/>
      <c r="B96" s="38"/>
      <c r="C96" s="78" t="s">
        <v>178</v>
      </c>
      <c r="D96" s="39"/>
      <c r="E96" s="39"/>
      <c r="F96" s="39"/>
      <c r="G96" s="39"/>
      <c r="H96" s="39"/>
      <c r="I96" s="39"/>
      <c r="J96" s="160">
        <f>BK96</f>
        <v>0</v>
      </c>
      <c r="K96" s="39"/>
      <c r="L96" s="42"/>
      <c r="M96" s="74"/>
      <c r="N96" s="161"/>
      <c r="O96" s="75"/>
      <c r="P96" s="162">
        <f>P97+P268+P374</f>
        <v>0</v>
      </c>
      <c r="Q96" s="75"/>
      <c r="R96" s="162">
        <f>R97+R268+R374</f>
        <v>0.98913263000000007</v>
      </c>
      <c r="S96" s="75"/>
      <c r="T96" s="163">
        <f>T97+T268+T374</f>
        <v>1.5238268799999997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69</v>
      </c>
      <c r="AU96" s="20" t="s">
        <v>153</v>
      </c>
      <c r="BK96" s="164">
        <f>BK97+BK268+BK374</f>
        <v>0</v>
      </c>
    </row>
    <row r="97" spans="1:65" s="12" customFormat="1" ht="25.9" customHeight="1">
      <c r="B97" s="165"/>
      <c r="C97" s="166"/>
      <c r="D97" s="167" t="s">
        <v>69</v>
      </c>
      <c r="E97" s="168" t="s">
        <v>179</v>
      </c>
      <c r="F97" s="168" t="s">
        <v>180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P98+P206+P253+P265</f>
        <v>0</v>
      </c>
      <c r="Q97" s="173"/>
      <c r="R97" s="174">
        <f>R98+R206+R253+R265</f>
        <v>0.41681363999999999</v>
      </c>
      <c r="S97" s="173"/>
      <c r="T97" s="175">
        <f>T98+T206+T253+T265</f>
        <v>1.5143920799999997</v>
      </c>
      <c r="AR97" s="176" t="s">
        <v>77</v>
      </c>
      <c r="AT97" s="177" t="s">
        <v>69</v>
      </c>
      <c r="AU97" s="177" t="s">
        <v>70</v>
      </c>
      <c r="AY97" s="176" t="s">
        <v>181</v>
      </c>
      <c r="BK97" s="178">
        <f>BK98+BK206+BK253+BK265</f>
        <v>0</v>
      </c>
    </row>
    <row r="98" spans="1:65" s="12" customFormat="1" ht="22.9" customHeight="1">
      <c r="B98" s="165"/>
      <c r="C98" s="166"/>
      <c r="D98" s="167" t="s">
        <v>69</v>
      </c>
      <c r="E98" s="179" t="s">
        <v>182</v>
      </c>
      <c r="F98" s="179" t="s">
        <v>183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SUM(P99:P205)</f>
        <v>0</v>
      </c>
      <c r="Q98" s="173"/>
      <c r="R98" s="174">
        <f>SUM(R99:R205)</f>
        <v>0.41517564000000001</v>
      </c>
      <c r="S98" s="173"/>
      <c r="T98" s="175">
        <f>SUM(T99:T205)</f>
        <v>6.8560800000000005E-3</v>
      </c>
      <c r="AR98" s="176" t="s">
        <v>77</v>
      </c>
      <c r="AT98" s="177" t="s">
        <v>69</v>
      </c>
      <c r="AU98" s="177" t="s">
        <v>77</v>
      </c>
      <c r="AY98" s="176" t="s">
        <v>181</v>
      </c>
      <c r="BK98" s="178">
        <f>SUM(BK99:BK205)</f>
        <v>0</v>
      </c>
    </row>
    <row r="99" spans="1:65" s="2" customFormat="1" ht="24.2" customHeight="1">
      <c r="A99" s="37"/>
      <c r="B99" s="38"/>
      <c r="C99" s="181" t="s">
        <v>77</v>
      </c>
      <c r="D99" s="181" t="s">
        <v>184</v>
      </c>
      <c r="E99" s="182" t="s">
        <v>185</v>
      </c>
      <c r="F99" s="183" t="s">
        <v>186</v>
      </c>
      <c r="G99" s="184" t="s">
        <v>187</v>
      </c>
      <c r="H99" s="185">
        <v>9.66</v>
      </c>
      <c r="I99" s="186"/>
      <c r="J99" s="187">
        <f>ROUND(I99*H99,2)</f>
        <v>0</v>
      </c>
      <c r="K99" s="183" t="s">
        <v>188</v>
      </c>
      <c r="L99" s="42"/>
      <c r="M99" s="188" t="s">
        <v>19</v>
      </c>
      <c r="N99" s="189" t="s">
        <v>42</v>
      </c>
      <c r="O99" s="67"/>
      <c r="P99" s="190">
        <f>O99*H99</f>
        <v>0</v>
      </c>
      <c r="Q99" s="190">
        <v>4.3800000000000002E-3</v>
      </c>
      <c r="R99" s="190">
        <f>Q99*H99</f>
        <v>4.2310800000000003E-2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189</v>
      </c>
      <c r="AT99" s="192" t="s">
        <v>184</v>
      </c>
      <c r="AU99" s="192" t="s">
        <v>83</v>
      </c>
      <c r="AY99" s="20" t="s">
        <v>181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83</v>
      </c>
      <c r="BK99" s="193">
        <f>ROUND(I99*H99,2)</f>
        <v>0</v>
      </c>
      <c r="BL99" s="20" t="s">
        <v>189</v>
      </c>
      <c r="BM99" s="192" t="s">
        <v>190</v>
      </c>
    </row>
    <row r="100" spans="1:65" s="2" customFormat="1" ht="11.25">
      <c r="A100" s="37"/>
      <c r="B100" s="38"/>
      <c r="C100" s="39"/>
      <c r="D100" s="194" t="s">
        <v>191</v>
      </c>
      <c r="E100" s="39"/>
      <c r="F100" s="195" t="s">
        <v>192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191</v>
      </c>
      <c r="AU100" s="20" t="s">
        <v>83</v>
      </c>
    </row>
    <row r="101" spans="1:65" s="13" customFormat="1" ht="11.25">
      <c r="B101" s="199"/>
      <c r="C101" s="200"/>
      <c r="D101" s="201" t="s">
        <v>193</v>
      </c>
      <c r="E101" s="202" t="s">
        <v>19</v>
      </c>
      <c r="F101" s="203" t="s">
        <v>512</v>
      </c>
      <c r="G101" s="200"/>
      <c r="H101" s="204">
        <v>2.496</v>
      </c>
      <c r="I101" s="205"/>
      <c r="J101" s="200"/>
      <c r="K101" s="200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193</v>
      </c>
      <c r="AU101" s="210" t="s">
        <v>83</v>
      </c>
      <c r="AV101" s="13" t="s">
        <v>83</v>
      </c>
      <c r="AW101" s="13" t="s">
        <v>32</v>
      </c>
      <c r="AX101" s="13" t="s">
        <v>70</v>
      </c>
      <c r="AY101" s="210" t="s">
        <v>181</v>
      </c>
    </row>
    <row r="102" spans="1:65" s="13" customFormat="1" ht="11.25">
      <c r="B102" s="199"/>
      <c r="C102" s="200"/>
      <c r="D102" s="201" t="s">
        <v>193</v>
      </c>
      <c r="E102" s="202" t="s">
        <v>19</v>
      </c>
      <c r="F102" s="203" t="s">
        <v>512</v>
      </c>
      <c r="G102" s="200"/>
      <c r="H102" s="204">
        <v>2.496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193</v>
      </c>
      <c r="AU102" s="210" t="s">
        <v>83</v>
      </c>
      <c r="AV102" s="13" t="s">
        <v>83</v>
      </c>
      <c r="AW102" s="13" t="s">
        <v>32</v>
      </c>
      <c r="AX102" s="13" t="s">
        <v>70</v>
      </c>
      <c r="AY102" s="210" t="s">
        <v>181</v>
      </c>
    </row>
    <row r="103" spans="1:65" s="13" customFormat="1" ht="11.25">
      <c r="B103" s="199"/>
      <c r="C103" s="200"/>
      <c r="D103" s="201" t="s">
        <v>193</v>
      </c>
      <c r="E103" s="202" t="s">
        <v>19</v>
      </c>
      <c r="F103" s="203" t="s">
        <v>513</v>
      </c>
      <c r="G103" s="200"/>
      <c r="H103" s="204">
        <v>1.0680000000000001</v>
      </c>
      <c r="I103" s="205"/>
      <c r="J103" s="200"/>
      <c r="K103" s="200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193</v>
      </c>
      <c r="AU103" s="210" t="s">
        <v>83</v>
      </c>
      <c r="AV103" s="13" t="s">
        <v>83</v>
      </c>
      <c r="AW103" s="13" t="s">
        <v>32</v>
      </c>
      <c r="AX103" s="13" t="s">
        <v>70</v>
      </c>
      <c r="AY103" s="210" t="s">
        <v>181</v>
      </c>
    </row>
    <row r="104" spans="1:65" s="13" customFormat="1" ht="11.25">
      <c r="B104" s="199"/>
      <c r="C104" s="200"/>
      <c r="D104" s="201" t="s">
        <v>193</v>
      </c>
      <c r="E104" s="202" t="s">
        <v>19</v>
      </c>
      <c r="F104" s="203" t="s">
        <v>513</v>
      </c>
      <c r="G104" s="200"/>
      <c r="H104" s="204">
        <v>1.0680000000000001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193</v>
      </c>
      <c r="AU104" s="210" t="s">
        <v>83</v>
      </c>
      <c r="AV104" s="13" t="s">
        <v>83</v>
      </c>
      <c r="AW104" s="13" t="s">
        <v>32</v>
      </c>
      <c r="AX104" s="13" t="s">
        <v>70</v>
      </c>
      <c r="AY104" s="210" t="s">
        <v>181</v>
      </c>
    </row>
    <row r="105" spans="1:65" s="13" customFormat="1" ht="11.25">
      <c r="B105" s="199"/>
      <c r="C105" s="200"/>
      <c r="D105" s="201" t="s">
        <v>193</v>
      </c>
      <c r="E105" s="202" t="s">
        <v>19</v>
      </c>
      <c r="F105" s="203" t="s">
        <v>514</v>
      </c>
      <c r="G105" s="200"/>
      <c r="H105" s="204">
        <v>2.532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83</v>
      </c>
      <c r="AV105" s="13" t="s">
        <v>83</v>
      </c>
      <c r="AW105" s="13" t="s">
        <v>32</v>
      </c>
      <c r="AX105" s="13" t="s">
        <v>70</v>
      </c>
      <c r="AY105" s="210" t="s">
        <v>181</v>
      </c>
    </row>
    <row r="106" spans="1:65" s="14" customFormat="1" ht="11.25">
      <c r="B106" s="211"/>
      <c r="C106" s="212"/>
      <c r="D106" s="201" t="s">
        <v>193</v>
      </c>
      <c r="E106" s="213" t="s">
        <v>19</v>
      </c>
      <c r="F106" s="214" t="s">
        <v>197</v>
      </c>
      <c r="G106" s="212"/>
      <c r="H106" s="215">
        <v>9.66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83</v>
      </c>
      <c r="AV106" s="14" t="s">
        <v>189</v>
      </c>
      <c r="AW106" s="14" t="s">
        <v>32</v>
      </c>
      <c r="AX106" s="14" t="s">
        <v>77</v>
      </c>
      <c r="AY106" s="221" t="s">
        <v>181</v>
      </c>
    </row>
    <row r="107" spans="1:65" s="2" customFormat="1" ht="16.5" customHeight="1">
      <c r="A107" s="37"/>
      <c r="B107" s="38"/>
      <c r="C107" s="181" t="s">
        <v>83</v>
      </c>
      <c r="D107" s="181" t="s">
        <v>184</v>
      </c>
      <c r="E107" s="182" t="s">
        <v>198</v>
      </c>
      <c r="F107" s="183" t="s">
        <v>199</v>
      </c>
      <c r="G107" s="184" t="s">
        <v>187</v>
      </c>
      <c r="H107" s="185">
        <v>9.66</v>
      </c>
      <c r="I107" s="186"/>
      <c r="J107" s="187">
        <f>ROUND(I107*H107,2)</f>
        <v>0</v>
      </c>
      <c r="K107" s="183" t="s">
        <v>188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3.3579999999999999E-2</v>
      </c>
      <c r="R107" s="190">
        <f>Q107*H107</f>
        <v>0.32438279999999997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189</v>
      </c>
      <c r="AT107" s="192" t="s">
        <v>184</v>
      </c>
      <c r="AU107" s="192" t="s">
        <v>83</v>
      </c>
      <c r="AY107" s="20" t="s">
        <v>181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83</v>
      </c>
      <c r="BK107" s="193">
        <f>ROUND(I107*H107,2)</f>
        <v>0</v>
      </c>
      <c r="BL107" s="20" t="s">
        <v>189</v>
      </c>
      <c r="BM107" s="192" t="s">
        <v>200</v>
      </c>
    </row>
    <row r="108" spans="1:65" s="2" customFormat="1" ht="11.25">
      <c r="A108" s="37"/>
      <c r="B108" s="38"/>
      <c r="C108" s="39"/>
      <c r="D108" s="194" t="s">
        <v>191</v>
      </c>
      <c r="E108" s="39"/>
      <c r="F108" s="195" t="s">
        <v>201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191</v>
      </c>
      <c r="AU108" s="20" t="s">
        <v>83</v>
      </c>
    </row>
    <row r="109" spans="1:65" s="13" customFormat="1" ht="11.25">
      <c r="B109" s="199"/>
      <c r="C109" s="200"/>
      <c r="D109" s="201" t="s">
        <v>193</v>
      </c>
      <c r="E109" s="202" t="s">
        <v>19</v>
      </c>
      <c r="F109" s="203" t="s">
        <v>512</v>
      </c>
      <c r="G109" s="200"/>
      <c r="H109" s="204">
        <v>2.496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193</v>
      </c>
      <c r="AU109" s="210" t="s">
        <v>83</v>
      </c>
      <c r="AV109" s="13" t="s">
        <v>83</v>
      </c>
      <c r="AW109" s="13" t="s">
        <v>32</v>
      </c>
      <c r="AX109" s="13" t="s">
        <v>70</v>
      </c>
      <c r="AY109" s="210" t="s">
        <v>181</v>
      </c>
    </row>
    <row r="110" spans="1:65" s="13" customFormat="1" ht="11.25">
      <c r="B110" s="199"/>
      <c r="C110" s="200"/>
      <c r="D110" s="201" t="s">
        <v>193</v>
      </c>
      <c r="E110" s="202" t="s">
        <v>19</v>
      </c>
      <c r="F110" s="203" t="s">
        <v>512</v>
      </c>
      <c r="G110" s="200"/>
      <c r="H110" s="204">
        <v>2.496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193</v>
      </c>
      <c r="AU110" s="210" t="s">
        <v>83</v>
      </c>
      <c r="AV110" s="13" t="s">
        <v>83</v>
      </c>
      <c r="AW110" s="13" t="s">
        <v>32</v>
      </c>
      <c r="AX110" s="13" t="s">
        <v>70</v>
      </c>
      <c r="AY110" s="210" t="s">
        <v>181</v>
      </c>
    </row>
    <row r="111" spans="1:65" s="13" customFormat="1" ht="11.25">
      <c r="B111" s="199"/>
      <c r="C111" s="200"/>
      <c r="D111" s="201" t="s">
        <v>193</v>
      </c>
      <c r="E111" s="202" t="s">
        <v>19</v>
      </c>
      <c r="F111" s="203" t="s">
        <v>513</v>
      </c>
      <c r="G111" s="200"/>
      <c r="H111" s="204">
        <v>1.0680000000000001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193</v>
      </c>
      <c r="AU111" s="210" t="s">
        <v>83</v>
      </c>
      <c r="AV111" s="13" t="s">
        <v>83</v>
      </c>
      <c r="AW111" s="13" t="s">
        <v>32</v>
      </c>
      <c r="AX111" s="13" t="s">
        <v>70</v>
      </c>
      <c r="AY111" s="210" t="s">
        <v>181</v>
      </c>
    </row>
    <row r="112" spans="1:65" s="13" customFormat="1" ht="11.25">
      <c r="B112" s="199"/>
      <c r="C112" s="200"/>
      <c r="D112" s="201" t="s">
        <v>193</v>
      </c>
      <c r="E112" s="202" t="s">
        <v>19</v>
      </c>
      <c r="F112" s="203" t="s">
        <v>513</v>
      </c>
      <c r="G112" s="200"/>
      <c r="H112" s="204">
        <v>1.0680000000000001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83</v>
      </c>
      <c r="AV112" s="13" t="s">
        <v>83</v>
      </c>
      <c r="AW112" s="13" t="s">
        <v>32</v>
      </c>
      <c r="AX112" s="13" t="s">
        <v>70</v>
      </c>
      <c r="AY112" s="210" t="s">
        <v>181</v>
      </c>
    </row>
    <row r="113" spans="1:65" s="13" customFormat="1" ht="11.25">
      <c r="B113" s="199"/>
      <c r="C113" s="200"/>
      <c r="D113" s="201" t="s">
        <v>193</v>
      </c>
      <c r="E113" s="202" t="s">
        <v>19</v>
      </c>
      <c r="F113" s="203" t="s">
        <v>514</v>
      </c>
      <c r="G113" s="200"/>
      <c r="H113" s="204">
        <v>2.532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193</v>
      </c>
      <c r="AU113" s="210" t="s">
        <v>83</v>
      </c>
      <c r="AV113" s="13" t="s">
        <v>83</v>
      </c>
      <c r="AW113" s="13" t="s">
        <v>32</v>
      </c>
      <c r="AX113" s="13" t="s">
        <v>70</v>
      </c>
      <c r="AY113" s="210" t="s">
        <v>181</v>
      </c>
    </row>
    <row r="114" spans="1:65" s="14" customFormat="1" ht="11.25">
      <c r="B114" s="211"/>
      <c r="C114" s="212"/>
      <c r="D114" s="201" t="s">
        <v>193</v>
      </c>
      <c r="E114" s="213" t="s">
        <v>19</v>
      </c>
      <c r="F114" s="214" t="s">
        <v>197</v>
      </c>
      <c r="G114" s="212"/>
      <c r="H114" s="215">
        <v>9.66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193</v>
      </c>
      <c r="AU114" s="221" t="s">
        <v>83</v>
      </c>
      <c r="AV114" s="14" t="s">
        <v>189</v>
      </c>
      <c r="AW114" s="14" t="s">
        <v>32</v>
      </c>
      <c r="AX114" s="14" t="s">
        <v>77</v>
      </c>
      <c r="AY114" s="221" t="s">
        <v>181</v>
      </c>
    </row>
    <row r="115" spans="1:65" s="2" customFormat="1" ht="16.5" customHeight="1">
      <c r="A115" s="37"/>
      <c r="B115" s="38"/>
      <c r="C115" s="181" t="s">
        <v>202</v>
      </c>
      <c r="D115" s="181" t="s">
        <v>184</v>
      </c>
      <c r="E115" s="182" t="s">
        <v>203</v>
      </c>
      <c r="F115" s="183" t="s">
        <v>204</v>
      </c>
      <c r="G115" s="184" t="s">
        <v>187</v>
      </c>
      <c r="H115" s="185">
        <v>100</v>
      </c>
      <c r="I115" s="186"/>
      <c r="J115" s="187">
        <f>ROUND(I115*H115,2)</f>
        <v>0</v>
      </c>
      <c r="K115" s="183" t="s">
        <v>188</v>
      </c>
      <c r="L115" s="42"/>
      <c r="M115" s="188" t="s">
        <v>19</v>
      </c>
      <c r="N115" s="189" t="s">
        <v>42</v>
      </c>
      <c r="O115" s="67"/>
      <c r="P115" s="190">
        <f>O115*H115</f>
        <v>0</v>
      </c>
      <c r="Q115" s="190">
        <v>6.0000000000000002E-5</v>
      </c>
      <c r="R115" s="190">
        <f>Q115*H115</f>
        <v>6.0000000000000001E-3</v>
      </c>
      <c r="S115" s="190">
        <v>6.0000000000000002E-5</v>
      </c>
      <c r="T115" s="191">
        <f>S115*H115</f>
        <v>6.0000000000000001E-3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189</v>
      </c>
      <c r="AT115" s="192" t="s">
        <v>184</v>
      </c>
      <c r="AU115" s="192" t="s">
        <v>83</v>
      </c>
      <c r="AY115" s="20" t="s">
        <v>181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83</v>
      </c>
      <c r="BK115" s="193">
        <f>ROUND(I115*H115,2)</f>
        <v>0</v>
      </c>
      <c r="BL115" s="20" t="s">
        <v>189</v>
      </c>
      <c r="BM115" s="192" t="s">
        <v>205</v>
      </c>
    </row>
    <row r="116" spans="1:65" s="2" customFormat="1" ht="11.25">
      <c r="A116" s="37"/>
      <c r="B116" s="38"/>
      <c r="C116" s="39"/>
      <c r="D116" s="194" t="s">
        <v>191</v>
      </c>
      <c r="E116" s="39"/>
      <c r="F116" s="195" t="s">
        <v>206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191</v>
      </c>
      <c r="AU116" s="20" t="s">
        <v>83</v>
      </c>
    </row>
    <row r="117" spans="1:65" s="13" customFormat="1" ht="11.25">
      <c r="B117" s="199"/>
      <c r="C117" s="200"/>
      <c r="D117" s="201" t="s">
        <v>193</v>
      </c>
      <c r="E117" s="202" t="s">
        <v>19</v>
      </c>
      <c r="F117" s="203" t="s">
        <v>207</v>
      </c>
      <c r="G117" s="200"/>
      <c r="H117" s="204">
        <v>100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193</v>
      </c>
      <c r="AU117" s="210" t="s">
        <v>83</v>
      </c>
      <c r="AV117" s="13" t="s">
        <v>83</v>
      </c>
      <c r="AW117" s="13" t="s">
        <v>32</v>
      </c>
      <c r="AX117" s="13" t="s">
        <v>70</v>
      </c>
      <c r="AY117" s="210" t="s">
        <v>181</v>
      </c>
    </row>
    <row r="118" spans="1:65" s="14" customFormat="1" ht="11.25">
      <c r="B118" s="211"/>
      <c r="C118" s="212"/>
      <c r="D118" s="201" t="s">
        <v>193</v>
      </c>
      <c r="E118" s="213" t="s">
        <v>19</v>
      </c>
      <c r="F118" s="214" t="s">
        <v>197</v>
      </c>
      <c r="G118" s="212"/>
      <c r="H118" s="215">
        <v>100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193</v>
      </c>
      <c r="AU118" s="221" t="s">
        <v>83</v>
      </c>
      <c r="AV118" s="14" t="s">
        <v>189</v>
      </c>
      <c r="AW118" s="14" t="s">
        <v>32</v>
      </c>
      <c r="AX118" s="14" t="s">
        <v>77</v>
      </c>
      <c r="AY118" s="221" t="s">
        <v>181</v>
      </c>
    </row>
    <row r="119" spans="1:65" s="2" customFormat="1" ht="16.5" customHeight="1">
      <c r="A119" s="37"/>
      <c r="B119" s="38"/>
      <c r="C119" s="181" t="s">
        <v>189</v>
      </c>
      <c r="D119" s="181" t="s">
        <v>184</v>
      </c>
      <c r="E119" s="182" t="s">
        <v>208</v>
      </c>
      <c r="F119" s="183" t="s">
        <v>209</v>
      </c>
      <c r="G119" s="184" t="s">
        <v>187</v>
      </c>
      <c r="H119" s="185">
        <v>14.268000000000001</v>
      </c>
      <c r="I119" s="186"/>
      <c r="J119" s="187">
        <f>ROUND(I119*H119,2)</f>
        <v>0</v>
      </c>
      <c r="K119" s="183" t="s">
        <v>188</v>
      </c>
      <c r="L119" s="42"/>
      <c r="M119" s="188" t="s">
        <v>19</v>
      </c>
      <c r="N119" s="189" t="s">
        <v>42</v>
      </c>
      <c r="O119" s="67"/>
      <c r="P119" s="190">
        <f>O119*H119</f>
        <v>0</v>
      </c>
      <c r="Q119" s="190">
        <v>1.1E-4</v>
      </c>
      <c r="R119" s="190">
        <f>Q119*H119</f>
        <v>1.5694800000000001E-3</v>
      </c>
      <c r="S119" s="190">
        <v>6.0000000000000002E-5</v>
      </c>
      <c r="T119" s="191">
        <f>S119*H119</f>
        <v>8.5608000000000006E-4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189</v>
      </c>
      <c r="AT119" s="192" t="s">
        <v>184</v>
      </c>
      <c r="AU119" s="192" t="s">
        <v>83</v>
      </c>
      <c r="AY119" s="20" t="s">
        <v>181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83</v>
      </c>
      <c r="BK119" s="193">
        <f>ROUND(I119*H119,2)</f>
        <v>0</v>
      </c>
      <c r="BL119" s="20" t="s">
        <v>189</v>
      </c>
      <c r="BM119" s="192" t="s">
        <v>210</v>
      </c>
    </row>
    <row r="120" spans="1:65" s="2" customFormat="1" ht="11.25">
      <c r="A120" s="37"/>
      <c r="B120" s="38"/>
      <c r="C120" s="39"/>
      <c r="D120" s="194" t="s">
        <v>191</v>
      </c>
      <c r="E120" s="39"/>
      <c r="F120" s="195" t="s">
        <v>211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191</v>
      </c>
      <c r="AU120" s="20" t="s">
        <v>83</v>
      </c>
    </row>
    <row r="121" spans="1:65" s="13" customFormat="1" ht="11.25">
      <c r="B121" s="199"/>
      <c r="C121" s="200"/>
      <c r="D121" s="201" t="s">
        <v>193</v>
      </c>
      <c r="E121" s="202" t="s">
        <v>19</v>
      </c>
      <c r="F121" s="203" t="s">
        <v>515</v>
      </c>
      <c r="G121" s="200"/>
      <c r="H121" s="204">
        <v>4.2480000000000002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193</v>
      </c>
      <c r="AU121" s="210" t="s">
        <v>83</v>
      </c>
      <c r="AV121" s="13" t="s">
        <v>83</v>
      </c>
      <c r="AW121" s="13" t="s">
        <v>32</v>
      </c>
      <c r="AX121" s="13" t="s">
        <v>70</v>
      </c>
      <c r="AY121" s="210" t="s">
        <v>181</v>
      </c>
    </row>
    <row r="122" spans="1:65" s="13" customFormat="1" ht="11.25">
      <c r="B122" s="199"/>
      <c r="C122" s="200"/>
      <c r="D122" s="201" t="s">
        <v>193</v>
      </c>
      <c r="E122" s="202" t="s">
        <v>19</v>
      </c>
      <c r="F122" s="203" t="s">
        <v>515</v>
      </c>
      <c r="G122" s="200"/>
      <c r="H122" s="204">
        <v>4.2480000000000002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193</v>
      </c>
      <c r="AU122" s="210" t="s">
        <v>83</v>
      </c>
      <c r="AV122" s="13" t="s">
        <v>83</v>
      </c>
      <c r="AW122" s="13" t="s">
        <v>32</v>
      </c>
      <c r="AX122" s="13" t="s">
        <v>70</v>
      </c>
      <c r="AY122" s="210" t="s">
        <v>181</v>
      </c>
    </row>
    <row r="123" spans="1:65" s="13" customFormat="1" ht="11.25">
      <c r="B123" s="199"/>
      <c r="C123" s="200"/>
      <c r="D123" s="201" t="s">
        <v>193</v>
      </c>
      <c r="E123" s="202" t="s">
        <v>19</v>
      </c>
      <c r="F123" s="203" t="s">
        <v>516</v>
      </c>
      <c r="G123" s="200"/>
      <c r="H123" s="204">
        <v>0.70799999999999996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193</v>
      </c>
      <c r="AU123" s="210" t="s">
        <v>83</v>
      </c>
      <c r="AV123" s="13" t="s">
        <v>83</v>
      </c>
      <c r="AW123" s="13" t="s">
        <v>32</v>
      </c>
      <c r="AX123" s="13" t="s">
        <v>70</v>
      </c>
      <c r="AY123" s="210" t="s">
        <v>181</v>
      </c>
    </row>
    <row r="124" spans="1:65" s="13" customFormat="1" ht="11.25">
      <c r="B124" s="199"/>
      <c r="C124" s="200"/>
      <c r="D124" s="201" t="s">
        <v>193</v>
      </c>
      <c r="E124" s="202" t="s">
        <v>19</v>
      </c>
      <c r="F124" s="203" t="s">
        <v>516</v>
      </c>
      <c r="G124" s="200"/>
      <c r="H124" s="204">
        <v>0.70799999999999996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83</v>
      </c>
      <c r="AV124" s="13" t="s">
        <v>83</v>
      </c>
      <c r="AW124" s="13" t="s">
        <v>32</v>
      </c>
      <c r="AX124" s="13" t="s">
        <v>70</v>
      </c>
      <c r="AY124" s="210" t="s">
        <v>181</v>
      </c>
    </row>
    <row r="125" spans="1:65" s="13" customFormat="1" ht="11.25">
      <c r="B125" s="199"/>
      <c r="C125" s="200"/>
      <c r="D125" s="201" t="s">
        <v>193</v>
      </c>
      <c r="E125" s="202" t="s">
        <v>19</v>
      </c>
      <c r="F125" s="203" t="s">
        <v>517</v>
      </c>
      <c r="G125" s="200"/>
      <c r="H125" s="204">
        <v>4.3559999999999999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193</v>
      </c>
      <c r="AU125" s="210" t="s">
        <v>83</v>
      </c>
      <c r="AV125" s="13" t="s">
        <v>83</v>
      </c>
      <c r="AW125" s="13" t="s">
        <v>32</v>
      </c>
      <c r="AX125" s="13" t="s">
        <v>70</v>
      </c>
      <c r="AY125" s="210" t="s">
        <v>181</v>
      </c>
    </row>
    <row r="126" spans="1:65" s="14" customFormat="1" ht="11.25">
      <c r="B126" s="211"/>
      <c r="C126" s="212"/>
      <c r="D126" s="201" t="s">
        <v>193</v>
      </c>
      <c r="E126" s="213" t="s">
        <v>19</v>
      </c>
      <c r="F126" s="214" t="s">
        <v>197</v>
      </c>
      <c r="G126" s="212"/>
      <c r="H126" s="215">
        <v>14.268000000000001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193</v>
      </c>
      <c r="AU126" s="221" t="s">
        <v>83</v>
      </c>
      <c r="AV126" s="14" t="s">
        <v>189</v>
      </c>
      <c r="AW126" s="14" t="s">
        <v>32</v>
      </c>
      <c r="AX126" s="14" t="s">
        <v>77</v>
      </c>
      <c r="AY126" s="221" t="s">
        <v>181</v>
      </c>
    </row>
    <row r="127" spans="1:65" s="2" customFormat="1" ht="16.5" customHeight="1">
      <c r="A127" s="37"/>
      <c r="B127" s="38"/>
      <c r="C127" s="181" t="s">
        <v>215</v>
      </c>
      <c r="D127" s="181" t="s">
        <v>184</v>
      </c>
      <c r="E127" s="182" t="s">
        <v>216</v>
      </c>
      <c r="F127" s="183" t="s">
        <v>217</v>
      </c>
      <c r="G127" s="184" t="s">
        <v>187</v>
      </c>
      <c r="H127" s="185">
        <v>3.6659999999999999</v>
      </c>
      <c r="I127" s="186"/>
      <c r="J127" s="187">
        <f>ROUND(I127*H127,2)</f>
        <v>0</v>
      </c>
      <c r="K127" s="183" t="s">
        <v>188</v>
      </c>
      <c r="L127" s="42"/>
      <c r="M127" s="188" t="s">
        <v>19</v>
      </c>
      <c r="N127" s="189" t="s">
        <v>42</v>
      </c>
      <c r="O127" s="67"/>
      <c r="P127" s="190">
        <f>O127*H127</f>
        <v>0</v>
      </c>
      <c r="Q127" s="190">
        <v>2.5999999999999998E-4</v>
      </c>
      <c r="R127" s="190">
        <f>Q127*H127</f>
        <v>9.5315999999999988E-4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189</v>
      </c>
      <c r="AT127" s="192" t="s">
        <v>184</v>
      </c>
      <c r="AU127" s="192" t="s">
        <v>83</v>
      </c>
      <c r="AY127" s="20" t="s">
        <v>181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83</v>
      </c>
      <c r="BK127" s="193">
        <f>ROUND(I127*H127,2)</f>
        <v>0</v>
      </c>
      <c r="BL127" s="20" t="s">
        <v>189</v>
      </c>
      <c r="BM127" s="192" t="s">
        <v>218</v>
      </c>
    </row>
    <row r="128" spans="1:65" s="2" customFormat="1" ht="11.25">
      <c r="A128" s="37"/>
      <c r="B128" s="38"/>
      <c r="C128" s="39"/>
      <c r="D128" s="194" t="s">
        <v>191</v>
      </c>
      <c r="E128" s="39"/>
      <c r="F128" s="195" t="s">
        <v>219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191</v>
      </c>
      <c r="AU128" s="20" t="s">
        <v>83</v>
      </c>
    </row>
    <row r="129" spans="1:65" s="13" customFormat="1" ht="11.25">
      <c r="B129" s="199"/>
      <c r="C129" s="200"/>
      <c r="D129" s="201" t="s">
        <v>193</v>
      </c>
      <c r="E129" s="202" t="s">
        <v>19</v>
      </c>
      <c r="F129" s="203" t="s">
        <v>518</v>
      </c>
      <c r="G129" s="200"/>
      <c r="H129" s="204">
        <v>0.97799999999999998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193</v>
      </c>
      <c r="AU129" s="210" t="s">
        <v>83</v>
      </c>
      <c r="AV129" s="13" t="s">
        <v>83</v>
      </c>
      <c r="AW129" s="13" t="s">
        <v>32</v>
      </c>
      <c r="AX129" s="13" t="s">
        <v>70</v>
      </c>
      <c r="AY129" s="210" t="s">
        <v>181</v>
      </c>
    </row>
    <row r="130" spans="1:65" s="13" customFormat="1" ht="11.25">
      <c r="B130" s="199"/>
      <c r="C130" s="200"/>
      <c r="D130" s="201" t="s">
        <v>193</v>
      </c>
      <c r="E130" s="202" t="s">
        <v>19</v>
      </c>
      <c r="F130" s="203" t="s">
        <v>518</v>
      </c>
      <c r="G130" s="200"/>
      <c r="H130" s="204">
        <v>0.97799999999999998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193</v>
      </c>
      <c r="AU130" s="210" t="s">
        <v>83</v>
      </c>
      <c r="AV130" s="13" t="s">
        <v>83</v>
      </c>
      <c r="AW130" s="13" t="s">
        <v>32</v>
      </c>
      <c r="AX130" s="13" t="s">
        <v>70</v>
      </c>
      <c r="AY130" s="210" t="s">
        <v>181</v>
      </c>
    </row>
    <row r="131" spans="1:65" s="13" customFormat="1" ht="11.25">
      <c r="B131" s="199"/>
      <c r="C131" s="200"/>
      <c r="D131" s="201" t="s">
        <v>193</v>
      </c>
      <c r="E131" s="202" t="s">
        <v>19</v>
      </c>
      <c r="F131" s="203" t="s">
        <v>519</v>
      </c>
      <c r="G131" s="200"/>
      <c r="H131" s="204">
        <v>0.35699999999999998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193</v>
      </c>
      <c r="AU131" s="210" t="s">
        <v>83</v>
      </c>
      <c r="AV131" s="13" t="s">
        <v>83</v>
      </c>
      <c r="AW131" s="13" t="s">
        <v>32</v>
      </c>
      <c r="AX131" s="13" t="s">
        <v>70</v>
      </c>
      <c r="AY131" s="210" t="s">
        <v>181</v>
      </c>
    </row>
    <row r="132" spans="1:65" s="13" customFormat="1" ht="11.25">
      <c r="B132" s="199"/>
      <c r="C132" s="200"/>
      <c r="D132" s="201" t="s">
        <v>193</v>
      </c>
      <c r="E132" s="202" t="s">
        <v>19</v>
      </c>
      <c r="F132" s="203" t="s">
        <v>519</v>
      </c>
      <c r="G132" s="200"/>
      <c r="H132" s="204">
        <v>0.35699999999999998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193</v>
      </c>
      <c r="AU132" s="210" t="s">
        <v>83</v>
      </c>
      <c r="AV132" s="13" t="s">
        <v>83</v>
      </c>
      <c r="AW132" s="13" t="s">
        <v>32</v>
      </c>
      <c r="AX132" s="13" t="s">
        <v>70</v>
      </c>
      <c r="AY132" s="210" t="s">
        <v>181</v>
      </c>
    </row>
    <row r="133" spans="1:65" s="13" customFormat="1" ht="11.25">
      <c r="B133" s="199"/>
      <c r="C133" s="200"/>
      <c r="D133" s="201" t="s">
        <v>193</v>
      </c>
      <c r="E133" s="202" t="s">
        <v>19</v>
      </c>
      <c r="F133" s="203" t="s">
        <v>520</v>
      </c>
      <c r="G133" s="200"/>
      <c r="H133" s="204">
        <v>0.996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193</v>
      </c>
      <c r="AU133" s="210" t="s">
        <v>83</v>
      </c>
      <c r="AV133" s="13" t="s">
        <v>83</v>
      </c>
      <c r="AW133" s="13" t="s">
        <v>32</v>
      </c>
      <c r="AX133" s="13" t="s">
        <v>70</v>
      </c>
      <c r="AY133" s="210" t="s">
        <v>181</v>
      </c>
    </row>
    <row r="134" spans="1:65" s="14" customFormat="1" ht="11.25">
      <c r="B134" s="211"/>
      <c r="C134" s="212"/>
      <c r="D134" s="201" t="s">
        <v>193</v>
      </c>
      <c r="E134" s="213" t="s">
        <v>19</v>
      </c>
      <c r="F134" s="214" t="s">
        <v>197</v>
      </c>
      <c r="G134" s="212"/>
      <c r="H134" s="215">
        <v>3.6659999999999999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193</v>
      </c>
      <c r="AU134" s="221" t="s">
        <v>83</v>
      </c>
      <c r="AV134" s="14" t="s">
        <v>189</v>
      </c>
      <c r="AW134" s="14" t="s">
        <v>32</v>
      </c>
      <c r="AX134" s="14" t="s">
        <v>77</v>
      </c>
      <c r="AY134" s="221" t="s">
        <v>181</v>
      </c>
    </row>
    <row r="135" spans="1:65" s="2" customFormat="1" ht="21.75" customHeight="1">
      <c r="A135" s="37"/>
      <c r="B135" s="38"/>
      <c r="C135" s="181" t="s">
        <v>182</v>
      </c>
      <c r="D135" s="181" t="s">
        <v>184</v>
      </c>
      <c r="E135" s="182" t="s">
        <v>223</v>
      </c>
      <c r="F135" s="183" t="s">
        <v>224</v>
      </c>
      <c r="G135" s="184" t="s">
        <v>187</v>
      </c>
      <c r="H135" s="185">
        <v>3.6659999999999999</v>
      </c>
      <c r="I135" s="186"/>
      <c r="J135" s="187">
        <f>ROUND(I135*H135,2)</f>
        <v>0</v>
      </c>
      <c r="K135" s="183" t="s">
        <v>188</v>
      </c>
      <c r="L135" s="42"/>
      <c r="M135" s="188" t="s">
        <v>19</v>
      </c>
      <c r="N135" s="189" t="s">
        <v>42</v>
      </c>
      <c r="O135" s="67"/>
      <c r="P135" s="190">
        <f>O135*H135</f>
        <v>0</v>
      </c>
      <c r="Q135" s="190">
        <v>4.3800000000000002E-3</v>
      </c>
      <c r="R135" s="190">
        <f>Q135*H135</f>
        <v>1.6057080000000001E-2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189</v>
      </c>
      <c r="AT135" s="192" t="s">
        <v>184</v>
      </c>
      <c r="AU135" s="192" t="s">
        <v>83</v>
      </c>
      <c r="AY135" s="20" t="s">
        <v>181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83</v>
      </c>
      <c r="BK135" s="193">
        <f>ROUND(I135*H135,2)</f>
        <v>0</v>
      </c>
      <c r="BL135" s="20" t="s">
        <v>189</v>
      </c>
      <c r="BM135" s="192" t="s">
        <v>225</v>
      </c>
    </row>
    <row r="136" spans="1:65" s="2" customFormat="1" ht="11.25">
      <c r="A136" s="37"/>
      <c r="B136" s="38"/>
      <c r="C136" s="39"/>
      <c r="D136" s="194" t="s">
        <v>191</v>
      </c>
      <c r="E136" s="39"/>
      <c r="F136" s="195" t="s">
        <v>226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191</v>
      </c>
      <c r="AU136" s="20" t="s">
        <v>83</v>
      </c>
    </row>
    <row r="137" spans="1:65" s="13" customFormat="1" ht="11.25">
      <c r="B137" s="199"/>
      <c r="C137" s="200"/>
      <c r="D137" s="201" t="s">
        <v>193</v>
      </c>
      <c r="E137" s="202" t="s">
        <v>19</v>
      </c>
      <c r="F137" s="203" t="s">
        <v>518</v>
      </c>
      <c r="G137" s="200"/>
      <c r="H137" s="204">
        <v>0.97799999999999998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193</v>
      </c>
      <c r="AU137" s="210" t="s">
        <v>83</v>
      </c>
      <c r="AV137" s="13" t="s">
        <v>83</v>
      </c>
      <c r="AW137" s="13" t="s">
        <v>32</v>
      </c>
      <c r="AX137" s="13" t="s">
        <v>70</v>
      </c>
      <c r="AY137" s="210" t="s">
        <v>181</v>
      </c>
    </row>
    <row r="138" spans="1:65" s="13" customFormat="1" ht="11.25">
      <c r="B138" s="199"/>
      <c r="C138" s="200"/>
      <c r="D138" s="201" t="s">
        <v>193</v>
      </c>
      <c r="E138" s="202" t="s">
        <v>19</v>
      </c>
      <c r="F138" s="203" t="s">
        <v>518</v>
      </c>
      <c r="G138" s="200"/>
      <c r="H138" s="204">
        <v>0.97799999999999998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193</v>
      </c>
      <c r="AU138" s="210" t="s">
        <v>83</v>
      </c>
      <c r="AV138" s="13" t="s">
        <v>83</v>
      </c>
      <c r="AW138" s="13" t="s">
        <v>32</v>
      </c>
      <c r="AX138" s="13" t="s">
        <v>70</v>
      </c>
      <c r="AY138" s="210" t="s">
        <v>181</v>
      </c>
    </row>
    <row r="139" spans="1:65" s="13" customFormat="1" ht="11.25">
      <c r="B139" s="199"/>
      <c r="C139" s="200"/>
      <c r="D139" s="201" t="s">
        <v>193</v>
      </c>
      <c r="E139" s="202" t="s">
        <v>19</v>
      </c>
      <c r="F139" s="203" t="s">
        <v>519</v>
      </c>
      <c r="G139" s="200"/>
      <c r="H139" s="204">
        <v>0.35699999999999998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193</v>
      </c>
      <c r="AU139" s="210" t="s">
        <v>83</v>
      </c>
      <c r="AV139" s="13" t="s">
        <v>83</v>
      </c>
      <c r="AW139" s="13" t="s">
        <v>32</v>
      </c>
      <c r="AX139" s="13" t="s">
        <v>70</v>
      </c>
      <c r="AY139" s="210" t="s">
        <v>181</v>
      </c>
    </row>
    <row r="140" spans="1:65" s="13" customFormat="1" ht="11.25">
      <c r="B140" s="199"/>
      <c r="C140" s="200"/>
      <c r="D140" s="201" t="s">
        <v>193</v>
      </c>
      <c r="E140" s="202" t="s">
        <v>19</v>
      </c>
      <c r="F140" s="203" t="s">
        <v>519</v>
      </c>
      <c r="G140" s="200"/>
      <c r="H140" s="204">
        <v>0.35699999999999998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193</v>
      </c>
      <c r="AU140" s="210" t="s">
        <v>83</v>
      </c>
      <c r="AV140" s="13" t="s">
        <v>83</v>
      </c>
      <c r="AW140" s="13" t="s">
        <v>32</v>
      </c>
      <c r="AX140" s="13" t="s">
        <v>70</v>
      </c>
      <c r="AY140" s="210" t="s">
        <v>181</v>
      </c>
    </row>
    <row r="141" spans="1:65" s="13" customFormat="1" ht="11.25">
      <c r="B141" s="199"/>
      <c r="C141" s="200"/>
      <c r="D141" s="201" t="s">
        <v>193</v>
      </c>
      <c r="E141" s="202" t="s">
        <v>19</v>
      </c>
      <c r="F141" s="203" t="s">
        <v>520</v>
      </c>
      <c r="G141" s="200"/>
      <c r="H141" s="204">
        <v>0.996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193</v>
      </c>
      <c r="AU141" s="210" t="s">
        <v>83</v>
      </c>
      <c r="AV141" s="13" t="s">
        <v>83</v>
      </c>
      <c r="AW141" s="13" t="s">
        <v>32</v>
      </c>
      <c r="AX141" s="13" t="s">
        <v>70</v>
      </c>
      <c r="AY141" s="210" t="s">
        <v>181</v>
      </c>
    </row>
    <row r="142" spans="1:65" s="14" customFormat="1" ht="11.25">
      <c r="B142" s="211"/>
      <c r="C142" s="212"/>
      <c r="D142" s="201" t="s">
        <v>193</v>
      </c>
      <c r="E142" s="213" t="s">
        <v>19</v>
      </c>
      <c r="F142" s="214" t="s">
        <v>197</v>
      </c>
      <c r="G142" s="212"/>
      <c r="H142" s="215">
        <v>3.6659999999999999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193</v>
      </c>
      <c r="AU142" s="221" t="s">
        <v>83</v>
      </c>
      <c r="AV142" s="14" t="s">
        <v>189</v>
      </c>
      <c r="AW142" s="14" t="s">
        <v>32</v>
      </c>
      <c r="AX142" s="14" t="s">
        <v>77</v>
      </c>
      <c r="AY142" s="221" t="s">
        <v>181</v>
      </c>
    </row>
    <row r="143" spans="1:65" s="2" customFormat="1" ht="24.2" customHeight="1">
      <c r="A143" s="37"/>
      <c r="B143" s="38"/>
      <c r="C143" s="181" t="s">
        <v>227</v>
      </c>
      <c r="D143" s="181" t="s">
        <v>184</v>
      </c>
      <c r="E143" s="182" t="s">
        <v>228</v>
      </c>
      <c r="F143" s="183" t="s">
        <v>229</v>
      </c>
      <c r="G143" s="184" t="s">
        <v>230</v>
      </c>
      <c r="H143" s="185">
        <v>24.44</v>
      </c>
      <c r="I143" s="186"/>
      <c r="J143" s="187">
        <f>ROUND(I143*H143,2)</f>
        <v>0</v>
      </c>
      <c r="K143" s="183" t="s">
        <v>188</v>
      </c>
      <c r="L143" s="42"/>
      <c r="M143" s="188" t="s">
        <v>19</v>
      </c>
      <c r="N143" s="189" t="s">
        <v>42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189</v>
      </c>
      <c r="AT143" s="192" t="s">
        <v>184</v>
      </c>
      <c r="AU143" s="192" t="s">
        <v>83</v>
      </c>
      <c r="AY143" s="20" t="s">
        <v>181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83</v>
      </c>
      <c r="BK143" s="193">
        <f>ROUND(I143*H143,2)</f>
        <v>0</v>
      </c>
      <c r="BL143" s="20" t="s">
        <v>189</v>
      </c>
      <c r="BM143" s="192" t="s">
        <v>231</v>
      </c>
    </row>
    <row r="144" spans="1:65" s="2" customFormat="1" ht="11.25">
      <c r="A144" s="37"/>
      <c r="B144" s="38"/>
      <c r="C144" s="39"/>
      <c r="D144" s="194" t="s">
        <v>191</v>
      </c>
      <c r="E144" s="39"/>
      <c r="F144" s="195" t="s">
        <v>232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191</v>
      </c>
      <c r="AU144" s="20" t="s">
        <v>83</v>
      </c>
    </row>
    <row r="145" spans="1:65" s="13" customFormat="1" ht="11.25">
      <c r="B145" s="199"/>
      <c r="C145" s="200"/>
      <c r="D145" s="201" t="s">
        <v>193</v>
      </c>
      <c r="E145" s="202" t="s">
        <v>19</v>
      </c>
      <c r="F145" s="203" t="s">
        <v>521</v>
      </c>
      <c r="G145" s="200"/>
      <c r="H145" s="204">
        <v>6.52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193</v>
      </c>
      <c r="AU145" s="210" t="s">
        <v>83</v>
      </c>
      <c r="AV145" s="13" t="s">
        <v>83</v>
      </c>
      <c r="AW145" s="13" t="s">
        <v>32</v>
      </c>
      <c r="AX145" s="13" t="s">
        <v>70</v>
      </c>
      <c r="AY145" s="210" t="s">
        <v>181</v>
      </c>
    </row>
    <row r="146" spans="1:65" s="13" customFormat="1" ht="11.25">
      <c r="B146" s="199"/>
      <c r="C146" s="200"/>
      <c r="D146" s="201" t="s">
        <v>193</v>
      </c>
      <c r="E146" s="202" t="s">
        <v>19</v>
      </c>
      <c r="F146" s="203" t="s">
        <v>521</v>
      </c>
      <c r="G146" s="200"/>
      <c r="H146" s="204">
        <v>6.52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193</v>
      </c>
      <c r="AU146" s="210" t="s">
        <v>83</v>
      </c>
      <c r="AV146" s="13" t="s">
        <v>83</v>
      </c>
      <c r="AW146" s="13" t="s">
        <v>32</v>
      </c>
      <c r="AX146" s="13" t="s">
        <v>70</v>
      </c>
      <c r="AY146" s="210" t="s">
        <v>181</v>
      </c>
    </row>
    <row r="147" spans="1:65" s="13" customFormat="1" ht="11.25">
      <c r="B147" s="199"/>
      <c r="C147" s="200"/>
      <c r="D147" s="201" t="s">
        <v>193</v>
      </c>
      <c r="E147" s="202" t="s">
        <v>19</v>
      </c>
      <c r="F147" s="203" t="s">
        <v>522</v>
      </c>
      <c r="G147" s="200"/>
      <c r="H147" s="204">
        <v>2.38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193</v>
      </c>
      <c r="AU147" s="210" t="s">
        <v>83</v>
      </c>
      <c r="AV147" s="13" t="s">
        <v>83</v>
      </c>
      <c r="AW147" s="13" t="s">
        <v>32</v>
      </c>
      <c r="AX147" s="13" t="s">
        <v>70</v>
      </c>
      <c r="AY147" s="210" t="s">
        <v>181</v>
      </c>
    </row>
    <row r="148" spans="1:65" s="13" customFormat="1" ht="11.25">
      <c r="B148" s="199"/>
      <c r="C148" s="200"/>
      <c r="D148" s="201" t="s">
        <v>193</v>
      </c>
      <c r="E148" s="202" t="s">
        <v>19</v>
      </c>
      <c r="F148" s="203" t="s">
        <v>522</v>
      </c>
      <c r="G148" s="200"/>
      <c r="H148" s="204">
        <v>2.38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193</v>
      </c>
      <c r="AU148" s="210" t="s">
        <v>83</v>
      </c>
      <c r="AV148" s="13" t="s">
        <v>83</v>
      </c>
      <c r="AW148" s="13" t="s">
        <v>32</v>
      </c>
      <c r="AX148" s="13" t="s">
        <v>70</v>
      </c>
      <c r="AY148" s="210" t="s">
        <v>181</v>
      </c>
    </row>
    <row r="149" spans="1:65" s="13" customFormat="1" ht="11.25">
      <c r="B149" s="199"/>
      <c r="C149" s="200"/>
      <c r="D149" s="201" t="s">
        <v>193</v>
      </c>
      <c r="E149" s="202" t="s">
        <v>19</v>
      </c>
      <c r="F149" s="203" t="s">
        <v>523</v>
      </c>
      <c r="G149" s="200"/>
      <c r="H149" s="204">
        <v>6.64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193</v>
      </c>
      <c r="AU149" s="210" t="s">
        <v>83</v>
      </c>
      <c r="AV149" s="13" t="s">
        <v>83</v>
      </c>
      <c r="AW149" s="13" t="s">
        <v>32</v>
      </c>
      <c r="AX149" s="13" t="s">
        <v>70</v>
      </c>
      <c r="AY149" s="210" t="s">
        <v>181</v>
      </c>
    </row>
    <row r="150" spans="1:65" s="14" customFormat="1" ht="11.25">
      <c r="B150" s="211"/>
      <c r="C150" s="212"/>
      <c r="D150" s="201" t="s">
        <v>193</v>
      </c>
      <c r="E150" s="213" t="s">
        <v>19</v>
      </c>
      <c r="F150" s="214" t="s">
        <v>197</v>
      </c>
      <c r="G150" s="212"/>
      <c r="H150" s="215">
        <v>24.439999999999998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193</v>
      </c>
      <c r="AU150" s="221" t="s">
        <v>83</v>
      </c>
      <c r="AV150" s="14" t="s">
        <v>189</v>
      </c>
      <c r="AW150" s="14" t="s">
        <v>32</v>
      </c>
      <c r="AX150" s="14" t="s">
        <v>77</v>
      </c>
      <c r="AY150" s="221" t="s">
        <v>181</v>
      </c>
    </row>
    <row r="151" spans="1:65" s="2" customFormat="1" ht="16.5" customHeight="1">
      <c r="A151" s="37"/>
      <c r="B151" s="38"/>
      <c r="C151" s="222" t="s">
        <v>236</v>
      </c>
      <c r="D151" s="222" t="s">
        <v>237</v>
      </c>
      <c r="E151" s="223" t="s">
        <v>238</v>
      </c>
      <c r="F151" s="224" t="s">
        <v>239</v>
      </c>
      <c r="G151" s="225" t="s">
        <v>230</v>
      </c>
      <c r="H151" s="226">
        <v>25.661999999999999</v>
      </c>
      <c r="I151" s="227"/>
      <c r="J151" s="228">
        <f>ROUND(I151*H151,2)</f>
        <v>0</v>
      </c>
      <c r="K151" s="224" t="s">
        <v>188</v>
      </c>
      <c r="L151" s="229"/>
      <c r="M151" s="230" t="s">
        <v>19</v>
      </c>
      <c r="N151" s="231" t="s">
        <v>42</v>
      </c>
      <c r="O151" s="67"/>
      <c r="P151" s="190">
        <f>O151*H151</f>
        <v>0</v>
      </c>
      <c r="Q151" s="190">
        <v>1E-4</v>
      </c>
      <c r="R151" s="190">
        <f>Q151*H151</f>
        <v>2.5661999999999998E-3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236</v>
      </c>
      <c r="AT151" s="192" t="s">
        <v>237</v>
      </c>
      <c r="AU151" s="192" t="s">
        <v>83</v>
      </c>
      <c r="AY151" s="20" t="s">
        <v>181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83</v>
      </c>
      <c r="BK151" s="193">
        <f>ROUND(I151*H151,2)</f>
        <v>0</v>
      </c>
      <c r="BL151" s="20" t="s">
        <v>189</v>
      </c>
      <c r="BM151" s="192" t="s">
        <v>240</v>
      </c>
    </row>
    <row r="152" spans="1:65" s="13" customFormat="1" ht="11.25">
      <c r="B152" s="199"/>
      <c r="C152" s="200"/>
      <c r="D152" s="201" t="s">
        <v>193</v>
      </c>
      <c r="E152" s="202" t="s">
        <v>19</v>
      </c>
      <c r="F152" s="203" t="s">
        <v>521</v>
      </c>
      <c r="G152" s="200"/>
      <c r="H152" s="204">
        <v>6.52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193</v>
      </c>
      <c r="AU152" s="210" t="s">
        <v>83</v>
      </c>
      <c r="AV152" s="13" t="s">
        <v>83</v>
      </c>
      <c r="AW152" s="13" t="s">
        <v>32</v>
      </c>
      <c r="AX152" s="13" t="s">
        <v>70</v>
      </c>
      <c r="AY152" s="210" t="s">
        <v>181</v>
      </c>
    </row>
    <row r="153" spans="1:65" s="13" customFormat="1" ht="11.25">
      <c r="B153" s="199"/>
      <c r="C153" s="200"/>
      <c r="D153" s="201" t="s">
        <v>193</v>
      </c>
      <c r="E153" s="202" t="s">
        <v>19</v>
      </c>
      <c r="F153" s="203" t="s">
        <v>521</v>
      </c>
      <c r="G153" s="200"/>
      <c r="H153" s="204">
        <v>6.52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193</v>
      </c>
      <c r="AU153" s="210" t="s">
        <v>83</v>
      </c>
      <c r="AV153" s="13" t="s">
        <v>83</v>
      </c>
      <c r="AW153" s="13" t="s">
        <v>32</v>
      </c>
      <c r="AX153" s="13" t="s">
        <v>70</v>
      </c>
      <c r="AY153" s="210" t="s">
        <v>181</v>
      </c>
    </row>
    <row r="154" spans="1:65" s="13" customFormat="1" ht="11.25">
      <c r="B154" s="199"/>
      <c r="C154" s="200"/>
      <c r="D154" s="201" t="s">
        <v>193</v>
      </c>
      <c r="E154" s="202" t="s">
        <v>19</v>
      </c>
      <c r="F154" s="203" t="s">
        <v>522</v>
      </c>
      <c r="G154" s="200"/>
      <c r="H154" s="204">
        <v>2.38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193</v>
      </c>
      <c r="AU154" s="210" t="s">
        <v>83</v>
      </c>
      <c r="AV154" s="13" t="s">
        <v>83</v>
      </c>
      <c r="AW154" s="13" t="s">
        <v>32</v>
      </c>
      <c r="AX154" s="13" t="s">
        <v>70</v>
      </c>
      <c r="AY154" s="210" t="s">
        <v>181</v>
      </c>
    </row>
    <row r="155" spans="1:65" s="13" customFormat="1" ht="11.25">
      <c r="B155" s="199"/>
      <c r="C155" s="200"/>
      <c r="D155" s="201" t="s">
        <v>193</v>
      </c>
      <c r="E155" s="202" t="s">
        <v>19</v>
      </c>
      <c r="F155" s="203" t="s">
        <v>522</v>
      </c>
      <c r="G155" s="200"/>
      <c r="H155" s="204">
        <v>2.38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193</v>
      </c>
      <c r="AU155" s="210" t="s">
        <v>83</v>
      </c>
      <c r="AV155" s="13" t="s">
        <v>83</v>
      </c>
      <c r="AW155" s="13" t="s">
        <v>32</v>
      </c>
      <c r="AX155" s="13" t="s">
        <v>70</v>
      </c>
      <c r="AY155" s="210" t="s">
        <v>181</v>
      </c>
    </row>
    <row r="156" spans="1:65" s="13" customFormat="1" ht="11.25">
      <c r="B156" s="199"/>
      <c r="C156" s="200"/>
      <c r="D156" s="201" t="s">
        <v>193</v>
      </c>
      <c r="E156" s="202" t="s">
        <v>19</v>
      </c>
      <c r="F156" s="203" t="s">
        <v>523</v>
      </c>
      <c r="G156" s="200"/>
      <c r="H156" s="204">
        <v>6.64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193</v>
      </c>
      <c r="AU156" s="210" t="s">
        <v>83</v>
      </c>
      <c r="AV156" s="13" t="s">
        <v>83</v>
      </c>
      <c r="AW156" s="13" t="s">
        <v>32</v>
      </c>
      <c r="AX156" s="13" t="s">
        <v>70</v>
      </c>
      <c r="AY156" s="210" t="s">
        <v>181</v>
      </c>
    </row>
    <row r="157" spans="1:65" s="14" customFormat="1" ht="11.25">
      <c r="B157" s="211"/>
      <c r="C157" s="212"/>
      <c r="D157" s="201" t="s">
        <v>193</v>
      </c>
      <c r="E157" s="213" t="s">
        <v>19</v>
      </c>
      <c r="F157" s="214" t="s">
        <v>197</v>
      </c>
      <c r="G157" s="212"/>
      <c r="H157" s="215">
        <v>24.439999999999998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193</v>
      </c>
      <c r="AU157" s="221" t="s">
        <v>83</v>
      </c>
      <c r="AV157" s="14" t="s">
        <v>189</v>
      </c>
      <c r="AW157" s="14" t="s">
        <v>32</v>
      </c>
      <c r="AX157" s="14" t="s">
        <v>77</v>
      </c>
      <c r="AY157" s="221" t="s">
        <v>181</v>
      </c>
    </row>
    <row r="158" spans="1:65" s="13" customFormat="1" ht="11.25">
      <c r="B158" s="199"/>
      <c r="C158" s="200"/>
      <c r="D158" s="201" t="s">
        <v>193</v>
      </c>
      <c r="E158" s="200"/>
      <c r="F158" s="203" t="s">
        <v>524</v>
      </c>
      <c r="G158" s="200"/>
      <c r="H158" s="204">
        <v>25.661999999999999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193</v>
      </c>
      <c r="AU158" s="210" t="s">
        <v>83</v>
      </c>
      <c r="AV158" s="13" t="s">
        <v>83</v>
      </c>
      <c r="AW158" s="13" t="s">
        <v>4</v>
      </c>
      <c r="AX158" s="13" t="s">
        <v>77</v>
      </c>
      <c r="AY158" s="210" t="s">
        <v>181</v>
      </c>
    </row>
    <row r="159" spans="1:65" s="2" customFormat="1" ht="33" customHeight="1">
      <c r="A159" s="37"/>
      <c r="B159" s="38"/>
      <c r="C159" s="181" t="s">
        <v>242</v>
      </c>
      <c r="D159" s="181" t="s">
        <v>184</v>
      </c>
      <c r="E159" s="182" t="s">
        <v>243</v>
      </c>
      <c r="F159" s="183" t="s">
        <v>244</v>
      </c>
      <c r="G159" s="184" t="s">
        <v>230</v>
      </c>
      <c r="H159" s="185">
        <v>48.88</v>
      </c>
      <c r="I159" s="186"/>
      <c r="J159" s="187">
        <f>ROUND(I159*H159,2)</f>
        <v>0</v>
      </c>
      <c r="K159" s="183" t="s">
        <v>188</v>
      </c>
      <c r="L159" s="42"/>
      <c r="M159" s="188" t="s">
        <v>19</v>
      </c>
      <c r="N159" s="189" t="s">
        <v>42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189</v>
      </c>
      <c r="AT159" s="192" t="s">
        <v>184</v>
      </c>
      <c r="AU159" s="192" t="s">
        <v>83</v>
      </c>
      <c r="AY159" s="20" t="s">
        <v>181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83</v>
      </c>
      <c r="BK159" s="193">
        <f>ROUND(I159*H159,2)</f>
        <v>0</v>
      </c>
      <c r="BL159" s="20" t="s">
        <v>189</v>
      </c>
      <c r="BM159" s="192" t="s">
        <v>245</v>
      </c>
    </row>
    <row r="160" spans="1:65" s="2" customFormat="1" ht="11.25">
      <c r="A160" s="37"/>
      <c r="B160" s="38"/>
      <c r="C160" s="39"/>
      <c r="D160" s="194" t="s">
        <v>191</v>
      </c>
      <c r="E160" s="39"/>
      <c r="F160" s="195" t="s">
        <v>246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191</v>
      </c>
      <c r="AU160" s="20" t="s">
        <v>83</v>
      </c>
    </row>
    <row r="161" spans="1:65" s="13" customFormat="1" ht="11.25">
      <c r="B161" s="199"/>
      <c r="C161" s="200"/>
      <c r="D161" s="201" t="s">
        <v>193</v>
      </c>
      <c r="E161" s="202" t="s">
        <v>19</v>
      </c>
      <c r="F161" s="203" t="s">
        <v>521</v>
      </c>
      <c r="G161" s="200"/>
      <c r="H161" s="204">
        <v>6.52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193</v>
      </c>
      <c r="AU161" s="210" t="s">
        <v>83</v>
      </c>
      <c r="AV161" s="13" t="s">
        <v>83</v>
      </c>
      <c r="AW161" s="13" t="s">
        <v>32</v>
      </c>
      <c r="AX161" s="13" t="s">
        <v>70</v>
      </c>
      <c r="AY161" s="210" t="s">
        <v>181</v>
      </c>
    </row>
    <row r="162" spans="1:65" s="13" customFormat="1" ht="11.25">
      <c r="B162" s="199"/>
      <c r="C162" s="200"/>
      <c r="D162" s="201" t="s">
        <v>193</v>
      </c>
      <c r="E162" s="202" t="s">
        <v>19</v>
      </c>
      <c r="F162" s="203" t="s">
        <v>521</v>
      </c>
      <c r="G162" s="200"/>
      <c r="H162" s="204">
        <v>6.52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193</v>
      </c>
      <c r="AU162" s="210" t="s">
        <v>83</v>
      </c>
      <c r="AV162" s="13" t="s">
        <v>83</v>
      </c>
      <c r="AW162" s="13" t="s">
        <v>32</v>
      </c>
      <c r="AX162" s="13" t="s">
        <v>70</v>
      </c>
      <c r="AY162" s="210" t="s">
        <v>181</v>
      </c>
    </row>
    <row r="163" spans="1:65" s="13" customFormat="1" ht="11.25">
      <c r="B163" s="199"/>
      <c r="C163" s="200"/>
      <c r="D163" s="201" t="s">
        <v>193</v>
      </c>
      <c r="E163" s="202" t="s">
        <v>19</v>
      </c>
      <c r="F163" s="203" t="s">
        <v>522</v>
      </c>
      <c r="G163" s="200"/>
      <c r="H163" s="204">
        <v>2.38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193</v>
      </c>
      <c r="AU163" s="210" t="s">
        <v>83</v>
      </c>
      <c r="AV163" s="13" t="s">
        <v>83</v>
      </c>
      <c r="AW163" s="13" t="s">
        <v>32</v>
      </c>
      <c r="AX163" s="13" t="s">
        <v>70</v>
      </c>
      <c r="AY163" s="210" t="s">
        <v>181</v>
      </c>
    </row>
    <row r="164" spans="1:65" s="13" customFormat="1" ht="11.25">
      <c r="B164" s="199"/>
      <c r="C164" s="200"/>
      <c r="D164" s="201" t="s">
        <v>193</v>
      </c>
      <c r="E164" s="202" t="s">
        <v>19</v>
      </c>
      <c r="F164" s="203" t="s">
        <v>522</v>
      </c>
      <c r="G164" s="200"/>
      <c r="H164" s="204">
        <v>2.38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193</v>
      </c>
      <c r="AU164" s="210" t="s">
        <v>83</v>
      </c>
      <c r="AV164" s="13" t="s">
        <v>83</v>
      </c>
      <c r="AW164" s="13" t="s">
        <v>32</v>
      </c>
      <c r="AX164" s="13" t="s">
        <v>70</v>
      </c>
      <c r="AY164" s="210" t="s">
        <v>181</v>
      </c>
    </row>
    <row r="165" spans="1:65" s="13" customFormat="1" ht="11.25">
      <c r="B165" s="199"/>
      <c r="C165" s="200"/>
      <c r="D165" s="201" t="s">
        <v>193</v>
      </c>
      <c r="E165" s="202" t="s">
        <v>19</v>
      </c>
      <c r="F165" s="203" t="s">
        <v>523</v>
      </c>
      <c r="G165" s="200"/>
      <c r="H165" s="204">
        <v>6.64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193</v>
      </c>
      <c r="AU165" s="210" t="s">
        <v>83</v>
      </c>
      <c r="AV165" s="13" t="s">
        <v>83</v>
      </c>
      <c r="AW165" s="13" t="s">
        <v>32</v>
      </c>
      <c r="AX165" s="13" t="s">
        <v>70</v>
      </c>
      <c r="AY165" s="210" t="s">
        <v>181</v>
      </c>
    </row>
    <row r="166" spans="1:65" s="15" customFormat="1" ht="11.25">
      <c r="B166" s="232"/>
      <c r="C166" s="233"/>
      <c r="D166" s="201" t="s">
        <v>193</v>
      </c>
      <c r="E166" s="234" t="s">
        <v>19</v>
      </c>
      <c r="F166" s="235" t="s">
        <v>247</v>
      </c>
      <c r="G166" s="233"/>
      <c r="H166" s="236">
        <v>24.439999999999998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193</v>
      </c>
      <c r="AU166" s="242" t="s">
        <v>83</v>
      </c>
      <c r="AV166" s="15" t="s">
        <v>202</v>
      </c>
      <c r="AW166" s="15" t="s">
        <v>32</v>
      </c>
      <c r="AX166" s="15" t="s">
        <v>70</v>
      </c>
      <c r="AY166" s="242" t="s">
        <v>181</v>
      </c>
    </row>
    <row r="167" spans="1:65" s="13" customFormat="1" ht="11.25">
      <c r="B167" s="199"/>
      <c r="C167" s="200"/>
      <c r="D167" s="201" t="s">
        <v>193</v>
      </c>
      <c r="E167" s="202" t="s">
        <v>19</v>
      </c>
      <c r="F167" s="203" t="s">
        <v>521</v>
      </c>
      <c r="G167" s="200"/>
      <c r="H167" s="204">
        <v>6.52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193</v>
      </c>
      <c r="AU167" s="210" t="s">
        <v>83</v>
      </c>
      <c r="AV167" s="13" t="s">
        <v>83</v>
      </c>
      <c r="AW167" s="13" t="s">
        <v>32</v>
      </c>
      <c r="AX167" s="13" t="s">
        <v>70</v>
      </c>
      <c r="AY167" s="210" t="s">
        <v>181</v>
      </c>
    </row>
    <row r="168" spans="1:65" s="13" customFormat="1" ht="11.25">
      <c r="B168" s="199"/>
      <c r="C168" s="200"/>
      <c r="D168" s="201" t="s">
        <v>193</v>
      </c>
      <c r="E168" s="202" t="s">
        <v>19</v>
      </c>
      <c r="F168" s="203" t="s">
        <v>521</v>
      </c>
      <c r="G168" s="200"/>
      <c r="H168" s="204">
        <v>6.52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193</v>
      </c>
      <c r="AU168" s="210" t="s">
        <v>83</v>
      </c>
      <c r="AV168" s="13" t="s">
        <v>83</v>
      </c>
      <c r="AW168" s="13" t="s">
        <v>32</v>
      </c>
      <c r="AX168" s="13" t="s">
        <v>70</v>
      </c>
      <c r="AY168" s="210" t="s">
        <v>181</v>
      </c>
    </row>
    <row r="169" spans="1:65" s="13" customFormat="1" ht="11.25">
      <c r="B169" s="199"/>
      <c r="C169" s="200"/>
      <c r="D169" s="201" t="s">
        <v>193</v>
      </c>
      <c r="E169" s="202" t="s">
        <v>19</v>
      </c>
      <c r="F169" s="203" t="s">
        <v>522</v>
      </c>
      <c r="G169" s="200"/>
      <c r="H169" s="204">
        <v>2.38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193</v>
      </c>
      <c r="AU169" s="210" t="s">
        <v>83</v>
      </c>
      <c r="AV169" s="13" t="s">
        <v>83</v>
      </c>
      <c r="AW169" s="13" t="s">
        <v>32</v>
      </c>
      <c r="AX169" s="13" t="s">
        <v>70</v>
      </c>
      <c r="AY169" s="210" t="s">
        <v>181</v>
      </c>
    </row>
    <row r="170" spans="1:65" s="13" customFormat="1" ht="11.25">
      <c r="B170" s="199"/>
      <c r="C170" s="200"/>
      <c r="D170" s="201" t="s">
        <v>193</v>
      </c>
      <c r="E170" s="202" t="s">
        <v>19</v>
      </c>
      <c r="F170" s="203" t="s">
        <v>522</v>
      </c>
      <c r="G170" s="200"/>
      <c r="H170" s="204">
        <v>2.38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193</v>
      </c>
      <c r="AU170" s="210" t="s">
        <v>83</v>
      </c>
      <c r="AV170" s="13" t="s">
        <v>83</v>
      </c>
      <c r="AW170" s="13" t="s">
        <v>32</v>
      </c>
      <c r="AX170" s="13" t="s">
        <v>70</v>
      </c>
      <c r="AY170" s="210" t="s">
        <v>181</v>
      </c>
    </row>
    <row r="171" spans="1:65" s="13" customFormat="1" ht="11.25">
      <c r="B171" s="199"/>
      <c r="C171" s="200"/>
      <c r="D171" s="201" t="s">
        <v>193</v>
      </c>
      <c r="E171" s="202" t="s">
        <v>19</v>
      </c>
      <c r="F171" s="203" t="s">
        <v>523</v>
      </c>
      <c r="G171" s="200"/>
      <c r="H171" s="204">
        <v>6.64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193</v>
      </c>
      <c r="AU171" s="210" t="s">
        <v>83</v>
      </c>
      <c r="AV171" s="13" t="s">
        <v>83</v>
      </c>
      <c r="AW171" s="13" t="s">
        <v>32</v>
      </c>
      <c r="AX171" s="13" t="s">
        <v>70</v>
      </c>
      <c r="AY171" s="210" t="s">
        <v>181</v>
      </c>
    </row>
    <row r="172" spans="1:65" s="15" customFormat="1" ht="11.25">
      <c r="B172" s="232"/>
      <c r="C172" s="233"/>
      <c r="D172" s="201" t="s">
        <v>193</v>
      </c>
      <c r="E172" s="234" t="s">
        <v>19</v>
      </c>
      <c r="F172" s="235" t="s">
        <v>247</v>
      </c>
      <c r="G172" s="233"/>
      <c r="H172" s="236">
        <v>24.439999999999998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193</v>
      </c>
      <c r="AU172" s="242" t="s">
        <v>83</v>
      </c>
      <c r="AV172" s="15" t="s">
        <v>202</v>
      </c>
      <c r="AW172" s="15" t="s">
        <v>32</v>
      </c>
      <c r="AX172" s="15" t="s">
        <v>70</v>
      </c>
      <c r="AY172" s="242" t="s">
        <v>181</v>
      </c>
    </row>
    <row r="173" spans="1:65" s="14" customFormat="1" ht="11.25">
      <c r="B173" s="211"/>
      <c r="C173" s="212"/>
      <c r="D173" s="201" t="s">
        <v>193</v>
      </c>
      <c r="E173" s="213" t="s">
        <v>19</v>
      </c>
      <c r="F173" s="214" t="s">
        <v>197</v>
      </c>
      <c r="G173" s="212"/>
      <c r="H173" s="215">
        <v>48.88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193</v>
      </c>
      <c r="AU173" s="221" t="s">
        <v>83</v>
      </c>
      <c r="AV173" s="14" t="s">
        <v>189</v>
      </c>
      <c r="AW173" s="14" t="s">
        <v>32</v>
      </c>
      <c r="AX173" s="14" t="s">
        <v>77</v>
      </c>
      <c r="AY173" s="221" t="s">
        <v>181</v>
      </c>
    </row>
    <row r="174" spans="1:65" s="2" customFormat="1" ht="16.5" customHeight="1">
      <c r="A174" s="37"/>
      <c r="B174" s="38"/>
      <c r="C174" s="222" t="s">
        <v>248</v>
      </c>
      <c r="D174" s="222" t="s">
        <v>237</v>
      </c>
      <c r="E174" s="223" t="s">
        <v>249</v>
      </c>
      <c r="F174" s="224" t="s">
        <v>250</v>
      </c>
      <c r="G174" s="225" t="s">
        <v>230</v>
      </c>
      <c r="H174" s="226">
        <v>25.661999999999999</v>
      </c>
      <c r="I174" s="227"/>
      <c r="J174" s="228">
        <f>ROUND(I174*H174,2)</f>
        <v>0</v>
      </c>
      <c r="K174" s="224" t="s">
        <v>188</v>
      </c>
      <c r="L174" s="229"/>
      <c r="M174" s="230" t="s">
        <v>19</v>
      </c>
      <c r="N174" s="231" t="s">
        <v>42</v>
      </c>
      <c r="O174" s="67"/>
      <c r="P174" s="190">
        <f>O174*H174</f>
        <v>0</v>
      </c>
      <c r="Q174" s="190">
        <v>4.0000000000000003E-5</v>
      </c>
      <c r="R174" s="190">
        <f>Q174*H174</f>
        <v>1.02648E-3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236</v>
      </c>
      <c r="AT174" s="192" t="s">
        <v>237</v>
      </c>
      <c r="AU174" s="192" t="s">
        <v>83</v>
      </c>
      <c r="AY174" s="20" t="s">
        <v>181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83</v>
      </c>
      <c r="BK174" s="193">
        <f>ROUND(I174*H174,2)</f>
        <v>0</v>
      </c>
      <c r="BL174" s="20" t="s">
        <v>189</v>
      </c>
      <c r="BM174" s="192" t="s">
        <v>251</v>
      </c>
    </row>
    <row r="175" spans="1:65" s="13" customFormat="1" ht="11.25">
      <c r="B175" s="199"/>
      <c r="C175" s="200"/>
      <c r="D175" s="201" t="s">
        <v>193</v>
      </c>
      <c r="E175" s="202" t="s">
        <v>19</v>
      </c>
      <c r="F175" s="203" t="s">
        <v>521</v>
      </c>
      <c r="G175" s="200"/>
      <c r="H175" s="204">
        <v>6.52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193</v>
      </c>
      <c r="AU175" s="210" t="s">
        <v>83</v>
      </c>
      <c r="AV175" s="13" t="s">
        <v>83</v>
      </c>
      <c r="AW175" s="13" t="s">
        <v>32</v>
      </c>
      <c r="AX175" s="13" t="s">
        <v>70</v>
      </c>
      <c r="AY175" s="210" t="s">
        <v>181</v>
      </c>
    </row>
    <row r="176" spans="1:65" s="13" customFormat="1" ht="11.25">
      <c r="B176" s="199"/>
      <c r="C176" s="200"/>
      <c r="D176" s="201" t="s">
        <v>193</v>
      </c>
      <c r="E176" s="202" t="s">
        <v>19</v>
      </c>
      <c r="F176" s="203" t="s">
        <v>521</v>
      </c>
      <c r="G176" s="200"/>
      <c r="H176" s="204">
        <v>6.52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193</v>
      </c>
      <c r="AU176" s="210" t="s">
        <v>83</v>
      </c>
      <c r="AV176" s="13" t="s">
        <v>83</v>
      </c>
      <c r="AW176" s="13" t="s">
        <v>32</v>
      </c>
      <c r="AX176" s="13" t="s">
        <v>70</v>
      </c>
      <c r="AY176" s="210" t="s">
        <v>181</v>
      </c>
    </row>
    <row r="177" spans="1:65" s="13" customFormat="1" ht="11.25">
      <c r="B177" s="199"/>
      <c r="C177" s="200"/>
      <c r="D177" s="201" t="s">
        <v>193</v>
      </c>
      <c r="E177" s="202" t="s">
        <v>19</v>
      </c>
      <c r="F177" s="203" t="s">
        <v>522</v>
      </c>
      <c r="G177" s="200"/>
      <c r="H177" s="204">
        <v>2.38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193</v>
      </c>
      <c r="AU177" s="210" t="s">
        <v>83</v>
      </c>
      <c r="AV177" s="13" t="s">
        <v>83</v>
      </c>
      <c r="AW177" s="13" t="s">
        <v>32</v>
      </c>
      <c r="AX177" s="13" t="s">
        <v>70</v>
      </c>
      <c r="AY177" s="210" t="s">
        <v>181</v>
      </c>
    </row>
    <row r="178" spans="1:65" s="13" customFormat="1" ht="11.25">
      <c r="B178" s="199"/>
      <c r="C178" s="200"/>
      <c r="D178" s="201" t="s">
        <v>193</v>
      </c>
      <c r="E178" s="202" t="s">
        <v>19</v>
      </c>
      <c r="F178" s="203" t="s">
        <v>522</v>
      </c>
      <c r="G178" s="200"/>
      <c r="H178" s="204">
        <v>2.38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193</v>
      </c>
      <c r="AU178" s="210" t="s">
        <v>83</v>
      </c>
      <c r="AV178" s="13" t="s">
        <v>83</v>
      </c>
      <c r="AW178" s="13" t="s">
        <v>32</v>
      </c>
      <c r="AX178" s="13" t="s">
        <v>70</v>
      </c>
      <c r="AY178" s="210" t="s">
        <v>181</v>
      </c>
    </row>
    <row r="179" spans="1:65" s="13" customFormat="1" ht="11.25">
      <c r="B179" s="199"/>
      <c r="C179" s="200"/>
      <c r="D179" s="201" t="s">
        <v>193</v>
      </c>
      <c r="E179" s="202" t="s">
        <v>19</v>
      </c>
      <c r="F179" s="203" t="s">
        <v>523</v>
      </c>
      <c r="G179" s="200"/>
      <c r="H179" s="204">
        <v>6.64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193</v>
      </c>
      <c r="AU179" s="210" t="s">
        <v>83</v>
      </c>
      <c r="AV179" s="13" t="s">
        <v>83</v>
      </c>
      <c r="AW179" s="13" t="s">
        <v>32</v>
      </c>
      <c r="AX179" s="13" t="s">
        <v>70</v>
      </c>
      <c r="AY179" s="210" t="s">
        <v>181</v>
      </c>
    </row>
    <row r="180" spans="1:65" s="14" customFormat="1" ht="11.25">
      <c r="B180" s="211"/>
      <c r="C180" s="212"/>
      <c r="D180" s="201" t="s">
        <v>193</v>
      </c>
      <c r="E180" s="213" t="s">
        <v>19</v>
      </c>
      <c r="F180" s="214" t="s">
        <v>197</v>
      </c>
      <c r="G180" s="212"/>
      <c r="H180" s="215">
        <v>24.439999999999998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193</v>
      </c>
      <c r="AU180" s="221" t="s">
        <v>83</v>
      </c>
      <c r="AV180" s="14" t="s">
        <v>189</v>
      </c>
      <c r="AW180" s="14" t="s">
        <v>32</v>
      </c>
      <c r="AX180" s="14" t="s">
        <v>77</v>
      </c>
      <c r="AY180" s="221" t="s">
        <v>181</v>
      </c>
    </row>
    <row r="181" spans="1:65" s="13" customFormat="1" ht="11.25">
      <c r="B181" s="199"/>
      <c r="C181" s="200"/>
      <c r="D181" s="201" t="s">
        <v>193</v>
      </c>
      <c r="E181" s="200"/>
      <c r="F181" s="203" t="s">
        <v>524</v>
      </c>
      <c r="G181" s="200"/>
      <c r="H181" s="204">
        <v>25.661999999999999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193</v>
      </c>
      <c r="AU181" s="210" t="s">
        <v>83</v>
      </c>
      <c r="AV181" s="13" t="s">
        <v>83</v>
      </c>
      <c r="AW181" s="13" t="s">
        <v>4</v>
      </c>
      <c r="AX181" s="13" t="s">
        <v>77</v>
      </c>
      <c r="AY181" s="210" t="s">
        <v>181</v>
      </c>
    </row>
    <row r="182" spans="1:65" s="2" customFormat="1" ht="16.5" customHeight="1">
      <c r="A182" s="37"/>
      <c r="B182" s="38"/>
      <c r="C182" s="222" t="s">
        <v>252</v>
      </c>
      <c r="D182" s="222" t="s">
        <v>237</v>
      </c>
      <c r="E182" s="223" t="s">
        <v>253</v>
      </c>
      <c r="F182" s="224" t="s">
        <v>254</v>
      </c>
      <c r="G182" s="225" t="s">
        <v>230</v>
      </c>
      <c r="H182" s="226">
        <v>25.661999999999999</v>
      </c>
      <c r="I182" s="227"/>
      <c r="J182" s="228">
        <f>ROUND(I182*H182,2)</f>
        <v>0</v>
      </c>
      <c r="K182" s="224" t="s">
        <v>188</v>
      </c>
      <c r="L182" s="229"/>
      <c r="M182" s="230" t="s">
        <v>19</v>
      </c>
      <c r="N182" s="231" t="s">
        <v>42</v>
      </c>
      <c r="O182" s="67"/>
      <c r="P182" s="190">
        <f>O182*H182</f>
        <v>0</v>
      </c>
      <c r="Q182" s="190">
        <v>2.9999999999999997E-4</v>
      </c>
      <c r="R182" s="190">
        <f>Q182*H182</f>
        <v>7.698599999999999E-3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236</v>
      </c>
      <c r="AT182" s="192" t="s">
        <v>237</v>
      </c>
      <c r="AU182" s="192" t="s">
        <v>83</v>
      </c>
      <c r="AY182" s="20" t="s">
        <v>181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83</v>
      </c>
      <c r="BK182" s="193">
        <f>ROUND(I182*H182,2)</f>
        <v>0</v>
      </c>
      <c r="BL182" s="20" t="s">
        <v>189</v>
      </c>
      <c r="BM182" s="192" t="s">
        <v>255</v>
      </c>
    </row>
    <row r="183" spans="1:65" s="13" customFormat="1" ht="11.25">
      <c r="B183" s="199"/>
      <c r="C183" s="200"/>
      <c r="D183" s="201" t="s">
        <v>193</v>
      </c>
      <c r="E183" s="202" t="s">
        <v>19</v>
      </c>
      <c r="F183" s="203" t="s">
        <v>521</v>
      </c>
      <c r="G183" s="200"/>
      <c r="H183" s="204">
        <v>6.52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193</v>
      </c>
      <c r="AU183" s="210" t="s">
        <v>83</v>
      </c>
      <c r="AV183" s="13" t="s">
        <v>83</v>
      </c>
      <c r="AW183" s="13" t="s">
        <v>32</v>
      </c>
      <c r="AX183" s="13" t="s">
        <v>70</v>
      </c>
      <c r="AY183" s="210" t="s">
        <v>181</v>
      </c>
    </row>
    <row r="184" spans="1:65" s="13" customFormat="1" ht="11.25">
      <c r="B184" s="199"/>
      <c r="C184" s="200"/>
      <c r="D184" s="201" t="s">
        <v>193</v>
      </c>
      <c r="E184" s="202" t="s">
        <v>19</v>
      </c>
      <c r="F184" s="203" t="s">
        <v>521</v>
      </c>
      <c r="G184" s="200"/>
      <c r="H184" s="204">
        <v>6.52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193</v>
      </c>
      <c r="AU184" s="210" t="s">
        <v>83</v>
      </c>
      <c r="AV184" s="13" t="s">
        <v>83</v>
      </c>
      <c r="AW184" s="13" t="s">
        <v>32</v>
      </c>
      <c r="AX184" s="13" t="s">
        <v>70</v>
      </c>
      <c r="AY184" s="210" t="s">
        <v>181</v>
      </c>
    </row>
    <row r="185" spans="1:65" s="13" customFormat="1" ht="11.25">
      <c r="B185" s="199"/>
      <c r="C185" s="200"/>
      <c r="D185" s="201" t="s">
        <v>193</v>
      </c>
      <c r="E185" s="202" t="s">
        <v>19</v>
      </c>
      <c r="F185" s="203" t="s">
        <v>522</v>
      </c>
      <c r="G185" s="200"/>
      <c r="H185" s="204">
        <v>2.38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193</v>
      </c>
      <c r="AU185" s="210" t="s">
        <v>83</v>
      </c>
      <c r="AV185" s="13" t="s">
        <v>83</v>
      </c>
      <c r="AW185" s="13" t="s">
        <v>32</v>
      </c>
      <c r="AX185" s="13" t="s">
        <v>70</v>
      </c>
      <c r="AY185" s="210" t="s">
        <v>181</v>
      </c>
    </row>
    <row r="186" spans="1:65" s="13" customFormat="1" ht="11.25">
      <c r="B186" s="199"/>
      <c r="C186" s="200"/>
      <c r="D186" s="201" t="s">
        <v>193</v>
      </c>
      <c r="E186" s="202" t="s">
        <v>19</v>
      </c>
      <c r="F186" s="203" t="s">
        <v>522</v>
      </c>
      <c r="G186" s="200"/>
      <c r="H186" s="204">
        <v>2.38</v>
      </c>
      <c r="I186" s="205"/>
      <c r="J186" s="200"/>
      <c r="K186" s="200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193</v>
      </c>
      <c r="AU186" s="210" t="s">
        <v>83</v>
      </c>
      <c r="AV186" s="13" t="s">
        <v>83</v>
      </c>
      <c r="AW186" s="13" t="s">
        <v>32</v>
      </c>
      <c r="AX186" s="13" t="s">
        <v>70</v>
      </c>
      <c r="AY186" s="210" t="s">
        <v>181</v>
      </c>
    </row>
    <row r="187" spans="1:65" s="13" customFormat="1" ht="11.25">
      <c r="B187" s="199"/>
      <c r="C187" s="200"/>
      <c r="D187" s="201" t="s">
        <v>193</v>
      </c>
      <c r="E187" s="202" t="s">
        <v>19</v>
      </c>
      <c r="F187" s="203" t="s">
        <v>523</v>
      </c>
      <c r="G187" s="200"/>
      <c r="H187" s="204">
        <v>6.64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193</v>
      </c>
      <c r="AU187" s="210" t="s">
        <v>83</v>
      </c>
      <c r="AV187" s="13" t="s">
        <v>83</v>
      </c>
      <c r="AW187" s="13" t="s">
        <v>32</v>
      </c>
      <c r="AX187" s="13" t="s">
        <v>70</v>
      </c>
      <c r="AY187" s="210" t="s">
        <v>181</v>
      </c>
    </row>
    <row r="188" spans="1:65" s="14" customFormat="1" ht="11.25">
      <c r="B188" s="211"/>
      <c r="C188" s="212"/>
      <c r="D188" s="201" t="s">
        <v>193</v>
      </c>
      <c r="E188" s="213" t="s">
        <v>19</v>
      </c>
      <c r="F188" s="214" t="s">
        <v>197</v>
      </c>
      <c r="G188" s="212"/>
      <c r="H188" s="215">
        <v>24.439999999999998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193</v>
      </c>
      <c r="AU188" s="221" t="s">
        <v>83</v>
      </c>
      <c r="AV188" s="14" t="s">
        <v>189</v>
      </c>
      <c r="AW188" s="14" t="s">
        <v>32</v>
      </c>
      <c r="AX188" s="14" t="s">
        <v>77</v>
      </c>
      <c r="AY188" s="221" t="s">
        <v>181</v>
      </c>
    </row>
    <row r="189" spans="1:65" s="13" customFormat="1" ht="11.25">
      <c r="B189" s="199"/>
      <c r="C189" s="200"/>
      <c r="D189" s="201" t="s">
        <v>193</v>
      </c>
      <c r="E189" s="200"/>
      <c r="F189" s="203" t="s">
        <v>524</v>
      </c>
      <c r="G189" s="200"/>
      <c r="H189" s="204">
        <v>25.661999999999999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193</v>
      </c>
      <c r="AU189" s="210" t="s">
        <v>83</v>
      </c>
      <c r="AV189" s="13" t="s">
        <v>83</v>
      </c>
      <c r="AW189" s="13" t="s">
        <v>4</v>
      </c>
      <c r="AX189" s="13" t="s">
        <v>77</v>
      </c>
      <c r="AY189" s="210" t="s">
        <v>181</v>
      </c>
    </row>
    <row r="190" spans="1:65" s="2" customFormat="1" ht="16.5" customHeight="1">
      <c r="A190" s="37"/>
      <c r="B190" s="38"/>
      <c r="C190" s="181" t="s">
        <v>8</v>
      </c>
      <c r="D190" s="181" t="s">
        <v>184</v>
      </c>
      <c r="E190" s="182" t="s">
        <v>256</v>
      </c>
      <c r="F190" s="183" t="s">
        <v>257</v>
      </c>
      <c r="G190" s="184" t="s">
        <v>187</v>
      </c>
      <c r="H190" s="185">
        <v>3.6659999999999999</v>
      </c>
      <c r="I190" s="186"/>
      <c r="J190" s="187">
        <f>ROUND(I190*H190,2)</f>
        <v>0</v>
      </c>
      <c r="K190" s="183" t="s">
        <v>188</v>
      </c>
      <c r="L190" s="42"/>
      <c r="M190" s="188" t="s">
        <v>19</v>
      </c>
      <c r="N190" s="189" t="s">
        <v>42</v>
      </c>
      <c r="O190" s="67"/>
      <c r="P190" s="190">
        <f>O190*H190</f>
        <v>0</v>
      </c>
      <c r="Q190" s="190">
        <v>1.3999999999999999E-4</v>
      </c>
      <c r="R190" s="190">
        <f>Q190*H190</f>
        <v>5.1323999999999999E-4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189</v>
      </c>
      <c r="AT190" s="192" t="s">
        <v>184</v>
      </c>
      <c r="AU190" s="192" t="s">
        <v>83</v>
      </c>
      <c r="AY190" s="20" t="s">
        <v>181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83</v>
      </c>
      <c r="BK190" s="193">
        <f>ROUND(I190*H190,2)</f>
        <v>0</v>
      </c>
      <c r="BL190" s="20" t="s">
        <v>189</v>
      </c>
      <c r="BM190" s="192" t="s">
        <v>258</v>
      </c>
    </row>
    <row r="191" spans="1:65" s="2" customFormat="1" ht="11.25">
      <c r="A191" s="37"/>
      <c r="B191" s="38"/>
      <c r="C191" s="39"/>
      <c r="D191" s="194" t="s">
        <v>191</v>
      </c>
      <c r="E191" s="39"/>
      <c r="F191" s="195" t="s">
        <v>259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191</v>
      </c>
      <c r="AU191" s="20" t="s">
        <v>83</v>
      </c>
    </row>
    <row r="192" spans="1:65" s="13" customFormat="1" ht="11.25">
      <c r="B192" s="199"/>
      <c r="C192" s="200"/>
      <c r="D192" s="201" t="s">
        <v>193</v>
      </c>
      <c r="E192" s="202" t="s">
        <v>19</v>
      </c>
      <c r="F192" s="203" t="s">
        <v>518</v>
      </c>
      <c r="G192" s="200"/>
      <c r="H192" s="204">
        <v>0.97799999999999998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193</v>
      </c>
      <c r="AU192" s="210" t="s">
        <v>83</v>
      </c>
      <c r="AV192" s="13" t="s">
        <v>83</v>
      </c>
      <c r="AW192" s="13" t="s">
        <v>32</v>
      </c>
      <c r="AX192" s="13" t="s">
        <v>70</v>
      </c>
      <c r="AY192" s="210" t="s">
        <v>181</v>
      </c>
    </row>
    <row r="193" spans="1:65" s="13" customFormat="1" ht="11.25">
      <c r="B193" s="199"/>
      <c r="C193" s="200"/>
      <c r="D193" s="201" t="s">
        <v>193</v>
      </c>
      <c r="E193" s="202" t="s">
        <v>19</v>
      </c>
      <c r="F193" s="203" t="s">
        <v>518</v>
      </c>
      <c r="G193" s="200"/>
      <c r="H193" s="204">
        <v>0.97799999999999998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193</v>
      </c>
      <c r="AU193" s="210" t="s">
        <v>83</v>
      </c>
      <c r="AV193" s="13" t="s">
        <v>83</v>
      </c>
      <c r="AW193" s="13" t="s">
        <v>32</v>
      </c>
      <c r="AX193" s="13" t="s">
        <v>70</v>
      </c>
      <c r="AY193" s="210" t="s">
        <v>181</v>
      </c>
    </row>
    <row r="194" spans="1:65" s="13" customFormat="1" ht="11.25">
      <c r="B194" s="199"/>
      <c r="C194" s="200"/>
      <c r="D194" s="201" t="s">
        <v>193</v>
      </c>
      <c r="E194" s="202" t="s">
        <v>19</v>
      </c>
      <c r="F194" s="203" t="s">
        <v>519</v>
      </c>
      <c r="G194" s="200"/>
      <c r="H194" s="204">
        <v>0.35699999999999998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193</v>
      </c>
      <c r="AU194" s="210" t="s">
        <v>83</v>
      </c>
      <c r="AV194" s="13" t="s">
        <v>83</v>
      </c>
      <c r="AW194" s="13" t="s">
        <v>32</v>
      </c>
      <c r="AX194" s="13" t="s">
        <v>70</v>
      </c>
      <c r="AY194" s="210" t="s">
        <v>181</v>
      </c>
    </row>
    <row r="195" spans="1:65" s="13" customFormat="1" ht="11.25">
      <c r="B195" s="199"/>
      <c r="C195" s="200"/>
      <c r="D195" s="201" t="s">
        <v>193</v>
      </c>
      <c r="E195" s="202" t="s">
        <v>19</v>
      </c>
      <c r="F195" s="203" t="s">
        <v>519</v>
      </c>
      <c r="G195" s="200"/>
      <c r="H195" s="204">
        <v>0.35699999999999998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193</v>
      </c>
      <c r="AU195" s="210" t="s">
        <v>83</v>
      </c>
      <c r="AV195" s="13" t="s">
        <v>83</v>
      </c>
      <c r="AW195" s="13" t="s">
        <v>32</v>
      </c>
      <c r="AX195" s="13" t="s">
        <v>70</v>
      </c>
      <c r="AY195" s="210" t="s">
        <v>181</v>
      </c>
    </row>
    <row r="196" spans="1:65" s="13" customFormat="1" ht="11.25">
      <c r="B196" s="199"/>
      <c r="C196" s="200"/>
      <c r="D196" s="201" t="s">
        <v>193</v>
      </c>
      <c r="E196" s="202" t="s">
        <v>19</v>
      </c>
      <c r="F196" s="203" t="s">
        <v>520</v>
      </c>
      <c r="G196" s="200"/>
      <c r="H196" s="204">
        <v>0.996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193</v>
      </c>
      <c r="AU196" s="210" t="s">
        <v>83</v>
      </c>
      <c r="AV196" s="13" t="s">
        <v>83</v>
      </c>
      <c r="AW196" s="13" t="s">
        <v>32</v>
      </c>
      <c r="AX196" s="13" t="s">
        <v>70</v>
      </c>
      <c r="AY196" s="210" t="s">
        <v>181</v>
      </c>
    </row>
    <row r="197" spans="1:65" s="14" customFormat="1" ht="11.25">
      <c r="B197" s="211"/>
      <c r="C197" s="212"/>
      <c r="D197" s="201" t="s">
        <v>193</v>
      </c>
      <c r="E197" s="213" t="s">
        <v>19</v>
      </c>
      <c r="F197" s="214" t="s">
        <v>197</v>
      </c>
      <c r="G197" s="212"/>
      <c r="H197" s="215">
        <v>3.6659999999999999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193</v>
      </c>
      <c r="AU197" s="221" t="s">
        <v>83</v>
      </c>
      <c r="AV197" s="14" t="s">
        <v>189</v>
      </c>
      <c r="AW197" s="14" t="s">
        <v>32</v>
      </c>
      <c r="AX197" s="14" t="s">
        <v>77</v>
      </c>
      <c r="AY197" s="221" t="s">
        <v>181</v>
      </c>
    </row>
    <row r="198" spans="1:65" s="2" customFormat="1" ht="24.2" customHeight="1">
      <c r="A198" s="37"/>
      <c r="B198" s="38"/>
      <c r="C198" s="181" t="s">
        <v>260</v>
      </c>
      <c r="D198" s="181" t="s">
        <v>184</v>
      </c>
      <c r="E198" s="182" t="s">
        <v>261</v>
      </c>
      <c r="F198" s="183" t="s">
        <v>262</v>
      </c>
      <c r="G198" s="184" t="s">
        <v>187</v>
      </c>
      <c r="H198" s="185">
        <v>3.6659999999999999</v>
      </c>
      <c r="I198" s="186"/>
      <c r="J198" s="187">
        <f>ROUND(I198*H198,2)</f>
        <v>0</v>
      </c>
      <c r="K198" s="183" t="s">
        <v>188</v>
      </c>
      <c r="L198" s="42"/>
      <c r="M198" s="188" t="s">
        <v>19</v>
      </c>
      <c r="N198" s="189" t="s">
        <v>42</v>
      </c>
      <c r="O198" s="67"/>
      <c r="P198" s="190">
        <f>O198*H198</f>
        <v>0</v>
      </c>
      <c r="Q198" s="190">
        <v>3.3E-3</v>
      </c>
      <c r="R198" s="190">
        <f>Q198*H198</f>
        <v>1.2097799999999999E-2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189</v>
      </c>
      <c r="AT198" s="192" t="s">
        <v>184</v>
      </c>
      <c r="AU198" s="192" t="s">
        <v>83</v>
      </c>
      <c r="AY198" s="20" t="s">
        <v>181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83</v>
      </c>
      <c r="BK198" s="193">
        <f>ROUND(I198*H198,2)</f>
        <v>0</v>
      </c>
      <c r="BL198" s="20" t="s">
        <v>189</v>
      </c>
      <c r="BM198" s="192" t="s">
        <v>263</v>
      </c>
    </row>
    <row r="199" spans="1:65" s="2" customFormat="1" ht="11.25">
      <c r="A199" s="37"/>
      <c r="B199" s="38"/>
      <c r="C199" s="39"/>
      <c r="D199" s="194" t="s">
        <v>191</v>
      </c>
      <c r="E199" s="39"/>
      <c r="F199" s="195" t="s">
        <v>264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191</v>
      </c>
      <c r="AU199" s="20" t="s">
        <v>83</v>
      </c>
    </row>
    <row r="200" spans="1:65" s="13" customFormat="1" ht="11.25">
      <c r="B200" s="199"/>
      <c r="C200" s="200"/>
      <c r="D200" s="201" t="s">
        <v>193</v>
      </c>
      <c r="E200" s="202" t="s">
        <v>19</v>
      </c>
      <c r="F200" s="203" t="s">
        <v>518</v>
      </c>
      <c r="G200" s="200"/>
      <c r="H200" s="204">
        <v>0.97799999999999998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193</v>
      </c>
      <c r="AU200" s="210" t="s">
        <v>83</v>
      </c>
      <c r="AV200" s="13" t="s">
        <v>83</v>
      </c>
      <c r="AW200" s="13" t="s">
        <v>32</v>
      </c>
      <c r="AX200" s="13" t="s">
        <v>70</v>
      </c>
      <c r="AY200" s="210" t="s">
        <v>181</v>
      </c>
    </row>
    <row r="201" spans="1:65" s="13" customFormat="1" ht="11.25">
      <c r="B201" s="199"/>
      <c r="C201" s="200"/>
      <c r="D201" s="201" t="s">
        <v>193</v>
      </c>
      <c r="E201" s="202" t="s">
        <v>19</v>
      </c>
      <c r="F201" s="203" t="s">
        <v>518</v>
      </c>
      <c r="G201" s="200"/>
      <c r="H201" s="204">
        <v>0.97799999999999998</v>
      </c>
      <c r="I201" s="205"/>
      <c r="J201" s="200"/>
      <c r="K201" s="200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193</v>
      </c>
      <c r="AU201" s="210" t="s">
        <v>83</v>
      </c>
      <c r="AV201" s="13" t="s">
        <v>83</v>
      </c>
      <c r="AW201" s="13" t="s">
        <v>32</v>
      </c>
      <c r="AX201" s="13" t="s">
        <v>70</v>
      </c>
      <c r="AY201" s="210" t="s">
        <v>181</v>
      </c>
    </row>
    <row r="202" spans="1:65" s="13" customFormat="1" ht="11.25">
      <c r="B202" s="199"/>
      <c r="C202" s="200"/>
      <c r="D202" s="201" t="s">
        <v>193</v>
      </c>
      <c r="E202" s="202" t="s">
        <v>19</v>
      </c>
      <c r="F202" s="203" t="s">
        <v>519</v>
      </c>
      <c r="G202" s="200"/>
      <c r="H202" s="204">
        <v>0.35699999999999998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193</v>
      </c>
      <c r="AU202" s="210" t="s">
        <v>83</v>
      </c>
      <c r="AV202" s="13" t="s">
        <v>83</v>
      </c>
      <c r="AW202" s="13" t="s">
        <v>32</v>
      </c>
      <c r="AX202" s="13" t="s">
        <v>70</v>
      </c>
      <c r="AY202" s="210" t="s">
        <v>181</v>
      </c>
    </row>
    <row r="203" spans="1:65" s="13" customFormat="1" ht="11.25">
      <c r="B203" s="199"/>
      <c r="C203" s="200"/>
      <c r="D203" s="201" t="s">
        <v>193</v>
      </c>
      <c r="E203" s="202" t="s">
        <v>19</v>
      </c>
      <c r="F203" s="203" t="s">
        <v>519</v>
      </c>
      <c r="G203" s="200"/>
      <c r="H203" s="204">
        <v>0.35699999999999998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193</v>
      </c>
      <c r="AU203" s="210" t="s">
        <v>83</v>
      </c>
      <c r="AV203" s="13" t="s">
        <v>83</v>
      </c>
      <c r="AW203" s="13" t="s">
        <v>32</v>
      </c>
      <c r="AX203" s="13" t="s">
        <v>70</v>
      </c>
      <c r="AY203" s="210" t="s">
        <v>181</v>
      </c>
    </row>
    <row r="204" spans="1:65" s="13" customFormat="1" ht="11.25">
      <c r="B204" s="199"/>
      <c r="C204" s="200"/>
      <c r="D204" s="201" t="s">
        <v>193</v>
      </c>
      <c r="E204" s="202" t="s">
        <v>19</v>
      </c>
      <c r="F204" s="203" t="s">
        <v>520</v>
      </c>
      <c r="G204" s="200"/>
      <c r="H204" s="204">
        <v>0.996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193</v>
      </c>
      <c r="AU204" s="210" t="s">
        <v>83</v>
      </c>
      <c r="AV204" s="13" t="s">
        <v>83</v>
      </c>
      <c r="AW204" s="13" t="s">
        <v>32</v>
      </c>
      <c r="AX204" s="13" t="s">
        <v>70</v>
      </c>
      <c r="AY204" s="210" t="s">
        <v>181</v>
      </c>
    </row>
    <row r="205" spans="1:65" s="14" customFormat="1" ht="11.25">
      <c r="B205" s="211"/>
      <c r="C205" s="212"/>
      <c r="D205" s="201" t="s">
        <v>193</v>
      </c>
      <c r="E205" s="213" t="s">
        <v>19</v>
      </c>
      <c r="F205" s="214" t="s">
        <v>197</v>
      </c>
      <c r="G205" s="212"/>
      <c r="H205" s="215">
        <v>3.6659999999999999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193</v>
      </c>
      <c r="AU205" s="221" t="s">
        <v>83</v>
      </c>
      <c r="AV205" s="14" t="s">
        <v>189</v>
      </c>
      <c r="AW205" s="14" t="s">
        <v>32</v>
      </c>
      <c r="AX205" s="14" t="s">
        <v>77</v>
      </c>
      <c r="AY205" s="221" t="s">
        <v>181</v>
      </c>
    </row>
    <row r="206" spans="1:65" s="12" customFormat="1" ht="22.9" customHeight="1">
      <c r="B206" s="165"/>
      <c r="C206" s="166"/>
      <c r="D206" s="167" t="s">
        <v>69</v>
      </c>
      <c r="E206" s="179" t="s">
        <v>242</v>
      </c>
      <c r="F206" s="179" t="s">
        <v>265</v>
      </c>
      <c r="G206" s="166"/>
      <c r="H206" s="166"/>
      <c r="I206" s="169"/>
      <c r="J206" s="180">
        <f>BK206</f>
        <v>0</v>
      </c>
      <c r="K206" s="166"/>
      <c r="L206" s="171"/>
      <c r="M206" s="172"/>
      <c r="N206" s="173"/>
      <c r="O206" s="173"/>
      <c r="P206" s="174">
        <f>SUM(P207:P252)</f>
        <v>0</v>
      </c>
      <c r="Q206" s="173"/>
      <c r="R206" s="174">
        <f>SUM(R207:R252)</f>
        <v>1.6379999999999999E-3</v>
      </c>
      <c r="S206" s="173"/>
      <c r="T206" s="175">
        <f>SUM(T207:T252)</f>
        <v>1.5075359999999998</v>
      </c>
      <c r="AR206" s="176" t="s">
        <v>77</v>
      </c>
      <c r="AT206" s="177" t="s">
        <v>69</v>
      </c>
      <c r="AU206" s="177" t="s">
        <v>77</v>
      </c>
      <c r="AY206" s="176" t="s">
        <v>181</v>
      </c>
      <c r="BK206" s="178">
        <f>SUM(BK207:BK252)</f>
        <v>0</v>
      </c>
    </row>
    <row r="207" spans="1:65" s="2" customFormat="1" ht="24.2" customHeight="1">
      <c r="A207" s="37"/>
      <c r="B207" s="38"/>
      <c r="C207" s="181" t="s">
        <v>266</v>
      </c>
      <c r="D207" s="181" t="s">
        <v>184</v>
      </c>
      <c r="E207" s="182" t="s">
        <v>267</v>
      </c>
      <c r="F207" s="183" t="s">
        <v>268</v>
      </c>
      <c r="G207" s="184" t="s">
        <v>187</v>
      </c>
      <c r="H207" s="185">
        <v>12.6</v>
      </c>
      <c r="I207" s="186"/>
      <c r="J207" s="187">
        <f>ROUND(I207*H207,2)</f>
        <v>0</v>
      </c>
      <c r="K207" s="183" t="s">
        <v>188</v>
      </c>
      <c r="L207" s="42"/>
      <c r="M207" s="188" t="s">
        <v>19</v>
      </c>
      <c r="N207" s="189" t="s">
        <v>42</v>
      </c>
      <c r="O207" s="67"/>
      <c r="P207" s="190">
        <f>O207*H207</f>
        <v>0</v>
      </c>
      <c r="Q207" s="190">
        <v>1.2999999999999999E-4</v>
      </c>
      <c r="R207" s="190">
        <f>Q207*H207</f>
        <v>1.6379999999999999E-3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189</v>
      </c>
      <c r="AT207" s="192" t="s">
        <v>184</v>
      </c>
      <c r="AU207" s="192" t="s">
        <v>83</v>
      </c>
      <c r="AY207" s="20" t="s">
        <v>181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83</v>
      </c>
      <c r="BK207" s="193">
        <f>ROUND(I207*H207,2)</f>
        <v>0</v>
      </c>
      <c r="BL207" s="20" t="s">
        <v>189</v>
      </c>
      <c r="BM207" s="192" t="s">
        <v>269</v>
      </c>
    </row>
    <row r="208" spans="1:65" s="2" customFormat="1" ht="11.25">
      <c r="A208" s="37"/>
      <c r="B208" s="38"/>
      <c r="C208" s="39"/>
      <c r="D208" s="194" t="s">
        <v>191</v>
      </c>
      <c r="E208" s="39"/>
      <c r="F208" s="195" t="s">
        <v>270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191</v>
      </c>
      <c r="AU208" s="20" t="s">
        <v>83</v>
      </c>
    </row>
    <row r="209" spans="1:65" s="13" customFormat="1" ht="11.25">
      <c r="B209" s="199"/>
      <c r="C209" s="200"/>
      <c r="D209" s="201" t="s">
        <v>193</v>
      </c>
      <c r="E209" s="202" t="s">
        <v>19</v>
      </c>
      <c r="F209" s="203" t="s">
        <v>271</v>
      </c>
      <c r="G209" s="200"/>
      <c r="H209" s="204">
        <v>3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83</v>
      </c>
      <c r="AV209" s="13" t="s">
        <v>83</v>
      </c>
      <c r="AW209" s="13" t="s">
        <v>32</v>
      </c>
      <c r="AX209" s="13" t="s">
        <v>70</v>
      </c>
      <c r="AY209" s="210" t="s">
        <v>181</v>
      </c>
    </row>
    <row r="210" spans="1:65" s="13" customFormat="1" ht="11.25">
      <c r="B210" s="199"/>
      <c r="C210" s="200"/>
      <c r="D210" s="201" t="s">
        <v>193</v>
      </c>
      <c r="E210" s="202" t="s">
        <v>19</v>
      </c>
      <c r="F210" s="203" t="s">
        <v>271</v>
      </c>
      <c r="G210" s="200"/>
      <c r="H210" s="204">
        <v>3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193</v>
      </c>
      <c r="AU210" s="210" t="s">
        <v>83</v>
      </c>
      <c r="AV210" s="13" t="s">
        <v>83</v>
      </c>
      <c r="AW210" s="13" t="s">
        <v>32</v>
      </c>
      <c r="AX210" s="13" t="s">
        <v>70</v>
      </c>
      <c r="AY210" s="210" t="s">
        <v>181</v>
      </c>
    </row>
    <row r="211" spans="1:65" s="13" customFormat="1" ht="11.25">
      <c r="B211" s="199"/>
      <c r="C211" s="200"/>
      <c r="D211" s="201" t="s">
        <v>193</v>
      </c>
      <c r="E211" s="202" t="s">
        <v>19</v>
      </c>
      <c r="F211" s="203" t="s">
        <v>525</v>
      </c>
      <c r="G211" s="200"/>
      <c r="H211" s="204">
        <v>1.8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193</v>
      </c>
      <c r="AU211" s="210" t="s">
        <v>83</v>
      </c>
      <c r="AV211" s="13" t="s">
        <v>83</v>
      </c>
      <c r="AW211" s="13" t="s">
        <v>32</v>
      </c>
      <c r="AX211" s="13" t="s">
        <v>70</v>
      </c>
      <c r="AY211" s="210" t="s">
        <v>181</v>
      </c>
    </row>
    <row r="212" spans="1:65" s="13" customFormat="1" ht="11.25">
      <c r="B212" s="199"/>
      <c r="C212" s="200"/>
      <c r="D212" s="201" t="s">
        <v>193</v>
      </c>
      <c r="E212" s="202" t="s">
        <v>19</v>
      </c>
      <c r="F212" s="203" t="s">
        <v>525</v>
      </c>
      <c r="G212" s="200"/>
      <c r="H212" s="204">
        <v>1.8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193</v>
      </c>
      <c r="AU212" s="210" t="s">
        <v>83</v>
      </c>
      <c r="AV212" s="13" t="s">
        <v>83</v>
      </c>
      <c r="AW212" s="13" t="s">
        <v>32</v>
      </c>
      <c r="AX212" s="13" t="s">
        <v>70</v>
      </c>
      <c r="AY212" s="210" t="s">
        <v>181</v>
      </c>
    </row>
    <row r="213" spans="1:65" s="13" customFormat="1" ht="11.25">
      <c r="B213" s="199"/>
      <c r="C213" s="200"/>
      <c r="D213" s="201" t="s">
        <v>193</v>
      </c>
      <c r="E213" s="202" t="s">
        <v>19</v>
      </c>
      <c r="F213" s="203" t="s">
        <v>271</v>
      </c>
      <c r="G213" s="200"/>
      <c r="H213" s="204">
        <v>3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193</v>
      </c>
      <c r="AU213" s="210" t="s">
        <v>83</v>
      </c>
      <c r="AV213" s="13" t="s">
        <v>83</v>
      </c>
      <c r="AW213" s="13" t="s">
        <v>32</v>
      </c>
      <c r="AX213" s="13" t="s">
        <v>70</v>
      </c>
      <c r="AY213" s="210" t="s">
        <v>181</v>
      </c>
    </row>
    <row r="214" spans="1:65" s="14" customFormat="1" ht="11.25">
      <c r="B214" s="211"/>
      <c r="C214" s="212"/>
      <c r="D214" s="201" t="s">
        <v>193</v>
      </c>
      <c r="E214" s="213" t="s">
        <v>19</v>
      </c>
      <c r="F214" s="214" t="s">
        <v>197</v>
      </c>
      <c r="G214" s="212"/>
      <c r="H214" s="215">
        <v>12.6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193</v>
      </c>
      <c r="AU214" s="221" t="s">
        <v>83</v>
      </c>
      <c r="AV214" s="14" t="s">
        <v>189</v>
      </c>
      <c r="AW214" s="14" t="s">
        <v>32</v>
      </c>
      <c r="AX214" s="14" t="s">
        <v>77</v>
      </c>
      <c r="AY214" s="221" t="s">
        <v>181</v>
      </c>
    </row>
    <row r="215" spans="1:65" s="2" customFormat="1" ht="21.75" customHeight="1">
      <c r="A215" s="37"/>
      <c r="B215" s="38"/>
      <c r="C215" s="181" t="s">
        <v>273</v>
      </c>
      <c r="D215" s="181" t="s">
        <v>184</v>
      </c>
      <c r="E215" s="182" t="s">
        <v>274</v>
      </c>
      <c r="F215" s="183" t="s">
        <v>275</v>
      </c>
      <c r="G215" s="184" t="s">
        <v>187</v>
      </c>
      <c r="H215" s="185">
        <v>1.4159999999999999</v>
      </c>
      <c r="I215" s="186"/>
      <c r="J215" s="187">
        <f>ROUND(I215*H215,2)</f>
        <v>0</v>
      </c>
      <c r="K215" s="183" t="s">
        <v>188</v>
      </c>
      <c r="L215" s="42"/>
      <c r="M215" s="188" t="s">
        <v>19</v>
      </c>
      <c r="N215" s="189" t="s">
        <v>42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7.2999999999999995E-2</v>
      </c>
      <c r="T215" s="191">
        <f>S215*H215</f>
        <v>0.10336799999999999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189</v>
      </c>
      <c r="AT215" s="192" t="s">
        <v>184</v>
      </c>
      <c r="AU215" s="192" t="s">
        <v>83</v>
      </c>
      <c r="AY215" s="20" t="s">
        <v>181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83</v>
      </c>
      <c r="BK215" s="193">
        <f>ROUND(I215*H215,2)</f>
        <v>0</v>
      </c>
      <c r="BL215" s="20" t="s">
        <v>189</v>
      </c>
      <c r="BM215" s="192" t="s">
        <v>276</v>
      </c>
    </row>
    <row r="216" spans="1:65" s="2" customFormat="1" ht="11.25">
      <c r="A216" s="37"/>
      <c r="B216" s="38"/>
      <c r="C216" s="39"/>
      <c r="D216" s="194" t="s">
        <v>191</v>
      </c>
      <c r="E216" s="39"/>
      <c r="F216" s="195" t="s">
        <v>277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191</v>
      </c>
      <c r="AU216" s="20" t="s">
        <v>83</v>
      </c>
    </row>
    <row r="217" spans="1:65" s="13" customFormat="1" ht="11.25">
      <c r="B217" s="199"/>
      <c r="C217" s="200"/>
      <c r="D217" s="201" t="s">
        <v>193</v>
      </c>
      <c r="E217" s="202" t="s">
        <v>19</v>
      </c>
      <c r="F217" s="203" t="s">
        <v>526</v>
      </c>
      <c r="G217" s="200"/>
      <c r="H217" s="204">
        <v>0.70799999999999996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193</v>
      </c>
      <c r="AU217" s="210" t="s">
        <v>83</v>
      </c>
      <c r="AV217" s="13" t="s">
        <v>83</v>
      </c>
      <c r="AW217" s="13" t="s">
        <v>32</v>
      </c>
      <c r="AX217" s="13" t="s">
        <v>70</v>
      </c>
      <c r="AY217" s="210" t="s">
        <v>181</v>
      </c>
    </row>
    <row r="218" spans="1:65" s="13" customFormat="1" ht="11.25">
      <c r="B218" s="199"/>
      <c r="C218" s="200"/>
      <c r="D218" s="201" t="s">
        <v>193</v>
      </c>
      <c r="E218" s="202" t="s">
        <v>19</v>
      </c>
      <c r="F218" s="203" t="s">
        <v>526</v>
      </c>
      <c r="G218" s="200"/>
      <c r="H218" s="204">
        <v>0.70799999999999996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193</v>
      </c>
      <c r="AU218" s="210" t="s">
        <v>83</v>
      </c>
      <c r="AV218" s="13" t="s">
        <v>83</v>
      </c>
      <c r="AW218" s="13" t="s">
        <v>32</v>
      </c>
      <c r="AX218" s="13" t="s">
        <v>70</v>
      </c>
      <c r="AY218" s="210" t="s">
        <v>181</v>
      </c>
    </row>
    <row r="219" spans="1:65" s="14" customFormat="1" ht="11.25">
      <c r="B219" s="211"/>
      <c r="C219" s="212"/>
      <c r="D219" s="201" t="s">
        <v>193</v>
      </c>
      <c r="E219" s="213" t="s">
        <v>19</v>
      </c>
      <c r="F219" s="214" t="s">
        <v>197</v>
      </c>
      <c r="G219" s="212"/>
      <c r="H219" s="215">
        <v>1.4159999999999999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193</v>
      </c>
      <c r="AU219" s="221" t="s">
        <v>83</v>
      </c>
      <c r="AV219" s="14" t="s">
        <v>189</v>
      </c>
      <c r="AW219" s="14" t="s">
        <v>32</v>
      </c>
      <c r="AX219" s="14" t="s">
        <v>77</v>
      </c>
      <c r="AY219" s="221" t="s">
        <v>181</v>
      </c>
    </row>
    <row r="220" spans="1:65" s="2" customFormat="1" ht="21.75" customHeight="1">
      <c r="A220" s="37"/>
      <c r="B220" s="38"/>
      <c r="C220" s="181" t="s">
        <v>278</v>
      </c>
      <c r="D220" s="181" t="s">
        <v>184</v>
      </c>
      <c r="E220" s="182" t="s">
        <v>527</v>
      </c>
      <c r="F220" s="183" t="s">
        <v>528</v>
      </c>
      <c r="G220" s="184" t="s">
        <v>187</v>
      </c>
      <c r="H220" s="185">
        <v>17.207999999999998</v>
      </c>
      <c r="I220" s="186"/>
      <c r="J220" s="187">
        <f>ROUND(I220*H220,2)</f>
        <v>0</v>
      </c>
      <c r="K220" s="183" t="s">
        <v>188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6.2E-2</v>
      </c>
      <c r="T220" s="191">
        <f>S220*H220</f>
        <v>1.0668959999999998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189</v>
      </c>
      <c r="AT220" s="192" t="s">
        <v>184</v>
      </c>
      <c r="AU220" s="192" t="s">
        <v>83</v>
      </c>
      <c r="AY220" s="20" t="s">
        <v>181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83</v>
      </c>
      <c r="BK220" s="193">
        <f>ROUND(I220*H220,2)</f>
        <v>0</v>
      </c>
      <c r="BL220" s="20" t="s">
        <v>189</v>
      </c>
      <c r="BM220" s="192" t="s">
        <v>529</v>
      </c>
    </row>
    <row r="221" spans="1:65" s="2" customFormat="1" ht="11.25">
      <c r="A221" s="37"/>
      <c r="B221" s="38"/>
      <c r="C221" s="39"/>
      <c r="D221" s="194" t="s">
        <v>191</v>
      </c>
      <c r="E221" s="39"/>
      <c r="F221" s="195" t="s">
        <v>530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191</v>
      </c>
      <c r="AU221" s="20" t="s">
        <v>83</v>
      </c>
    </row>
    <row r="222" spans="1:65" s="13" customFormat="1" ht="11.25">
      <c r="B222" s="199"/>
      <c r="C222" s="200"/>
      <c r="D222" s="201" t="s">
        <v>193</v>
      </c>
      <c r="E222" s="202" t="s">
        <v>19</v>
      </c>
      <c r="F222" s="203" t="s">
        <v>531</v>
      </c>
      <c r="G222" s="200"/>
      <c r="H222" s="204">
        <v>4.2480000000000002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193</v>
      </c>
      <c r="AU222" s="210" t="s">
        <v>83</v>
      </c>
      <c r="AV222" s="13" t="s">
        <v>83</v>
      </c>
      <c r="AW222" s="13" t="s">
        <v>32</v>
      </c>
      <c r="AX222" s="13" t="s">
        <v>70</v>
      </c>
      <c r="AY222" s="210" t="s">
        <v>181</v>
      </c>
    </row>
    <row r="223" spans="1:65" s="13" customFormat="1" ht="11.25">
      <c r="B223" s="199"/>
      <c r="C223" s="200"/>
      <c r="D223" s="201" t="s">
        <v>193</v>
      </c>
      <c r="E223" s="202" t="s">
        <v>19</v>
      </c>
      <c r="F223" s="203" t="s">
        <v>531</v>
      </c>
      <c r="G223" s="200"/>
      <c r="H223" s="204">
        <v>4.2480000000000002</v>
      </c>
      <c r="I223" s="205"/>
      <c r="J223" s="200"/>
      <c r="K223" s="200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193</v>
      </c>
      <c r="AU223" s="210" t="s">
        <v>83</v>
      </c>
      <c r="AV223" s="13" t="s">
        <v>83</v>
      </c>
      <c r="AW223" s="13" t="s">
        <v>32</v>
      </c>
      <c r="AX223" s="13" t="s">
        <v>70</v>
      </c>
      <c r="AY223" s="210" t="s">
        <v>181</v>
      </c>
    </row>
    <row r="224" spans="1:65" s="13" customFormat="1" ht="11.25">
      <c r="B224" s="199"/>
      <c r="C224" s="200"/>
      <c r="D224" s="201" t="s">
        <v>193</v>
      </c>
      <c r="E224" s="202" t="s">
        <v>19</v>
      </c>
      <c r="F224" s="203" t="s">
        <v>532</v>
      </c>
      <c r="G224" s="200"/>
      <c r="H224" s="204">
        <v>4.3559999999999999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193</v>
      </c>
      <c r="AU224" s="210" t="s">
        <v>83</v>
      </c>
      <c r="AV224" s="13" t="s">
        <v>83</v>
      </c>
      <c r="AW224" s="13" t="s">
        <v>32</v>
      </c>
      <c r="AX224" s="13" t="s">
        <v>70</v>
      </c>
      <c r="AY224" s="210" t="s">
        <v>181</v>
      </c>
    </row>
    <row r="225" spans="1:65" s="13" customFormat="1" ht="11.25">
      <c r="B225" s="199"/>
      <c r="C225" s="200"/>
      <c r="D225" s="201" t="s">
        <v>193</v>
      </c>
      <c r="E225" s="202" t="s">
        <v>19</v>
      </c>
      <c r="F225" s="203" t="s">
        <v>532</v>
      </c>
      <c r="G225" s="200"/>
      <c r="H225" s="204">
        <v>4.3559999999999999</v>
      </c>
      <c r="I225" s="205"/>
      <c r="J225" s="200"/>
      <c r="K225" s="200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193</v>
      </c>
      <c r="AU225" s="210" t="s">
        <v>83</v>
      </c>
      <c r="AV225" s="13" t="s">
        <v>83</v>
      </c>
      <c r="AW225" s="13" t="s">
        <v>32</v>
      </c>
      <c r="AX225" s="13" t="s">
        <v>70</v>
      </c>
      <c r="AY225" s="210" t="s">
        <v>181</v>
      </c>
    </row>
    <row r="226" spans="1:65" s="14" customFormat="1" ht="11.25">
      <c r="B226" s="211"/>
      <c r="C226" s="212"/>
      <c r="D226" s="201" t="s">
        <v>193</v>
      </c>
      <c r="E226" s="213" t="s">
        <v>19</v>
      </c>
      <c r="F226" s="214" t="s">
        <v>197</v>
      </c>
      <c r="G226" s="212"/>
      <c r="H226" s="215">
        <v>17.207999999999998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193</v>
      </c>
      <c r="AU226" s="221" t="s">
        <v>83</v>
      </c>
      <c r="AV226" s="14" t="s">
        <v>189</v>
      </c>
      <c r="AW226" s="14" t="s">
        <v>32</v>
      </c>
      <c r="AX226" s="14" t="s">
        <v>77</v>
      </c>
      <c r="AY226" s="221" t="s">
        <v>181</v>
      </c>
    </row>
    <row r="227" spans="1:65" s="2" customFormat="1" ht="24.2" customHeight="1">
      <c r="A227" s="37"/>
      <c r="B227" s="38"/>
      <c r="C227" s="181" t="s">
        <v>284</v>
      </c>
      <c r="D227" s="181" t="s">
        <v>184</v>
      </c>
      <c r="E227" s="182" t="s">
        <v>290</v>
      </c>
      <c r="F227" s="183" t="s">
        <v>291</v>
      </c>
      <c r="G227" s="184" t="s">
        <v>187</v>
      </c>
      <c r="H227" s="185">
        <v>7.3319999999999999</v>
      </c>
      <c r="I227" s="186"/>
      <c r="J227" s="187">
        <f>ROUND(I227*H227,2)</f>
        <v>0</v>
      </c>
      <c r="K227" s="183" t="s">
        <v>188</v>
      </c>
      <c r="L227" s="42"/>
      <c r="M227" s="188" t="s">
        <v>19</v>
      </c>
      <c r="N227" s="189" t="s">
        <v>42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4.5999999999999999E-2</v>
      </c>
      <c r="T227" s="191">
        <f>S227*H227</f>
        <v>0.33727199999999996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189</v>
      </c>
      <c r="AT227" s="192" t="s">
        <v>184</v>
      </c>
      <c r="AU227" s="192" t="s">
        <v>83</v>
      </c>
      <c r="AY227" s="20" t="s">
        <v>181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83</v>
      </c>
      <c r="BK227" s="193">
        <f>ROUND(I227*H227,2)</f>
        <v>0</v>
      </c>
      <c r="BL227" s="20" t="s">
        <v>189</v>
      </c>
      <c r="BM227" s="192" t="s">
        <v>292</v>
      </c>
    </row>
    <row r="228" spans="1:65" s="2" customFormat="1" ht="11.25">
      <c r="A228" s="37"/>
      <c r="B228" s="38"/>
      <c r="C228" s="39"/>
      <c r="D228" s="194" t="s">
        <v>191</v>
      </c>
      <c r="E228" s="39"/>
      <c r="F228" s="195" t="s">
        <v>293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191</v>
      </c>
      <c r="AU228" s="20" t="s">
        <v>83</v>
      </c>
    </row>
    <row r="229" spans="1:65" s="13" customFormat="1" ht="11.25">
      <c r="B229" s="199"/>
      <c r="C229" s="200"/>
      <c r="D229" s="201" t="s">
        <v>193</v>
      </c>
      <c r="E229" s="202" t="s">
        <v>19</v>
      </c>
      <c r="F229" s="203" t="s">
        <v>533</v>
      </c>
      <c r="G229" s="200"/>
      <c r="H229" s="204">
        <v>1.956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193</v>
      </c>
      <c r="AU229" s="210" t="s">
        <v>83</v>
      </c>
      <c r="AV229" s="13" t="s">
        <v>83</v>
      </c>
      <c r="AW229" s="13" t="s">
        <v>32</v>
      </c>
      <c r="AX229" s="13" t="s">
        <v>70</v>
      </c>
      <c r="AY229" s="210" t="s">
        <v>181</v>
      </c>
    </row>
    <row r="230" spans="1:65" s="13" customFormat="1" ht="11.25">
      <c r="B230" s="199"/>
      <c r="C230" s="200"/>
      <c r="D230" s="201" t="s">
        <v>193</v>
      </c>
      <c r="E230" s="202" t="s">
        <v>19</v>
      </c>
      <c r="F230" s="203" t="s">
        <v>533</v>
      </c>
      <c r="G230" s="200"/>
      <c r="H230" s="204">
        <v>1.956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193</v>
      </c>
      <c r="AU230" s="210" t="s">
        <v>83</v>
      </c>
      <c r="AV230" s="13" t="s">
        <v>83</v>
      </c>
      <c r="AW230" s="13" t="s">
        <v>32</v>
      </c>
      <c r="AX230" s="13" t="s">
        <v>70</v>
      </c>
      <c r="AY230" s="210" t="s">
        <v>181</v>
      </c>
    </row>
    <row r="231" spans="1:65" s="13" customFormat="1" ht="11.25">
      <c r="B231" s="199"/>
      <c r="C231" s="200"/>
      <c r="D231" s="201" t="s">
        <v>193</v>
      </c>
      <c r="E231" s="202" t="s">
        <v>19</v>
      </c>
      <c r="F231" s="203" t="s">
        <v>534</v>
      </c>
      <c r="G231" s="200"/>
      <c r="H231" s="204">
        <v>0.71399999999999997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193</v>
      </c>
      <c r="AU231" s="210" t="s">
        <v>83</v>
      </c>
      <c r="AV231" s="13" t="s">
        <v>83</v>
      </c>
      <c r="AW231" s="13" t="s">
        <v>32</v>
      </c>
      <c r="AX231" s="13" t="s">
        <v>70</v>
      </c>
      <c r="AY231" s="210" t="s">
        <v>181</v>
      </c>
    </row>
    <row r="232" spans="1:65" s="13" customFormat="1" ht="11.25">
      <c r="B232" s="199"/>
      <c r="C232" s="200"/>
      <c r="D232" s="201" t="s">
        <v>193</v>
      </c>
      <c r="E232" s="202" t="s">
        <v>19</v>
      </c>
      <c r="F232" s="203" t="s">
        <v>534</v>
      </c>
      <c r="G232" s="200"/>
      <c r="H232" s="204">
        <v>0.71399999999999997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193</v>
      </c>
      <c r="AU232" s="210" t="s">
        <v>83</v>
      </c>
      <c r="AV232" s="13" t="s">
        <v>83</v>
      </c>
      <c r="AW232" s="13" t="s">
        <v>32</v>
      </c>
      <c r="AX232" s="13" t="s">
        <v>70</v>
      </c>
      <c r="AY232" s="210" t="s">
        <v>181</v>
      </c>
    </row>
    <row r="233" spans="1:65" s="13" customFormat="1" ht="11.25">
      <c r="B233" s="199"/>
      <c r="C233" s="200"/>
      <c r="D233" s="201" t="s">
        <v>193</v>
      </c>
      <c r="E233" s="202" t="s">
        <v>19</v>
      </c>
      <c r="F233" s="203" t="s">
        <v>535</v>
      </c>
      <c r="G233" s="200"/>
      <c r="H233" s="204">
        <v>1.992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193</v>
      </c>
      <c r="AU233" s="210" t="s">
        <v>83</v>
      </c>
      <c r="AV233" s="13" t="s">
        <v>83</v>
      </c>
      <c r="AW233" s="13" t="s">
        <v>32</v>
      </c>
      <c r="AX233" s="13" t="s">
        <v>70</v>
      </c>
      <c r="AY233" s="210" t="s">
        <v>181</v>
      </c>
    </row>
    <row r="234" spans="1:65" s="14" customFormat="1" ht="11.25">
      <c r="B234" s="211"/>
      <c r="C234" s="212"/>
      <c r="D234" s="201" t="s">
        <v>193</v>
      </c>
      <c r="E234" s="213" t="s">
        <v>19</v>
      </c>
      <c r="F234" s="214" t="s">
        <v>197</v>
      </c>
      <c r="G234" s="212"/>
      <c r="H234" s="215">
        <v>7.3319999999999999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193</v>
      </c>
      <c r="AU234" s="221" t="s">
        <v>83</v>
      </c>
      <c r="AV234" s="14" t="s">
        <v>189</v>
      </c>
      <c r="AW234" s="14" t="s">
        <v>32</v>
      </c>
      <c r="AX234" s="14" t="s">
        <v>77</v>
      </c>
      <c r="AY234" s="221" t="s">
        <v>181</v>
      </c>
    </row>
    <row r="235" spans="1:65" s="2" customFormat="1" ht="16.5" customHeight="1">
      <c r="A235" s="37"/>
      <c r="B235" s="38"/>
      <c r="C235" s="181" t="s">
        <v>289</v>
      </c>
      <c r="D235" s="181" t="s">
        <v>184</v>
      </c>
      <c r="E235" s="182" t="s">
        <v>295</v>
      </c>
      <c r="F235" s="183" t="s">
        <v>296</v>
      </c>
      <c r="G235" s="184" t="s">
        <v>187</v>
      </c>
      <c r="H235" s="185">
        <v>3.6659999999999999</v>
      </c>
      <c r="I235" s="186"/>
      <c r="J235" s="187">
        <f>ROUND(I235*H235,2)</f>
        <v>0</v>
      </c>
      <c r="K235" s="183" t="s">
        <v>188</v>
      </c>
      <c r="L235" s="42"/>
      <c r="M235" s="188" t="s">
        <v>19</v>
      </c>
      <c r="N235" s="189" t="s">
        <v>42</v>
      </c>
      <c r="O235" s="67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189</v>
      </c>
      <c r="AT235" s="192" t="s">
        <v>184</v>
      </c>
      <c r="AU235" s="192" t="s">
        <v>83</v>
      </c>
      <c r="AY235" s="20" t="s">
        <v>181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83</v>
      </c>
      <c r="BK235" s="193">
        <f>ROUND(I235*H235,2)</f>
        <v>0</v>
      </c>
      <c r="BL235" s="20" t="s">
        <v>189</v>
      </c>
      <c r="BM235" s="192" t="s">
        <v>297</v>
      </c>
    </row>
    <row r="236" spans="1:65" s="2" customFormat="1" ht="11.25">
      <c r="A236" s="37"/>
      <c r="B236" s="38"/>
      <c r="C236" s="39"/>
      <c r="D236" s="194" t="s">
        <v>191</v>
      </c>
      <c r="E236" s="39"/>
      <c r="F236" s="195" t="s">
        <v>298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191</v>
      </c>
      <c r="AU236" s="20" t="s">
        <v>83</v>
      </c>
    </row>
    <row r="237" spans="1:65" s="16" customFormat="1" ht="11.25">
      <c r="B237" s="243"/>
      <c r="C237" s="244"/>
      <c r="D237" s="201" t="s">
        <v>193</v>
      </c>
      <c r="E237" s="245" t="s">
        <v>19</v>
      </c>
      <c r="F237" s="246" t="s">
        <v>299</v>
      </c>
      <c r="G237" s="244"/>
      <c r="H237" s="245" t="s">
        <v>19</v>
      </c>
      <c r="I237" s="247"/>
      <c r="J237" s="244"/>
      <c r="K237" s="244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193</v>
      </c>
      <c r="AU237" s="252" t="s">
        <v>83</v>
      </c>
      <c r="AV237" s="16" t="s">
        <v>77</v>
      </c>
      <c r="AW237" s="16" t="s">
        <v>32</v>
      </c>
      <c r="AX237" s="16" t="s">
        <v>70</v>
      </c>
      <c r="AY237" s="252" t="s">
        <v>181</v>
      </c>
    </row>
    <row r="238" spans="1:65" s="13" customFormat="1" ht="11.25">
      <c r="B238" s="199"/>
      <c r="C238" s="200"/>
      <c r="D238" s="201" t="s">
        <v>193</v>
      </c>
      <c r="E238" s="202" t="s">
        <v>19</v>
      </c>
      <c r="F238" s="203" t="s">
        <v>518</v>
      </c>
      <c r="G238" s="200"/>
      <c r="H238" s="204">
        <v>0.97799999999999998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193</v>
      </c>
      <c r="AU238" s="210" t="s">
        <v>83</v>
      </c>
      <c r="AV238" s="13" t="s">
        <v>83</v>
      </c>
      <c r="AW238" s="13" t="s">
        <v>32</v>
      </c>
      <c r="AX238" s="13" t="s">
        <v>70</v>
      </c>
      <c r="AY238" s="210" t="s">
        <v>181</v>
      </c>
    </row>
    <row r="239" spans="1:65" s="13" customFormat="1" ht="11.25">
      <c r="B239" s="199"/>
      <c r="C239" s="200"/>
      <c r="D239" s="201" t="s">
        <v>193</v>
      </c>
      <c r="E239" s="202" t="s">
        <v>19</v>
      </c>
      <c r="F239" s="203" t="s">
        <v>518</v>
      </c>
      <c r="G239" s="200"/>
      <c r="H239" s="204">
        <v>0.97799999999999998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193</v>
      </c>
      <c r="AU239" s="210" t="s">
        <v>83</v>
      </c>
      <c r="AV239" s="13" t="s">
        <v>83</v>
      </c>
      <c r="AW239" s="13" t="s">
        <v>32</v>
      </c>
      <c r="AX239" s="13" t="s">
        <v>70</v>
      </c>
      <c r="AY239" s="210" t="s">
        <v>181</v>
      </c>
    </row>
    <row r="240" spans="1:65" s="13" customFormat="1" ht="11.25">
      <c r="B240" s="199"/>
      <c r="C240" s="200"/>
      <c r="D240" s="201" t="s">
        <v>193</v>
      </c>
      <c r="E240" s="202" t="s">
        <v>19</v>
      </c>
      <c r="F240" s="203" t="s">
        <v>519</v>
      </c>
      <c r="G240" s="200"/>
      <c r="H240" s="204">
        <v>0.35699999999999998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193</v>
      </c>
      <c r="AU240" s="210" t="s">
        <v>83</v>
      </c>
      <c r="AV240" s="13" t="s">
        <v>83</v>
      </c>
      <c r="AW240" s="13" t="s">
        <v>32</v>
      </c>
      <c r="AX240" s="13" t="s">
        <v>70</v>
      </c>
      <c r="AY240" s="210" t="s">
        <v>181</v>
      </c>
    </row>
    <row r="241" spans="1:65" s="13" customFormat="1" ht="11.25">
      <c r="B241" s="199"/>
      <c r="C241" s="200"/>
      <c r="D241" s="201" t="s">
        <v>193</v>
      </c>
      <c r="E241" s="202" t="s">
        <v>19</v>
      </c>
      <c r="F241" s="203" t="s">
        <v>519</v>
      </c>
      <c r="G241" s="200"/>
      <c r="H241" s="204">
        <v>0.35699999999999998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193</v>
      </c>
      <c r="AU241" s="210" t="s">
        <v>83</v>
      </c>
      <c r="AV241" s="13" t="s">
        <v>83</v>
      </c>
      <c r="AW241" s="13" t="s">
        <v>32</v>
      </c>
      <c r="AX241" s="13" t="s">
        <v>70</v>
      </c>
      <c r="AY241" s="210" t="s">
        <v>181</v>
      </c>
    </row>
    <row r="242" spans="1:65" s="13" customFormat="1" ht="11.25">
      <c r="B242" s="199"/>
      <c r="C242" s="200"/>
      <c r="D242" s="201" t="s">
        <v>193</v>
      </c>
      <c r="E242" s="202" t="s">
        <v>19</v>
      </c>
      <c r="F242" s="203" t="s">
        <v>520</v>
      </c>
      <c r="G242" s="200"/>
      <c r="H242" s="204">
        <v>0.996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193</v>
      </c>
      <c r="AU242" s="210" t="s">
        <v>83</v>
      </c>
      <c r="AV242" s="13" t="s">
        <v>83</v>
      </c>
      <c r="AW242" s="13" t="s">
        <v>32</v>
      </c>
      <c r="AX242" s="13" t="s">
        <v>70</v>
      </c>
      <c r="AY242" s="210" t="s">
        <v>181</v>
      </c>
    </row>
    <row r="243" spans="1:65" s="14" customFormat="1" ht="11.25">
      <c r="B243" s="211"/>
      <c r="C243" s="212"/>
      <c r="D243" s="201" t="s">
        <v>193</v>
      </c>
      <c r="E243" s="213" t="s">
        <v>19</v>
      </c>
      <c r="F243" s="214" t="s">
        <v>197</v>
      </c>
      <c r="G243" s="212"/>
      <c r="H243" s="215">
        <v>3.6659999999999999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193</v>
      </c>
      <c r="AU243" s="221" t="s">
        <v>83</v>
      </c>
      <c r="AV243" s="14" t="s">
        <v>189</v>
      </c>
      <c r="AW243" s="14" t="s">
        <v>32</v>
      </c>
      <c r="AX243" s="14" t="s">
        <v>77</v>
      </c>
      <c r="AY243" s="221" t="s">
        <v>181</v>
      </c>
    </row>
    <row r="244" spans="1:65" s="2" customFormat="1" ht="16.5" customHeight="1">
      <c r="A244" s="37"/>
      <c r="B244" s="38"/>
      <c r="C244" s="181" t="s">
        <v>294</v>
      </c>
      <c r="D244" s="181" t="s">
        <v>184</v>
      </c>
      <c r="E244" s="182" t="s">
        <v>301</v>
      </c>
      <c r="F244" s="183" t="s">
        <v>302</v>
      </c>
      <c r="G244" s="184" t="s">
        <v>187</v>
      </c>
      <c r="H244" s="185">
        <v>3.6659999999999999</v>
      </c>
      <c r="I244" s="186"/>
      <c r="J244" s="187">
        <f>ROUND(I244*H244,2)</f>
        <v>0</v>
      </c>
      <c r="K244" s="183" t="s">
        <v>188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189</v>
      </c>
      <c r="AT244" s="192" t="s">
        <v>184</v>
      </c>
      <c r="AU244" s="192" t="s">
        <v>83</v>
      </c>
      <c r="AY244" s="20" t="s">
        <v>181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83</v>
      </c>
      <c r="BK244" s="193">
        <f>ROUND(I244*H244,2)</f>
        <v>0</v>
      </c>
      <c r="BL244" s="20" t="s">
        <v>189</v>
      </c>
      <c r="BM244" s="192" t="s">
        <v>303</v>
      </c>
    </row>
    <row r="245" spans="1:65" s="2" customFormat="1" ht="11.25">
      <c r="A245" s="37"/>
      <c r="B245" s="38"/>
      <c r="C245" s="39"/>
      <c r="D245" s="194" t="s">
        <v>191</v>
      </c>
      <c r="E245" s="39"/>
      <c r="F245" s="195" t="s">
        <v>304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191</v>
      </c>
      <c r="AU245" s="20" t="s">
        <v>83</v>
      </c>
    </row>
    <row r="246" spans="1:65" s="16" customFormat="1" ht="11.25">
      <c r="B246" s="243"/>
      <c r="C246" s="244"/>
      <c r="D246" s="201" t="s">
        <v>193</v>
      </c>
      <c r="E246" s="245" t="s">
        <v>19</v>
      </c>
      <c r="F246" s="246" t="s">
        <v>299</v>
      </c>
      <c r="G246" s="244"/>
      <c r="H246" s="245" t="s">
        <v>19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193</v>
      </c>
      <c r="AU246" s="252" t="s">
        <v>83</v>
      </c>
      <c r="AV246" s="16" t="s">
        <v>77</v>
      </c>
      <c r="AW246" s="16" t="s">
        <v>32</v>
      </c>
      <c r="AX246" s="16" t="s">
        <v>70</v>
      </c>
      <c r="AY246" s="252" t="s">
        <v>181</v>
      </c>
    </row>
    <row r="247" spans="1:65" s="13" customFormat="1" ht="11.25">
      <c r="B247" s="199"/>
      <c r="C247" s="200"/>
      <c r="D247" s="201" t="s">
        <v>193</v>
      </c>
      <c r="E247" s="202" t="s">
        <v>19</v>
      </c>
      <c r="F247" s="203" t="s">
        <v>518</v>
      </c>
      <c r="G247" s="200"/>
      <c r="H247" s="204">
        <v>0.97799999999999998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193</v>
      </c>
      <c r="AU247" s="210" t="s">
        <v>83</v>
      </c>
      <c r="AV247" s="13" t="s">
        <v>83</v>
      </c>
      <c r="AW247" s="13" t="s">
        <v>32</v>
      </c>
      <c r="AX247" s="13" t="s">
        <v>70</v>
      </c>
      <c r="AY247" s="210" t="s">
        <v>181</v>
      </c>
    </row>
    <row r="248" spans="1:65" s="13" customFormat="1" ht="11.25">
      <c r="B248" s="199"/>
      <c r="C248" s="200"/>
      <c r="D248" s="201" t="s">
        <v>193</v>
      </c>
      <c r="E248" s="202" t="s">
        <v>19</v>
      </c>
      <c r="F248" s="203" t="s">
        <v>518</v>
      </c>
      <c r="G248" s="200"/>
      <c r="H248" s="204">
        <v>0.97799999999999998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193</v>
      </c>
      <c r="AU248" s="210" t="s">
        <v>83</v>
      </c>
      <c r="AV248" s="13" t="s">
        <v>83</v>
      </c>
      <c r="AW248" s="13" t="s">
        <v>32</v>
      </c>
      <c r="AX248" s="13" t="s">
        <v>70</v>
      </c>
      <c r="AY248" s="210" t="s">
        <v>181</v>
      </c>
    </row>
    <row r="249" spans="1:65" s="13" customFormat="1" ht="11.25">
      <c r="B249" s="199"/>
      <c r="C249" s="200"/>
      <c r="D249" s="201" t="s">
        <v>193</v>
      </c>
      <c r="E249" s="202" t="s">
        <v>19</v>
      </c>
      <c r="F249" s="203" t="s">
        <v>519</v>
      </c>
      <c r="G249" s="200"/>
      <c r="H249" s="204">
        <v>0.35699999999999998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193</v>
      </c>
      <c r="AU249" s="210" t="s">
        <v>83</v>
      </c>
      <c r="AV249" s="13" t="s">
        <v>83</v>
      </c>
      <c r="AW249" s="13" t="s">
        <v>32</v>
      </c>
      <c r="AX249" s="13" t="s">
        <v>70</v>
      </c>
      <c r="AY249" s="210" t="s">
        <v>181</v>
      </c>
    </row>
    <row r="250" spans="1:65" s="13" customFormat="1" ht="11.25">
      <c r="B250" s="199"/>
      <c r="C250" s="200"/>
      <c r="D250" s="201" t="s">
        <v>193</v>
      </c>
      <c r="E250" s="202" t="s">
        <v>19</v>
      </c>
      <c r="F250" s="203" t="s">
        <v>519</v>
      </c>
      <c r="G250" s="200"/>
      <c r="H250" s="204">
        <v>0.35699999999999998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193</v>
      </c>
      <c r="AU250" s="210" t="s">
        <v>83</v>
      </c>
      <c r="AV250" s="13" t="s">
        <v>83</v>
      </c>
      <c r="AW250" s="13" t="s">
        <v>32</v>
      </c>
      <c r="AX250" s="13" t="s">
        <v>70</v>
      </c>
      <c r="AY250" s="210" t="s">
        <v>181</v>
      </c>
    </row>
    <row r="251" spans="1:65" s="13" customFormat="1" ht="11.25">
      <c r="B251" s="199"/>
      <c r="C251" s="200"/>
      <c r="D251" s="201" t="s">
        <v>193</v>
      </c>
      <c r="E251" s="202" t="s">
        <v>19</v>
      </c>
      <c r="F251" s="203" t="s">
        <v>520</v>
      </c>
      <c r="G251" s="200"/>
      <c r="H251" s="204">
        <v>0.996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193</v>
      </c>
      <c r="AU251" s="210" t="s">
        <v>83</v>
      </c>
      <c r="AV251" s="13" t="s">
        <v>83</v>
      </c>
      <c r="AW251" s="13" t="s">
        <v>32</v>
      </c>
      <c r="AX251" s="13" t="s">
        <v>70</v>
      </c>
      <c r="AY251" s="210" t="s">
        <v>181</v>
      </c>
    </row>
    <row r="252" spans="1:65" s="14" customFormat="1" ht="11.25">
      <c r="B252" s="211"/>
      <c r="C252" s="212"/>
      <c r="D252" s="201" t="s">
        <v>193</v>
      </c>
      <c r="E252" s="213" t="s">
        <v>19</v>
      </c>
      <c r="F252" s="214" t="s">
        <v>197</v>
      </c>
      <c r="G252" s="212"/>
      <c r="H252" s="215">
        <v>3.6659999999999999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193</v>
      </c>
      <c r="AU252" s="221" t="s">
        <v>83</v>
      </c>
      <c r="AV252" s="14" t="s">
        <v>189</v>
      </c>
      <c r="AW252" s="14" t="s">
        <v>32</v>
      </c>
      <c r="AX252" s="14" t="s">
        <v>77</v>
      </c>
      <c r="AY252" s="221" t="s">
        <v>181</v>
      </c>
    </row>
    <row r="253" spans="1:65" s="12" customFormat="1" ht="22.9" customHeight="1">
      <c r="B253" s="165"/>
      <c r="C253" s="166"/>
      <c r="D253" s="167" t="s">
        <v>69</v>
      </c>
      <c r="E253" s="179" t="s">
        <v>305</v>
      </c>
      <c r="F253" s="179" t="s">
        <v>306</v>
      </c>
      <c r="G253" s="166"/>
      <c r="H253" s="166"/>
      <c r="I253" s="169"/>
      <c r="J253" s="180">
        <f>BK253</f>
        <v>0</v>
      </c>
      <c r="K253" s="166"/>
      <c r="L253" s="171"/>
      <c r="M253" s="172"/>
      <c r="N253" s="173"/>
      <c r="O253" s="173"/>
      <c r="P253" s="174">
        <f>SUM(P254:P264)</f>
        <v>0</v>
      </c>
      <c r="Q253" s="173"/>
      <c r="R253" s="174">
        <f>SUM(R254:R264)</f>
        <v>0</v>
      </c>
      <c r="S253" s="173"/>
      <c r="T253" s="175">
        <f>SUM(T254:T264)</f>
        <v>0</v>
      </c>
      <c r="AR253" s="176" t="s">
        <v>77</v>
      </c>
      <c r="AT253" s="177" t="s">
        <v>69</v>
      </c>
      <c r="AU253" s="177" t="s">
        <v>77</v>
      </c>
      <c r="AY253" s="176" t="s">
        <v>181</v>
      </c>
      <c r="BK253" s="178">
        <f>SUM(BK254:BK264)</f>
        <v>0</v>
      </c>
    </row>
    <row r="254" spans="1:65" s="2" customFormat="1" ht="24.2" customHeight="1">
      <c r="A254" s="37"/>
      <c r="B254" s="38"/>
      <c r="C254" s="181" t="s">
        <v>300</v>
      </c>
      <c r="D254" s="181" t="s">
        <v>184</v>
      </c>
      <c r="E254" s="182" t="s">
        <v>307</v>
      </c>
      <c r="F254" s="183" t="s">
        <v>308</v>
      </c>
      <c r="G254" s="184" t="s">
        <v>309</v>
      </c>
      <c r="H254" s="185">
        <v>1.524</v>
      </c>
      <c r="I254" s="186"/>
      <c r="J254" s="187">
        <f>ROUND(I254*H254,2)</f>
        <v>0</v>
      </c>
      <c r="K254" s="183" t="s">
        <v>188</v>
      </c>
      <c r="L254" s="42"/>
      <c r="M254" s="188" t="s">
        <v>19</v>
      </c>
      <c r="N254" s="189" t="s">
        <v>42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189</v>
      </c>
      <c r="AT254" s="192" t="s">
        <v>184</v>
      </c>
      <c r="AU254" s="192" t="s">
        <v>83</v>
      </c>
      <c r="AY254" s="20" t="s">
        <v>181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83</v>
      </c>
      <c r="BK254" s="193">
        <f>ROUND(I254*H254,2)</f>
        <v>0</v>
      </c>
      <c r="BL254" s="20" t="s">
        <v>189</v>
      </c>
      <c r="BM254" s="192" t="s">
        <v>310</v>
      </c>
    </row>
    <row r="255" spans="1:65" s="2" customFormat="1" ht="11.25">
      <c r="A255" s="37"/>
      <c r="B255" s="38"/>
      <c r="C255" s="39"/>
      <c r="D255" s="194" t="s">
        <v>191</v>
      </c>
      <c r="E255" s="39"/>
      <c r="F255" s="195" t="s">
        <v>311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191</v>
      </c>
      <c r="AU255" s="20" t="s">
        <v>83</v>
      </c>
    </row>
    <row r="256" spans="1:65" s="2" customFormat="1" ht="21.75" customHeight="1">
      <c r="A256" s="37"/>
      <c r="B256" s="38"/>
      <c r="C256" s="181" t="s">
        <v>7</v>
      </c>
      <c r="D256" s="181" t="s">
        <v>184</v>
      </c>
      <c r="E256" s="182" t="s">
        <v>313</v>
      </c>
      <c r="F256" s="183" t="s">
        <v>314</v>
      </c>
      <c r="G256" s="184" t="s">
        <v>309</v>
      </c>
      <c r="H256" s="185">
        <v>1.524</v>
      </c>
      <c r="I256" s="186"/>
      <c r="J256" s="187">
        <f>ROUND(I256*H256,2)</f>
        <v>0</v>
      </c>
      <c r="K256" s="183" t="s">
        <v>188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189</v>
      </c>
      <c r="AT256" s="192" t="s">
        <v>184</v>
      </c>
      <c r="AU256" s="192" t="s">
        <v>83</v>
      </c>
      <c r="AY256" s="20" t="s">
        <v>181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83</v>
      </c>
      <c r="BK256" s="193">
        <f>ROUND(I256*H256,2)</f>
        <v>0</v>
      </c>
      <c r="BL256" s="20" t="s">
        <v>189</v>
      </c>
      <c r="BM256" s="192" t="s">
        <v>315</v>
      </c>
    </row>
    <row r="257" spans="1:65" s="2" customFormat="1" ht="11.25">
      <c r="A257" s="37"/>
      <c r="B257" s="38"/>
      <c r="C257" s="39"/>
      <c r="D257" s="194" t="s">
        <v>191</v>
      </c>
      <c r="E257" s="39"/>
      <c r="F257" s="195" t="s">
        <v>316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191</v>
      </c>
      <c r="AU257" s="20" t="s">
        <v>83</v>
      </c>
    </row>
    <row r="258" spans="1:65" s="2" customFormat="1" ht="24.2" customHeight="1">
      <c r="A258" s="37"/>
      <c r="B258" s="38"/>
      <c r="C258" s="181" t="s">
        <v>312</v>
      </c>
      <c r="D258" s="181" t="s">
        <v>184</v>
      </c>
      <c r="E258" s="182" t="s">
        <v>318</v>
      </c>
      <c r="F258" s="183" t="s">
        <v>319</v>
      </c>
      <c r="G258" s="184" t="s">
        <v>309</v>
      </c>
      <c r="H258" s="185">
        <v>13.715999999999999</v>
      </c>
      <c r="I258" s="186"/>
      <c r="J258" s="187">
        <f>ROUND(I258*H258,2)</f>
        <v>0</v>
      </c>
      <c r="K258" s="183" t="s">
        <v>188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189</v>
      </c>
      <c r="AT258" s="192" t="s">
        <v>184</v>
      </c>
      <c r="AU258" s="192" t="s">
        <v>83</v>
      </c>
      <c r="AY258" s="20" t="s">
        <v>181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83</v>
      </c>
      <c r="BK258" s="193">
        <f>ROUND(I258*H258,2)</f>
        <v>0</v>
      </c>
      <c r="BL258" s="20" t="s">
        <v>189</v>
      </c>
      <c r="BM258" s="192" t="s">
        <v>320</v>
      </c>
    </row>
    <row r="259" spans="1:65" s="2" customFormat="1" ht="11.25">
      <c r="A259" s="37"/>
      <c r="B259" s="38"/>
      <c r="C259" s="39"/>
      <c r="D259" s="194" t="s">
        <v>191</v>
      </c>
      <c r="E259" s="39"/>
      <c r="F259" s="195" t="s">
        <v>321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191</v>
      </c>
      <c r="AU259" s="20" t="s">
        <v>83</v>
      </c>
    </row>
    <row r="260" spans="1:65" s="16" customFormat="1" ht="11.25">
      <c r="B260" s="243"/>
      <c r="C260" s="244"/>
      <c r="D260" s="201" t="s">
        <v>193</v>
      </c>
      <c r="E260" s="245" t="s">
        <v>19</v>
      </c>
      <c r="F260" s="246" t="s">
        <v>322</v>
      </c>
      <c r="G260" s="244"/>
      <c r="H260" s="245" t="s">
        <v>19</v>
      </c>
      <c r="I260" s="247"/>
      <c r="J260" s="244"/>
      <c r="K260" s="244"/>
      <c r="L260" s="248"/>
      <c r="M260" s="249"/>
      <c r="N260" s="250"/>
      <c r="O260" s="250"/>
      <c r="P260" s="250"/>
      <c r="Q260" s="250"/>
      <c r="R260" s="250"/>
      <c r="S260" s="250"/>
      <c r="T260" s="251"/>
      <c r="AT260" s="252" t="s">
        <v>193</v>
      </c>
      <c r="AU260" s="252" t="s">
        <v>83</v>
      </c>
      <c r="AV260" s="16" t="s">
        <v>77</v>
      </c>
      <c r="AW260" s="16" t="s">
        <v>32</v>
      </c>
      <c r="AX260" s="16" t="s">
        <v>70</v>
      </c>
      <c r="AY260" s="252" t="s">
        <v>181</v>
      </c>
    </row>
    <row r="261" spans="1:65" s="13" customFormat="1" ht="11.25">
      <c r="B261" s="199"/>
      <c r="C261" s="200"/>
      <c r="D261" s="201" t="s">
        <v>193</v>
      </c>
      <c r="E261" s="202" t="s">
        <v>19</v>
      </c>
      <c r="F261" s="203" t="s">
        <v>536</v>
      </c>
      <c r="G261" s="200"/>
      <c r="H261" s="204">
        <v>13.715999999999999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193</v>
      </c>
      <c r="AU261" s="210" t="s">
        <v>83</v>
      </c>
      <c r="AV261" s="13" t="s">
        <v>83</v>
      </c>
      <c r="AW261" s="13" t="s">
        <v>32</v>
      </c>
      <c r="AX261" s="13" t="s">
        <v>70</v>
      </c>
      <c r="AY261" s="210" t="s">
        <v>181</v>
      </c>
    </row>
    <row r="262" spans="1:65" s="14" customFormat="1" ht="11.25">
      <c r="B262" s="211"/>
      <c r="C262" s="212"/>
      <c r="D262" s="201" t="s">
        <v>193</v>
      </c>
      <c r="E262" s="213" t="s">
        <v>19</v>
      </c>
      <c r="F262" s="214" t="s">
        <v>197</v>
      </c>
      <c r="G262" s="212"/>
      <c r="H262" s="215">
        <v>13.715999999999999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193</v>
      </c>
      <c r="AU262" s="221" t="s">
        <v>83</v>
      </c>
      <c r="AV262" s="14" t="s">
        <v>189</v>
      </c>
      <c r="AW262" s="14" t="s">
        <v>32</v>
      </c>
      <c r="AX262" s="14" t="s">
        <v>77</v>
      </c>
      <c r="AY262" s="221" t="s">
        <v>181</v>
      </c>
    </row>
    <row r="263" spans="1:65" s="2" customFormat="1" ht="24.2" customHeight="1">
      <c r="A263" s="37"/>
      <c r="B263" s="38"/>
      <c r="C263" s="181" t="s">
        <v>317</v>
      </c>
      <c r="D263" s="181" t="s">
        <v>184</v>
      </c>
      <c r="E263" s="182" t="s">
        <v>325</v>
      </c>
      <c r="F263" s="183" t="s">
        <v>326</v>
      </c>
      <c r="G263" s="184" t="s">
        <v>309</v>
      </c>
      <c r="H263" s="185">
        <v>1.524</v>
      </c>
      <c r="I263" s="186"/>
      <c r="J263" s="187">
        <f>ROUND(I263*H263,2)</f>
        <v>0</v>
      </c>
      <c r="K263" s="183" t="s">
        <v>188</v>
      </c>
      <c r="L263" s="42"/>
      <c r="M263" s="188" t="s">
        <v>19</v>
      </c>
      <c r="N263" s="189" t="s">
        <v>42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189</v>
      </c>
      <c r="AT263" s="192" t="s">
        <v>184</v>
      </c>
      <c r="AU263" s="192" t="s">
        <v>83</v>
      </c>
      <c r="AY263" s="20" t="s">
        <v>181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83</v>
      </c>
      <c r="BK263" s="193">
        <f>ROUND(I263*H263,2)</f>
        <v>0</v>
      </c>
      <c r="BL263" s="20" t="s">
        <v>189</v>
      </c>
      <c r="BM263" s="192" t="s">
        <v>327</v>
      </c>
    </row>
    <row r="264" spans="1:65" s="2" customFormat="1" ht="11.25">
      <c r="A264" s="37"/>
      <c r="B264" s="38"/>
      <c r="C264" s="39"/>
      <c r="D264" s="194" t="s">
        <v>191</v>
      </c>
      <c r="E264" s="39"/>
      <c r="F264" s="195" t="s">
        <v>328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191</v>
      </c>
      <c r="AU264" s="20" t="s">
        <v>83</v>
      </c>
    </row>
    <row r="265" spans="1:65" s="12" customFormat="1" ht="22.9" customHeight="1">
      <c r="B265" s="165"/>
      <c r="C265" s="166"/>
      <c r="D265" s="167" t="s">
        <v>69</v>
      </c>
      <c r="E265" s="179" t="s">
        <v>329</v>
      </c>
      <c r="F265" s="179" t="s">
        <v>330</v>
      </c>
      <c r="G265" s="166"/>
      <c r="H265" s="166"/>
      <c r="I265" s="169"/>
      <c r="J265" s="180">
        <f>BK265</f>
        <v>0</v>
      </c>
      <c r="K265" s="166"/>
      <c r="L265" s="171"/>
      <c r="M265" s="172"/>
      <c r="N265" s="173"/>
      <c r="O265" s="173"/>
      <c r="P265" s="174">
        <f>SUM(P266:P267)</f>
        <v>0</v>
      </c>
      <c r="Q265" s="173"/>
      <c r="R265" s="174">
        <f>SUM(R266:R267)</f>
        <v>0</v>
      </c>
      <c r="S265" s="173"/>
      <c r="T265" s="175">
        <f>SUM(T266:T267)</f>
        <v>0</v>
      </c>
      <c r="AR265" s="176" t="s">
        <v>77</v>
      </c>
      <c r="AT265" s="177" t="s">
        <v>69</v>
      </c>
      <c r="AU265" s="177" t="s">
        <v>77</v>
      </c>
      <c r="AY265" s="176" t="s">
        <v>181</v>
      </c>
      <c r="BK265" s="178">
        <f>SUM(BK266:BK267)</f>
        <v>0</v>
      </c>
    </row>
    <row r="266" spans="1:65" s="2" customFormat="1" ht="33" customHeight="1">
      <c r="A266" s="37"/>
      <c r="B266" s="38"/>
      <c r="C266" s="181" t="s">
        <v>324</v>
      </c>
      <c r="D266" s="181" t="s">
        <v>184</v>
      </c>
      <c r="E266" s="182" t="s">
        <v>332</v>
      </c>
      <c r="F266" s="183" t="s">
        <v>333</v>
      </c>
      <c r="G266" s="184" t="s">
        <v>309</v>
      </c>
      <c r="H266" s="185">
        <v>0.41699999999999998</v>
      </c>
      <c r="I266" s="186"/>
      <c r="J266" s="187">
        <f>ROUND(I266*H266,2)</f>
        <v>0</v>
      </c>
      <c r="K266" s="183" t="s">
        <v>188</v>
      </c>
      <c r="L266" s="42"/>
      <c r="M266" s="188" t="s">
        <v>19</v>
      </c>
      <c r="N266" s="189" t="s">
        <v>42</v>
      </c>
      <c r="O266" s="6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189</v>
      </c>
      <c r="AT266" s="192" t="s">
        <v>184</v>
      </c>
      <c r="AU266" s="192" t="s">
        <v>83</v>
      </c>
      <c r="AY266" s="20" t="s">
        <v>181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83</v>
      </c>
      <c r="BK266" s="193">
        <f>ROUND(I266*H266,2)</f>
        <v>0</v>
      </c>
      <c r="BL266" s="20" t="s">
        <v>189</v>
      </c>
      <c r="BM266" s="192" t="s">
        <v>334</v>
      </c>
    </row>
    <row r="267" spans="1:65" s="2" customFormat="1" ht="11.25">
      <c r="A267" s="37"/>
      <c r="B267" s="38"/>
      <c r="C267" s="39"/>
      <c r="D267" s="194" t="s">
        <v>191</v>
      </c>
      <c r="E267" s="39"/>
      <c r="F267" s="195" t="s">
        <v>335</v>
      </c>
      <c r="G267" s="39"/>
      <c r="H267" s="39"/>
      <c r="I267" s="196"/>
      <c r="J267" s="39"/>
      <c r="K267" s="39"/>
      <c r="L267" s="42"/>
      <c r="M267" s="197"/>
      <c r="N267" s="19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191</v>
      </c>
      <c r="AU267" s="20" t="s">
        <v>83</v>
      </c>
    </row>
    <row r="268" spans="1:65" s="12" customFormat="1" ht="25.9" customHeight="1">
      <c r="B268" s="165"/>
      <c r="C268" s="166"/>
      <c r="D268" s="167" t="s">
        <v>69</v>
      </c>
      <c r="E268" s="168" t="s">
        <v>336</v>
      </c>
      <c r="F268" s="168" t="s">
        <v>337</v>
      </c>
      <c r="G268" s="166"/>
      <c r="H268" s="166"/>
      <c r="I268" s="169"/>
      <c r="J268" s="170">
        <f>BK268</f>
        <v>0</v>
      </c>
      <c r="K268" s="166"/>
      <c r="L268" s="171"/>
      <c r="M268" s="172"/>
      <c r="N268" s="173"/>
      <c r="O268" s="173"/>
      <c r="P268" s="174">
        <f>P269+P283+P333+P360</f>
        <v>0</v>
      </c>
      <c r="Q268" s="173"/>
      <c r="R268" s="174">
        <f>R269+R283+R333+R360</f>
        <v>0.57231899000000008</v>
      </c>
      <c r="S268" s="173"/>
      <c r="T268" s="175">
        <f>T269+T283+T333+T360</f>
        <v>9.4348000000000001E-3</v>
      </c>
      <c r="AR268" s="176" t="s">
        <v>83</v>
      </c>
      <c r="AT268" s="177" t="s">
        <v>69</v>
      </c>
      <c r="AU268" s="177" t="s">
        <v>70</v>
      </c>
      <c r="AY268" s="176" t="s">
        <v>181</v>
      </c>
      <c r="BK268" s="178">
        <f>BK269+BK283+BK333+BK360</f>
        <v>0</v>
      </c>
    </row>
    <row r="269" spans="1:65" s="12" customFormat="1" ht="22.9" customHeight="1">
      <c r="B269" s="165"/>
      <c r="C269" s="166"/>
      <c r="D269" s="167" t="s">
        <v>69</v>
      </c>
      <c r="E269" s="179" t="s">
        <v>338</v>
      </c>
      <c r="F269" s="179" t="s">
        <v>339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SUM(P270:P282)</f>
        <v>0</v>
      </c>
      <c r="Q269" s="173"/>
      <c r="R269" s="174">
        <f>SUM(R270:R282)</f>
        <v>1.8140900000000002E-3</v>
      </c>
      <c r="S269" s="173"/>
      <c r="T269" s="175">
        <f>SUM(T270:T282)</f>
        <v>4.0747999999999999E-3</v>
      </c>
      <c r="AR269" s="176" t="s">
        <v>83</v>
      </c>
      <c r="AT269" s="177" t="s">
        <v>69</v>
      </c>
      <c r="AU269" s="177" t="s">
        <v>77</v>
      </c>
      <c r="AY269" s="176" t="s">
        <v>181</v>
      </c>
      <c r="BK269" s="178">
        <f>SUM(BK270:BK282)</f>
        <v>0</v>
      </c>
    </row>
    <row r="270" spans="1:65" s="2" customFormat="1" ht="16.5" customHeight="1">
      <c r="A270" s="37"/>
      <c r="B270" s="38"/>
      <c r="C270" s="181" t="s">
        <v>331</v>
      </c>
      <c r="D270" s="181" t="s">
        <v>184</v>
      </c>
      <c r="E270" s="182" t="s">
        <v>341</v>
      </c>
      <c r="F270" s="183" t="s">
        <v>342</v>
      </c>
      <c r="G270" s="184" t="s">
        <v>230</v>
      </c>
      <c r="H270" s="185">
        <v>2.44</v>
      </c>
      <c r="I270" s="186"/>
      <c r="J270" s="187">
        <f>ROUND(I270*H270,2)</f>
        <v>0</v>
      </c>
      <c r="K270" s="183" t="s">
        <v>188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1.67E-3</v>
      </c>
      <c r="T270" s="191">
        <f>S270*H270</f>
        <v>4.0747999999999999E-3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278</v>
      </c>
      <c r="AT270" s="192" t="s">
        <v>184</v>
      </c>
      <c r="AU270" s="192" t="s">
        <v>83</v>
      </c>
      <c r="AY270" s="20" t="s">
        <v>181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83</v>
      </c>
      <c r="BK270" s="193">
        <f>ROUND(I270*H270,2)</f>
        <v>0</v>
      </c>
      <c r="BL270" s="20" t="s">
        <v>278</v>
      </c>
      <c r="BM270" s="192" t="s">
        <v>343</v>
      </c>
    </row>
    <row r="271" spans="1:65" s="2" customFormat="1" ht="11.25">
      <c r="A271" s="37"/>
      <c r="B271" s="38"/>
      <c r="C271" s="39"/>
      <c r="D271" s="194" t="s">
        <v>191</v>
      </c>
      <c r="E271" s="39"/>
      <c r="F271" s="195" t="s">
        <v>344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191</v>
      </c>
      <c r="AU271" s="20" t="s">
        <v>83</v>
      </c>
    </row>
    <row r="272" spans="1:65" s="13" customFormat="1" ht="11.25">
      <c r="B272" s="199"/>
      <c r="C272" s="200"/>
      <c r="D272" s="201" t="s">
        <v>193</v>
      </c>
      <c r="E272" s="202" t="s">
        <v>19</v>
      </c>
      <c r="F272" s="203" t="s">
        <v>537</v>
      </c>
      <c r="G272" s="200"/>
      <c r="H272" s="204">
        <v>2.44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193</v>
      </c>
      <c r="AU272" s="210" t="s">
        <v>83</v>
      </c>
      <c r="AV272" s="13" t="s">
        <v>83</v>
      </c>
      <c r="AW272" s="13" t="s">
        <v>32</v>
      </c>
      <c r="AX272" s="13" t="s">
        <v>70</v>
      </c>
      <c r="AY272" s="210" t="s">
        <v>181</v>
      </c>
    </row>
    <row r="273" spans="1:65" s="14" customFormat="1" ht="11.25">
      <c r="B273" s="211"/>
      <c r="C273" s="212"/>
      <c r="D273" s="201" t="s">
        <v>193</v>
      </c>
      <c r="E273" s="213" t="s">
        <v>19</v>
      </c>
      <c r="F273" s="214" t="s">
        <v>197</v>
      </c>
      <c r="G273" s="212"/>
      <c r="H273" s="215">
        <v>2.44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193</v>
      </c>
      <c r="AU273" s="221" t="s">
        <v>83</v>
      </c>
      <c r="AV273" s="14" t="s">
        <v>189</v>
      </c>
      <c r="AW273" s="14" t="s">
        <v>32</v>
      </c>
      <c r="AX273" s="14" t="s">
        <v>77</v>
      </c>
      <c r="AY273" s="221" t="s">
        <v>181</v>
      </c>
    </row>
    <row r="274" spans="1:65" s="2" customFormat="1" ht="16.5" customHeight="1">
      <c r="A274" s="37"/>
      <c r="B274" s="38"/>
      <c r="C274" s="181" t="s">
        <v>340</v>
      </c>
      <c r="D274" s="181" t="s">
        <v>184</v>
      </c>
      <c r="E274" s="182" t="s">
        <v>349</v>
      </c>
      <c r="F274" s="183" t="s">
        <v>350</v>
      </c>
      <c r="G274" s="184" t="s">
        <v>230</v>
      </c>
      <c r="H274" s="185">
        <v>2.44</v>
      </c>
      <c r="I274" s="186"/>
      <c r="J274" s="187">
        <f>ROUND(I274*H274,2)</f>
        <v>0</v>
      </c>
      <c r="K274" s="183" t="s">
        <v>188</v>
      </c>
      <c r="L274" s="42"/>
      <c r="M274" s="188" t="s">
        <v>19</v>
      </c>
      <c r="N274" s="189" t="s">
        <v>42</v>
      </c>
      <c r="O274" s="67"/>
      <c r="P274" s="190">
        <f>O274*H274</f>
        <v>0</v>
      </c>
      <c r="Q274" s="190">
        <v>4.0000000000000003E-5</v>
      </c>
      <c r="R274" s="190">
        <f>Q274*H274</f>
        <v>9.7600000000000001E-5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278</v>
      </c>
      <c r="AT274" s="192" t="s">
        <v>184</v>
      </c>
      <c r="AU274" s="192" t="s">
        <v>83</v>
      </c>
      <c r="AY274" s="20" t="s">
        <v>181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83</v>
      </c>
      <c r="BK274" s="193">
        <f>ROUND(I274*H274,2)</f>
        <v>0</v>
      </c>
      <c r="BL274" s="20" t="s">
        <v>278</v>
      </c>
      <c r="BM274" s="192" t="s">
        <v>351</v>
      </c>
    </row>
    <row r="275" spans="1:65" s="2" customFormat="1" ht="11.25">
      <c r="A275" s="37"/>
      <c r="B275" s="38"/>
      <c r="C275" s="39"/>
      <c r="D275" s="194" t="s">
        <v>191</v>
      </c>
      <c r="E275" s="39"/>
      <c r="F275" s="195" t="s">
        <v>352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191</v>
      </c>
      <c r="AU275" s="20" t="s">
        <v>83</v>
      </c>
    </row>
    <row r="276" spans="1:65" s="13" customFormat="1" ht="11.25">
      <c r="B276" s="199"/>
      <c r="C276" s="200"/>
      <c r="D276" s="201" t="s">
        <v>193</v>
      </c>
      <c r="E276" s="202" t="s">
        <v>19</v>
      </c>
      <c r="F276" s="203" t="s">
        <v>537</v>
      </c>
      <c r="G276" s="200"/>
      <c r="H276" s="204">
        <v>2.44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193</v>
      </c>
      <c r="AU276" s="210" t="s">
        <v>83</v>
      </c>
      <c r="AV276" s="13" t="s">
        <v>83</v>
      </c>
      <c r="AW276" s="13" t="s">
        <v>32</v>
      </c>
      <c r="AX276" s="13" t="s">
        <v>70</v>
      </c>
      <c r="AY276" s="210" t="s">
        <v>181</v>
      </c>
    </row>
    <row r="277" spans="1:65" s="14" customFormat="1" ht="11.25">
      <c r="B277" s="211"/>
      <c r="C277" s="212"/>
      <c r="D277" s="201" t="s">
        <v>193</v>
      </c>
      <c r="E277" s="213" t="s">
        <v>19</v>
      </c>
      <c r="F277" s="214" t="s">
        <v>197</v>
      </c>
      <c r="G277" s="212"/>
      <c r="H277" s="215">
        <v>2.44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193</v>
      </c>
      <c r="AU277" s="221" t="s">
        <v>83</v>
      </c>
      <c r="AV277" s="14" t="s">
        <v>189</v>
      </c>
      <c r="AW277" s="14" t="s">
        <v>32</v>
      </c>
      <c r="AX277" s="14" t="s">
        <v>77</v>
      </c>
      <c r="AY277" s="221" t="s">
        <v>181</v>
      </c>
    </row>
    <row r="278" spans="1:65" s="2" customFormat="1" ht="16.5" customHeight="1">
      <c r="A278" s="37"/>
      <c r="B278" s="38"/>
      <c r="C278" s="222" t="s">
        <v>348</v>
      </c>
      <c r="D278" s="222" t="s">
        <v>237</v>
      </c>
      <c r="E278" s="223" t="s">
        <v>354</v>
      </c>
      <c r="F278" s="224" t="s">
        <v>355</v>
      </c>
      <c r="G278" s="225" t="s">
        <v>187</v>
      </c>
      <c r="H278" s="226">
        <v>0.439</v>
      </c>
      <c r="I278" s="227"/>
      <c r="J278" s="228">
        <f>ROUND(I278*H278,2)</f>
        <v>0</v>
      </c>
      <c r="K278" s="224" t="s">
        <v>188</v>
      </c>
      <c r="L278" s="229"/>
      <c r="M278" s="230" t="s">
        <v>19</v>
      </c>
      <c r="N278" s="231" t="s">
        <v>42</v>
      </c>
      <c r="O278" s="67"/>
      <c r="P278" s="190">
        <f>O278*H278</f>
        <v>0</v>
      </c>
      <c r="Q278" s="190">
        <v>3.9100000000000003E-3</v>
      </c>
      <c r="R278" s="190">
        <f>Q278*H278</f>
        <v>1.7164900000000002E-3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356</v>
      </c>
      <c r="AT278" s="192" t="s">
        <v>237</v>
      </c>
      <c r="AU278" s="192" t="s">
        <v>83</v>
      </c>
      <c r="AY278" s="20" t="s">
        <v>181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83</v>
      </c>
      <c r="BK278" s="193">
        <f>ROUND(I278*H278,2)</f>
        <v>0</v>
      </c>
      <c r="BL278" s="20" t="s">
        <v>278</v>
      </c>
      <c r="BM278" s="192" t="s">
        <v>357</v>
      </c>
    </row>
    <row r="279" spans="1:65" s="13" customFormat="1" ht="11.25">
      <c r="B279" s="199"/>
      <c r="C279" s="200"/>
      <c r="D279" s="201" t="s">
        <v>193</v>
      </c>
      <c r="E279" s="202" t="s">
        <v>19</v>
      </c>
      <c r="F279" s="203" t="s">
        <v>538</v>
      </c>
      <c r="G279" s="200"/>
      <c r="H279" s="204">
        <v>0.439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193</v>
      </c>
      <c r="AU279" s="210" t="s">
        <v>83</v>
      </c>
      <c r="AV279" s="13" t="s">
        <v>83</v>
      </c>
      <c r="AW279" s="13" t="s">
        <v>32</v>
      </c>
      <c r="AX279" s="13" t="s">
        <v>70</v>
      </c>
      <c r="AY279" s="210" t="s">
        <v>181</v>
      </c>
    </row>
    <row r="280" spans="1:65" s="14" customFormat="1" ht="11.25">
      <c r="B280" s="211"/>
      <c r="C280" s="212"/>
      <c r="D280" s="201" t="s">
        <v>193</v>
      </c>
      <c r="E280" s="213" t="s">
        <v>19</v>
      </c>
      <c r="F280" s="214" t="s">
        <v>197</v>
      </c>
      <c r="G280" s="212"/>
      <c r="H280" s="215">
        <v>0.439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193</v>
      </c>
      <c r="AU280" s="221" t="s">
        <v>83</v>
      </c>
      <c r="AV280" s="14" t="s">
        <v>189</v>
      </c>
      <c r="AW280" s="14" t="s">
        <v>32</v>
      </c>
      <c r="AX280" s="14" t="s">
        <v>77</v>
      </c>
      <c r="AY280" s="221" t="s">
        <v>181</v>
      </c>
    </row>
    <row r="281" spans="1:65" s="2" customFormat="1" ht="24.2" customHeight="1">
      <c r="A281" s="37"/>
      <c r="B281" s="38"/>
      <c r="C281" s="181" t="s">
        <v>353</v>
      </c>
      <c r="D281" s="181" t="s">
        <v>184</v>
      </c>
      <c r="E281" s="182" t="s">
        <v>362</v>
      </c>
      <c r="F281" s="183" t="s">
        <v>363</v>
      </c>
      <c r="G281" s="184" t="s">
        <v>309</v>
      </c>
      <c r="H281" s="185">
        <v>2E-3</v>
      </c>
      <c r="I281" s="186"/>
      <c r="J281" s="187">
        <f>ROUND(I281*H281,2)</f>
        <v>0</v>
      </c>
      <c r="K281" s="183" t="s">
        <v>188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278</v>
      </c>
      <c r="AT281" s="192" t="s">
        <v>184</v>
      </c>
      <c r="AU281" s="192" t="s">
        <v>83</v>
      </c>
      <c r="AY281" s="20" t="s">
        <v>181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83</v>
      </c>
      <c r="BK281" s="193">
        <f>ROUND(I281*H281,2)</f>
        <v>0</v>
      </c>
      <c r="BL281" s="20" t="s">
        <v>278</v>
      </c>
      <c r="BM281" s="192" t="s">
        <v>364</v>
      </c>
    </row>
    <row r="282" spans="1:65" s="2" customFormat="1" ht="11.25">
      <c r="A282" s="37"/>
      <c r="B282" s="38"/>
      <c r="C282" s="39"/>
      <c r="D282" s="194" t="s">
        <v>191</v>
      </c>
      <c r="E282" s="39"/>
      <c r="F282" s="195" t="s">
        <v>365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191</v>
      </c>
      <c r="AU282" s="20" t="s">
        <v>83</v>
      </c>
    </row>
    <row r="283" spans="1:65" s="12" customFormat="1" ht="22.9" customHeight="1">
      <c r="B283" s="165"/>
      <c r="C283" s="166"/>
      <c r="D283" s="167" t="s">
        <v>69</v>
      </c>
      <c r="E283" s="179" t="s">
        <v>366</v>
      </c>
      <c r="F283" s="179" t="s">
        <v>367</v>
      </c>
      <c r="G283" s="166"/>
      <c r="H283" s="166"/>
      <c r="I283" s="169"/>
      <c r="J283" s="180">
        <f>BK283</f>
        <v>0</v>
      </c>
      <c r="K283" s="166"/>
      <c r="L283" s="171"/>
      <c r="M283" s="172"/>
      <c r="N283" s="173"/>
      <c r="O283" s="173"/>
      <c r="P283" s="174">
        <f>SUM(P284:P332)</f>
        <v>0</v>
      </c>
      <c r="Q283" s="173"/>
      <c r="R283" s="174">
        <f>SUM(R284:R332)</f>
        <v>0.53947458000000015</v>
      </c>
      <c r="S283" s="173"/>
      <c r="T283" s="175">
        <f>SUM(T284:T332)</f>
        <v>5.3600000000000002E-3</v>
      </c>
      <c r="AR283" s="176" t="s">
        <v>83</v>
      </c>
      <c r="AT283" s="177" t="s">
        <v>69</v>
      </c>
      <c r="AU283" s="177" t="s">
        <v>77</v>
      </c>
      <c r="AY283" s="176" t="s">
        <v>181</v>
      </c>
      <c r="BK283" s="178">
        <f>SUM(BK284:BK332)</f>
        <v>0</v>
      </c>
    </row>
    <row r="284" spans="1:65" s="2" customFormat="1" ht="16.5" customHeight="1">
      <c r="A284" s="37"/>
      <c r="B284" s="38"/>
      <c r="C284" s="181" t="s">
        <v>361</v>
      </c>
      <c r="D284" s="181" t="s">
        <v>184</v>
      </c>
      <c r="E284" s="182" t="s">
        <v>377</v>
      </c>
      <c r="F284" s="183" t="s">
        <v>378</v>
      </c>
      <c r="G284" s="184" t="s">
        <v>379</v>
      </c>
      <c r="H284" s="185">
        <v>2</v>
      </c>
      <c r="I284" s="186"/>
      <c r="J284" s="187">
        <f>ROUND(I284*H284,2)</f>
        <v>0</v>
      </c>
      <c r="K284" s="183" t="s">
        <v>188</v>
      </c>
      <c r="L284" s="42"/>
      <c r="M284" s="188" t="s">
        <v>19</v>
      </c>
      <c r="N284" s="189" t="s">
        <v>42</v>
      </c>
      <c r="O284" s="67"/>
      <c r="P284" s="190">
        <f>O284*H284</f>
        <v>0</v>
      </c>
      <c r="Q284" s="190">
        <v>2.7E-4</v>
      </c>
      <c r="R284" s="190">
        <f>Q284*H284</f>
        <v>5.4000000000000001E-4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278</v>
      </c>
      <c r="AT284" s="192" t="s">
        <v>184</v>
      </c>
      <c r="AU284" s="192" t="s">
        <v>83</v>
      </c>
      <c r="AY284" s="20" t="s">
        <v>181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83</v>
      </c>
      <c r="BK284" s="193">
        <f>ROUND(I284*H284,2)</f>
        <v>0</v>
      </c>
      <c r="BL284" s="20" t="s">
        <v>278</v>
      </c>
      <c r="BM284" s="192" t="s">
        <v>380</v>
      </c>
    </row>
    <row r="285" spans="1:65" s="2" customFormat="1" ht="11.25">
      <c r="A285" s="37"/>
      <c r="B285" s="38"/>
      <c r="C285" s="39"/>
      <c r="D285" s="194" t="s">
        <v>191</v>
      </c>
      <c r="E285" s="39"/>
      <c r="F285" s="195" t="s">
        <v>381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191</v>
      </c>
      <c r="AU285" s="20" t="s">
        <v>83</v>
      </c>
    </row>
    <row r="286" spans="1:65" s="13" customFormat="1" ht="11.25">
      <c r="B286" s="199"/>
      <c r="C286" s="200"/>
      <c r="D286" s="201" t="s">
        <v>193</v>
      </c>
      <c r="E286" s="202" t="s">
        <v>19</v>
      </c>
      <c r="F286" s="203" t="s">
        <v>539</v>
      </c>
      <c r="G286" s="200"/>
      <c r="H286" s="204">
        <v>2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193</v>
      </c>
      <c r="AU286" s="210" t="s">
        <v>83</v>
      </c>
      <c r="AV286" s="13" t="s">
        <v>83</v>
      </c>
      <c r="AW286" s="13" t="s">
        <v>32</v>
      </c>
      <c r="AX286" s="13" t="s">
        <v>70</v>
      </c>
      <c r="AY286" s="210" t="s">
        <v>181</v>
      </c>
    </row>
    <row r="287" spans="1:65" s="14" customFormat="1" ht="11.25">
      <c r="B287" s="211"/>
      <c r="C287" s="212"/>
      <c r="D287" s="201" t="s">
        <v>193</v>
      </c>
      <c r="E287" s="213" t="s">
        <v>19</v>
      </c>
      <c r="F287" s="214" t="s">
        <v>197</v>
      </c>
      <c r="G287" s="212"/>
      <c r="H287" s="215">
        <v>2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193</v>
      </c>
      <c r="AU287" s="221" t="s">
        <v>83</v>
      </c>
      <c r="AV287" s="14" t="s">
        <v>189</v>
      </c>
      <c r="AW287" s="14" t="s">
        <v>32</v>
      </c>
      <c r="AX287" s="14" t="s">
        <v>77</v>
      </c>
      <c r="AY287" s="221" t="s">
        <v>181</v>
      </c>
    </row>
    <row r="288" spans="1:65" s="2" customFormat="1" ht="16.5" customHeight="1">
      <c r="A288" s="37"/>
      <c r="B288" s="38"/>
      <c r="C288" s="222" t="s">
        <v>368</v>
      </c>
      <c r="D288" s="222" t="s">
        <v>237</v>
      </c>
      <c r="E288" s="223" t="s">
        <v>383</v>
      </c>
      <c r="F288" s="224" t="s">
        <v>384</v>
      </c>
      <c r="G288" s="225" t="s">
        <v>187</v>
      </c>
      <c r="H288" s="226">
        <v>1.4159999999999999</v>
      </c>
      <c r="I288" s="227"/>
      <c r="J288" s="228">
        <f>ROUND(I288*H288,2)</f>
        <v>0</v>
      </c>
      <c r="K288" s="224" t="s">
        <v>188</v>
      </c>
      <c r="L288" s="229"/>
      <c r="M288" s="230" t="s">
        <v>19</v>
      </c>
      <c r="N288" s="231" t="s">
        <v>42</v>
      </c>
      <c r="O288" s="67"/>
      <c r="P288" s="190">
        <f>O288*H288</f>
        <v>0</v>
      </c>
      <c r="Q288" s="190">
        <v>4.0280000000000003E-2</v>
      </c>
      <c r="R288" s="190">
        <f>Q288*H288</f>
        <v>5.7036480000000001E-2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356</v>
      </c>
      <c r="AT288" s="192" t="s">
        <v>237</v>
      </c>
      <c r="AU288" s="192" t="s">
        <v>83</v>
      </c>
      <c r="AY288" s="20" t="s">
        <v>181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83</v>
      </c>
      <c r="BK288" s="193">
        <f>ROUND(I288*H288,2)</f>
        <v>0</v>
      </c>
      <c r="BL288" s="20" t="s">
        <v>278</v>
      </c>
      <c r="BM288" s="192" t="s">
        <v>385</v>
      </c>
    </row>
    <row r="289" spans="1:65" s="13" customFormat="1" ht="11.25">
      <c r="B289" s="199"/>
      <c r="C289" s="200"/>
      <c r="D289" s="201" t="s">
        <v>193</v>
      </c>
      <c r="E289" s="202" t="s">
        <v>19</v>
      </c>
      <c r="F289" s="203" t="s">
        <v>540</v>
      </c>
      <c r="G289" s="200"/>
      <c r="H289" s="204">
        <v>1.4159999999999999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193</v>
      </c>
      <c r="AU289" s="210" t="s">
        <v>83</v>
      </c>
      <c r="AV289" s="13" t="s">
        <v>83</v>
      </c>
      <c r="AW289" s="13" t="s">
        <v>32</v>
      </c>
      <c r="AX289" s="13" t="s">
        <v>70</v>
      </c>
      <c r="AY289" s="210" t="s">
        <v>181</v>
      </c>
    </row>
    <row r="290" spans="1:65" s="14" customFormat="1" ht="11.25">
      <c r="B290" s="211"/>
      <c r="C290" s="212"/>
      <c r="D290" s="201" t="s">
        <v>193</v>
      </c>
      <c r="E290" s="213" t="s">
        <v>19</v>
      </c>
      <c r="F290" s="214" t="s">
        <v>197</v>
      </c>
      <c r="G290" s="212"/>
      <c r="H290" s="215">
        <v>1.4159999999999999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193</v>
      </c>
      <c r="AU290" s="221" t="s">
        <v>83</v>
      </c>
      <c r="AV290" s="14" t="s">
        <v>189</v>
      </c>
      <c r="AW290" s="14" t="s">
        <v>32</v>
      </c>
      <c r="AX290" s="14" t="s">
        <v>77</v>
      </c>
      <c r="AY290" s="221" t="s">
        <v>181</v>
      </c>
    </row>
    <row r="291" spans="1:65" s="2" customFormat="1" ht="24.2" customHeight="1">
      <c r="A291" s="37"/>
      <c r="B291" s="38"/>
      <c r="C291" s="181" t="s">
        <v>373</v>
      </c>
      <c r="D291" s="181" t="s">
        <v>184</v>
      </c>
      <c r="E291" s="182" t="s">
        <v>541</v>
      </c>
      <c r="F291" s="183" t="s">
        <v>542</v>
      </c>
      <c r="G291" s="184" t="s">
        <v>379</v>
      </c>
      <c r="H291" s="185">
        <v>2</v>
      </c>
      <c r="I291" s="186"/>
      <c r="J291" s="187">
        <f>ROUND(I291*H291,2)</f>
        <v>0</v>
      </c>
      <c r="K291" s="183" t="s">
        <v>188</v>
      </c>
      <c r="L291" s="42"/>
      <c r="M291" s="188" t="s">
        <v>19</v>
      </c>
      <c r="N291" s="189" t="s">
        <v>42</v>
      </c>
      <c r="O291" s="67"/>
      <c r="P291" s="190">
        <f>O291*H291</f>
        <v>0</v>
      </c>
      <c r="Q291" s="190">
        <v>2.5999999999999998E-4</v>
      </c>
      <c r="R291" s="190">
        <f>Q291*H291</f>
        <v>5.1999999999999995E-4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278</v>
      </c>
      <c r="AT291" s="192" t="s">
        <v>184</v>
      </c>
      <c r="AU291" s="192" t="s">
        <v>83</v>
      </c>
      <c r="AY291" s="20" t="s">
        <v>181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83</v>
      </c>
      <c r="BK291" s="193">
        <f>ROUND(I291*H291,2)</f>
        <v>0</v>
      </c>
      <c r="BL291" s="20" t="s">
        <v>278</v>
      </c>
      <c r="BM291" s="192" t="s">
        <v>543</v>
      </c>
    </row>
    <row r="292" spans="1:65" s="2" customFormat="1" ht="11.25">
      <c r="A292" s="37"/>
      <c r="B292" s="38"/>
      <c r="C292" s="39"/>
      <c r="D292" s="194" t="s">
        <v>191</v>
      </c>
      <c r="E292" s="39"/>
      <c r="F292" s="195" t="s">
        <v>544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191</v>
      </c>
      <c r="AU292" s="20" t="s">
        <v>83</v>
      </c>
    </row>
    <row r="293" spans="1:65" s="13" customFormat="1" ht="11.25">
      <c r="B293" s="199"/>
      <c r="C293" s="200"/>
      <c r="D293" s="201" t="s">
        <v>193</v>
      </c>
      <c r="E293" s="202" t="s">
        <v>19</v>
      </c>
      <c r="F293" s="203" t="s">
        <v>539</v>
      </c>
      <c r="G293" s="200"/>
      <c r="H293" s="204">
        <v>2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193</v>
      </c>
      <c r="AU293" s="210" t="s">
        <v>83</v>
      </c>
      <c r="AV293" s="13" t="s">
        <v>83</v>
      </c>
      <c r="AW293" s="13" t="s">
        <v>32</v>
      </c>
      <c r="AX293" s="13" t="s">
        <v>70</v>
      </c>
      <c r="AY293" s="210" t="s">
        <v>181</v>
      </c>
    </row>
    <row r="294" spans="1:65" s="14" customFormat="1" ht="11.25">
      <c r="B294" s="211"/>
      <c r="C294" s="212"/>
      <c r="D294" s="201" t="s">
        <v>193</v>
      </c>
      <c r="E294" s="213" t="s">
        <v>19</v>
      </c>
      <c r="F294" s="214" t="s">
        <v>197</v>
      </c>
      <c r="G294" s="212"/>
      <c r="H294" s="215">
        <v>2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193</v>
      </c>
      <c r="AU294" s="221" t="s">
        <v>83</v>
      </c>
      <c r="AV294" s="14" t="s">
        <v>189</v>
      </c>
      <c r="AW294" s="14" t="s">
        <v>32</v>
      </c>
      <c r="AX294" s="14" t="s">
        <v>77</v>
      </c>
      <c r="AY294" s="221" t="s">
        <v>181</v>
      </c>
    </row>
    <row r="295" spans="1:65" s="2" customFormat="1" ht="16.5" customHeight="1">
      <c r="A295" s="37"/>
      <c r="B295" s="38"/>
      <c r="C295" s="222" t="s">
        <v>356</v>
      </c>
      <c r="D295" s="222" t="s">
        <v>237</v>
      </c>
      <c r="E295" s="223" t="s">
        <v>392</v>
      </c>
      <c r="F295" s="224" t="s">
        <v>393</v>
      </c>
      <c r="G295" s="225" t="s">
        <v>187</v>
      </c>
      <c r="H295" s="226">
        <v>3.2160000000000002</v>
      </c>
      <c r="I295" s="227"/>
      <c r="J295" s="228">
        <f>ROUND(I295*H295,2)</f>
        <v>0</v>
      </c>
      <c r="K295" s="224" t="s">
        <v>188</v>
      </c>
      <c r="L295" s="229"/>
      <c r="M295" s="230" t="s">
        <v>19</v>
      </c>
      <c r="N295" s="231" t="s">
        <v>42</v>
      </c>
      <c r="O295" s="67"/>
      <c r="P295" s="190">
        <f>O295*H295</f>
        <v>0</v>
      </c>
      <c r="Q295" s="190">
        <v>3.7039999999999997E-2</v>
      </c>
      <c r="R295" s="190">
        <f>Q295*H295</f>
        <v>0.11912064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356</v>
      </c>
      <c r="AT295" s="192" t="s">
        <v>237</v>
      </c>
      <c r="AU295" s="192" t="s">
        <v>83</v>
      </c>
      <c r="AY295" s="20" t="s">
        <v>181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83</v>
      </c>
      <c r="BK295" s="193">
        <f>ROUND(I295*H295,2)</f>
        <v>0</v>
      </c>
      <c r="BL295" s="20" t="s">
        <v>278</v>
      </c>
      <c r="BM295" s="192" t="s">
        <v>394</v>
      </c>
    </row>
    <row r="296" spans="1:65" s="13" customFormat="1" ht="11.25">
      <c r="B296" s="199"/>
      <c r="C296" s="200"/>
      <c r="D296" s="201" t="s">
        <v>193</v>
      </c>
      <c r="E296" s="202" t="s">
        <v>19</v>
      </c>
      <c r="F296" s="203" t="s">
        <v>545</v>
      </c>
      <c r="G296" s="200"/>
      <c r="H296" s="204">
        <v>3.2160000000000002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193</v>
      </c>
      <c r="AU296" s="210" t="s">
        <v>83</v>
      </c>
      <c r="AV296" s="13" t="s">
        <v>83</v>
      </c>
      <c r="AW296" s="13" t="s">
        <v>32</v>
      </c>
      <c r="AX296" s="13" t="s">
        <v>70</v>
      </c>
      <c r="AY296" s="210" t="s">
        <v>181</v>
      </c>
    </row>
    <row r="297" spans="1:65" s="14" customFormat="1" ht="11.25">
      <c r="B297" s="211"/>
      <c r="C297" s="212"/>
      <c r="D297" s="201" t="s">
        <v>193</v>
      </c>
      <c r="E297" s="213" t="s">
        <v>19</v>
      </c>
      <c r="F297" s="214" t="s">
        <v>197</v>
      </c>
      <c r="G297" s="212"/>
      <c r="H297" s="215">
        <v>3.2160000000000002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193</v>
      </c>
      <c r="AU297" s="221" t="s">
        <v>83</v>
      </c>
      <c r="AV297" s="14" t="s">
        <v>189</v>
      </c>
      <c r="AW297" s="14" t="s">
        <v>32</v>
      </c>
      <c r="AX297" s="14" t="s">
        <v>77</v>
      </c>
      <c r="AY297" s="221" t="s">
        <v>181</v>
      </c>
    </row>
    <row r="298" spans="1:65" s="2" customFormat="1" ht="16.5" customHeight="1">
      <c r="A298" s="37"/>
      <c r="B298" s="38"/>
      <c r="C298" s="222" t="s">
        <v>382</v>
      </c>
      <c r="D298" s="222" t="s">
        <v>237</v>
      </c>
      <c r="E298" s="223" t="s">
        <v>546</v>
      </c>
      <c r="F298" s="224" t="s">
        <v>547</v>
      </c>
      <c r="G298" s="225" t="s">
        <v>187</v>
      </c>
      <c r="H298" s="226">
        <v>1.26</v>
      </c>
      <c r="I298" s="227"/>
      <c r="J298" s="228">
        <f>ROUND(I298*H298,2)</f>
        <v>0</v>
      </c>
      <c r="K298" s="224" t="s">
        <v>188</v>
      </c>
      <c r="L298" s="229"/>
      <c r="M298" s="230" t="s">
        <v>19</v>
      </c>
      <c r="N298" s="231" t="s">
        <v>42</v>
      </c>
      <c r="O298" s="67"/>
      <c r="P298" s="190">
        <f>O298*H298</f>
        <v>0</v>
      </c>
      <c r="Q298" s="190">
        <v>3.7499999999999999E-2</v>
      </c>
      <c r="R298" s="190">
        <f>Q298*H298</f>
        <v>4.725E-2</v>
      </c>
      <c r="S298" s="190">
        <v>0</v>
      </c>
      <c r="T298" s="19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356</v>
      </c>
      <c r="AT298" s="192" t="s">
        <v>237</v>
      </c>
      <c r="AU298" s="192" t="s">
        <v>83</v>
      </c>
      <c r="AY298" s="20" t="s">
        <v>181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0" t="s">
        <v>83</v>
      </c>
      <c r="BK298" s="193">
        <f>ROUND(I298*H298,2)</f>
        <v>0</v>
      </c>
      <c r="BL298" s="20" t="s">
        <v>278</v>
      </c>
      <c r="BM298" s="192" t="s">
        <v>548</v>
      </c>
    </row>
    <row r="299" spans="1:65" s="16" customFormat="1" ht="11.25">
      <c r="B299" s="243"/>
      <c r="C299" s="244"/>
      <c r="D299" s="201" t="s">
        <v>193</v>
      </c>
      <c r="E299" s="245" t="s">
        <v>19</v>
      </c>
      <c r="F299" s="246" t="s">
        <v>549</v>
      </c>
      <c r="G299" s="244"/>
      <c r="H299" s="245" t="s">
        <v>19</v>
      </c>
      <c r="I299" s="247"/>
      <c r="J299" s="244"/>
      <c r="K299" s="244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193</v>
      </c>
      <c r="AU299" s="252" t="s">
        <v>83</v>
      </c>
      <c r="AV299" s="16" t="s">
        <v>77</v>
      </c>
      <c r="AW299" s="16" t="s">
        <v>32</v>
      </c>
      <c r="AX299" s="16" t="s">
        <v>70</v>
      </c>
      <c r="AY299" s="252" t="s">
        <v>181</v>
      </c>
    </row>
    <row r="300" spans="1:65" s="13" customFormat="1" ht="11.25">
      <c r="B300" s="199"/>
      <c r="C300" s="200"/>
      <c r="D300" s="201" t="s">
        <v>193</v>
      </c>
      <c r="E300" s="202" t="s">
        <v>19</v>
      </c>
      <c r="F300" s="203" t="s">
        <v>550</v>
      </c>
      <c r="G300" s="200"/>
      <c r="H300" s="204">
        <v>1.26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193</v>
      </c>
      <c r="AU300" s="210" t="s">
        <v>83</v>
      </c>
      <c r="AV300" s="13" t="s">
        <v>83</v>
      </c>
      <c r="AW300" s="13" t="s">
        <v>32</v>
      </c>
      <c r="AX300" s="13" t="s">
        <v>70</v>
      </c>
      <c r="AY300" s="210" t="s">
        <v>181</v>
      </c>
    </row>
    <row r="301" spans="1:65" s="14" customFormat="1" ht="11.25">
      <c r="B301" s="211"/>
      <c r="C301" s="212"/>
      <c r="D301" s="201" t="s">
        <v>193</v>
      </c>
      <c r="E301" s="213" t="s">
        <v>19</v>
      </c>
      <c r="F301" s="214" t="s">
        <v>197</v>
      </c>
      <c r="G301" s="212"/>
      <c r="H301" s="215">
        <v>1.26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193</v>
      </c>
      <c r="AU301" s="221" t="s">
        <v>83</v>
      </c>
      <c r="AV301" s="14" t="s">
        <v>189</v>
      </c>
      <c r="AW301" s="14" t="s">
        <v>32</v>
      </c>
      <c r="AX301" s="14" t="s">
        <v>77</v>
      </c>
      <c r="AY301" s="221" t="s">
        <v>181</v>
      </c>
    </row>
    <row r="302" spans="1:65" s="2" customFormat="1" ht="16.5" customHeight="1">
      <c r="A302" s="37"/>
      <c r="B302" s="38"/>
      <c r="C302" s="222" t="s">
        <v>386</v>
      </c>
      <c r="D302" s="222" t="s">
        <v>237</v>
      </c>
      <c r="E302" s="223" t="s">
        <v>551</v>
      </c>
      <c r="F302" s="224" t="s">
        <v>552</v>
      </c>
      <c r="G302" s="225" t="s">
        <v>187</v>
      </c>
      <c r="H302" s="226">
        <v>4.0199999999999996</v>
      </c>
      <c r="I302" s="227"/>
      <c r="J302" s="228">
        <f>ROUND(I302*H302,2)</f>
        <v>0</v>
      </c>
      <c r="K302" s="224" t="s">
        <v>188</v>
      </c>
      <c r="L302" s="229"/>
      <c r="M302" s="230" t="s">
        <v>19</v>
      </c>
      <c r="N302" s="231" t="s">
        <v>42</v>
      </c>
      <c r="O302" s="67"/>
      <c r="P302" s="190">
        <f>O302*H302</f>
        <v>0</v>
      </c>
      <c r="Q302" s="190">
        <v>3.3799999999999997E-2</v>
      </c>
      <c r="R302" s="190">
        <f>Q302*H302</f>
        <v>0.13587599999999997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356</v>
      </c>
      <c r="AT302" s="192" t="s">
        <v>237</v>
      </c>
      <c r="AU302" s="192" t="s">
        <v>83</v>
      </c>
      <c r="AY302" s="20" t="s">
        <v>181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83</v>
      </c>
      <c r="BK302" s="193">
        <f>ROUND(I302*H302,2)</f>
        <v>0</v>
      </c>
      <c r="BL302" s="20" t="s">
        <v>278</v>
      </c>
      <c r="BM302" s="192" t="s">
        <v>553</v>
      </c>
    </row>
    <row r="303" spans="1:65" s="16" customFormat="1" ht="11.25">
      <c r="B303" s="243"/>
      <c r="C303" s="244"/>
      <c r="D303" s="201" t="s">
        <v>193</v>
      </c>
      <c r="E303" s="245" t="s">
        <v>19</v>
      </c>
      <c r="F303" s="246" t="s">
        <v>554</v>
      </c>
      <c r="G303" s="244"/>
      <c r="H303" s="245" t="s">
        <v>19</v>
      </c>
      <c r="I303" s="247"/>
      <c r="J303" s="244"/>
      <c r="K303" s="244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193</v>
      </c>
      <c r="AU303" s="252" t="s">
        <v>83</v>
      </c>
      <c r="AV303" s="16" t="s">
        <v>77</v>
      </c>
      <c r="AW303" s="16" t="s">
        <v>32</v>
      </c>
      <c r="AX303" s="16" t="s">
        <v>70</v>
      </c>
      <c r="AY303" s="252" t="s">
        <v>181</v>
      </c>
    </row>
    <row r="304" spans="1:65" s="13" customFormat="1" ht="11.25">
      <c r="B304" s="199"/>
      <c r="C304" s="200"/>
      <c r="D304" s="201" t="s">
        <v>193</v>
      </c>
      <c r="E304" s="202" t="s">
        <v>19</v>
      </c>
      <c r="F304" s="203" t="s">
        <v>555</v>
      </c>
      <c r="G304" s="200"/>
      <c r="H304" s="204">
        <v>2.0099999999999998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193</v>
      </c>
      <c r="AU304" s="210" t="s">
        <v>83</v>
      </c>
      <c r="AV304" s="13" t="s">
        <v>83</v>
      </c>
      <c r="AW304" s="13" t="s">
        <v>32</v>
      </c>
      <c r="AX304" s="13" t="s">
        <v>70</v>
      </c>
      <c r="AY304" s="210" t="s">
        <v>181</v>
      </c>
    </row>
    <row r="305" spans="1:65" s="13" customFormat="1" ht="11.25">
      <c r="B305" s="199"/>
      <c r="C305" s="200"/>
      <c r="D305" s="201" t="s">
        <v>193</v>
      </c>
      <c r="E305" s="202" t="s">
        <v>19</v>
      </c>
      <c r="F305" s="203" t="s">
        <v>555</v>
      </c>
      <c r="G305" s="200"/>
      <c r="H305" s="204">
        <v>2.0099999999999998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83</v>
      </c>
      <c r="AV305" s="13" t="s">
        <v>83</v>
      </c>
      <c r="AW305" s="13" t="s">
        <v>32</v>
      </c>
      <c r="AX305" s="13" t="s">
        <v>70</v>
      </c>
      <c r="AY305" s="210" t="s">
        <v>181</v>
      </c>
    </row>
    <row r="306" spans="1:65" s="14" customFormat="1" ht="11.25">
      <c r="B306" s="211"/>
      <c r="C306" s="212"/>
      <c r="D306" s="201" t="s">
        <v>193</v>
      </c>
      <c r="E306" s="213" t="s">
        <v>19</v>
      </c>
      <c r="F306" s="214" t="s">
        <v>197</v>
      </c>
      <c r="G306" s="212"/>
      <c r="H306" s="215">
        <v>4.0199999999999996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193</v>
      </c>
      <c r="AU306" s="221" t="s">
        <v>83</v>
      </c>
      <c r="AV306" s="14" t="s">
        <v>189</v>
      </c>
      <c r="AW306" s="14" t="s">
        <v>32</v>
      </c>
      <c r="AX306" s="14" t="s">
        <v>77</v>
      </c>
      <c r="AY306" s="221" t="s">
        <v>181</v>
      </c>
    </row>
    <row r="307" spans="1:65" s="2" customFormat="1" ht="16.5" customHeight="1">
      <c r="A307" s="37"/>
      <c r="B307" s="38"/>
      <c r="C307" s="181" t="s">
        <v>391</v>
      </c>
      <c r="D307" s="181" t="s">
        <v>184</v>
      </c>
      <c r="E307" s="182" t="s">
        <v>556</v>
      </c>
      <c r="F307" s="183" t="s">
        <v>557</v>
      </c>
      <c r="G307" s="184" t="s">
        <v>379</v>
      </c>
      <c r="H307" s="185">
        <v>1</v>
      </c>
      <c r="I307" s="186"/>
      <c r="J307" s="187">
        <f>ROUND(I307*H307,2)</f>
        <v>0</v>
      </c>
      <c r="K307" s="183" t="s">
        <v>188</v>
      </c>
      <c r="L307" s="42"/>
      <c r="M307" s="188" t="s">
        <v>19</v>
      </c>
      <c r="N307" s="189" t="s">
        <v>42</v>
      </c>
      <c r="O307" s="67"/>
      <c r="P307" s="190">
        <f>O307*H307</f>
        <v>0</v>
      </c>
      <c r="Q307" s="190">
        <v>8.5999999999999998E-4</v>
      </c>
      <c r="R307" s="190">
        <f>Q307*H307</f>
        <v>8.5999999999999998E-4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278</v>
      </c>
      <c r="AT307" s="192" t="s">
        <v>184</v>
      </c>
      <c r="AU307" s="192" t="s">
        <v>83</v>
      </c>
      <c r="AY307" s="20" t="s">
        <v>181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83</v>
      </c>
      <c r="BK307" s="193">
        <f>ROUND(I307*H307,2)</f>
        <v>0</v>
      </c>
      <c r="BL307" s="20" t="s">
        <v>278</v>
      </c>
      <c r="BM307" s="192" t="s">
        <v>558</v>
      </c>
    </row>
    <row r="308" spans="1:65" s="2" customFormat="1" ht="11.25">
      <c r="A308" s="37"/>
      <c r="B308" s="38"/>
      <c r="C308" s="39"/>
      <c r="D308" s="194" t="s">
        <v>191</v>
      </c>
      <c r="E308" s="39"/>
      <c r="F308" s="195" t="s">
        <v>559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191</v>
      </c>
      <c r="AU308" s="20" t="s">
        <v>83</v>
      </c>
    </row>
    <row r="309" spans="1:65" s="13" customFormat="1" ht="11.25">
      <c r="B309" s="199"/>
      <c r="C309" s="200"/>
      <c r="D309" s="201" t="s">
        <v>193</v>
      </c>
      <c r="E309" s="202" t="s">
        <v>19</v>
      </c>
      <c r="F309" s="203" t="s">
        <v>77</v>
      </c>
      <c r="G309" s="200"/>
      <c r="H309" s="204">
        <v>1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193</v>
      </c>
      <c r="AU309" s="210" t="s">
        <v>83</v>
      </c>
      <c r="AV309" s="13" t="s">
        <v>83</v>
      </c>
      <c r="AW309" s="13" t="s">
        <v>32</v>
      </c>
      <c r="AX309" s="13" t="s">
        <v>70</v>
      </c>
      <c r="AY309" s="210" t="s">
        <v>181</v>
      </c>
    </row>
    <row r="310" spans="1:65" s="14" customFormat="1" ht="11.25">
      <c r="B310" s="211"/>
      <c r="C310" s="212"/>
      <c r="D310" s="201" t="s">
        <v>193</v>
      </c>
      <c r="E310" s="213" t="s">
        <v>19</v>
      </c>
      <c r="F310" s="214" t="s">
        <v>197</v>
      </c>
      <c r="G310" s="212"/>
      <c r="H310" s="215">
        <v>1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193</v>
      </c>
      <c r="AU310" s="221" t="s">
        <v>83</v>
      </c>
      <c r="AV310" s="14" t="s">
        <v>189</v>
      </c>
      <c r="AW310" s="14" t="s">
        <v>32</v>
      </c>
      <c r="AX310" s="14" t="s">
        <v>77</v>
      </c>
      <c r="AY310" s="221" t="s">
        <v>181</v>
      </c>
    </row>
    <row r="311" spans="1:65" s="2" customFormat="1" ht="16.5" customHeight="1">
      <c r="A311" s="37"/>
      <c r="B311" s="38"/>
      <c r="C311" s="222" t="s">
        <v>395</v>
      </c>
      <c r="D311" s="222" t="s">
        <v>237</v>
      </c>
      <c r="E311" s="223" t="s">
        <v>560</v>
      </c>
      <c r="F311" s="224" t="s">
        <v>561</v>
      </c>
      <c r="G311" s="225" t="s">
        <v>187</v>
      </c>
      <c r="H311" s="226">
        <v>3.726</v>
      </c>
      <c r="I311" s="227"/>
      <c r="J311" s="228">
        <f>ROUND(I311*H311,2)</f>
        <v>0</v>
      </c>
      <c r="K311" s="224" t="s">
        <v>188</v>
      </c>
      <c r="L311" s="229"/>
      <c r="M311" s="230" t="s">
        <v>19</v>
      </c>
      <c r="N311" s="231" t="s">
        <v>42</v>
      </c>
      <c r="O311" s="67"/>
      <c r="P311" s="190">
        <f>O311*H311</f>
        <v>0</v>
      </c>
      <c r="Q311" s="190">
        <v>4.0210000000000003E-2</v>
      </c>
      <c r="R311" s="190">
        <f>Q311*H311</f>
        <v>0.14982246000000002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356</v>
      </c>
      <c r="AT311" s="192" t="s">
        <v>237</v>
      </c>
      <c r="AU311" s="192" t="s">
        <v>83</v>
      </c>
      <c r="AY311" s="20" t="s">
        <v>181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83</v>
      </c>
      <c r="BK311" s="193">
        <f>ROUND(I311*H311,2)</f>
        <v>0</v>
      </c>
      <c r="BL311" s="20" t="s">
        <v>278</v>
      </c>
      <c r="BM311" s="192" t="s">
        <v>562</v>
      </c>
    </row>
    <row r="312" spans="1:65" s="13" customFormat="1" ht="11.25">
      <c r="B312" s="199"/>
      <c r="C312" s="200"/>
      <c r="D312" s="201" t="s">
        <v>193</v>
      </c>
      <c r="E312" s="202" t="s">
        <v>19</v>
      </c>
      <c r="F312" s="203" t="s">
        <v>563</v>
      </c>
      <c r="G312" s="200"/>
      <c r="H312" s="204">
        <v>3.726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193</v>
      </c>
      <c r="AU312" s="210" t="s">
        <v>83</v>
      </c>
      <c r="AV312" s="13" t="s">
        <v>83</v>
      </c>
      <c r="AW312" s="13" t="s">
        <v>32</v>
      </c>
      <c r="AX312" s="13" t="s">
        <v>70</v>
      </c>
      <c r="AY312" s="210" t="s">
        <v>181</v>
      </c>
    </row>
    <row r="313" spans="1:65" s="14" customFormat="1" ht="11.25">
      <c r="B313" s="211"/>
      <c r="C313" s="212"/>
      <c r="D313" s="201" t="s">
        <v>193</v>
      </c>
      <c r="E313" s="213" t="s">
        <v>19</v>
      </c>
      <c r="F313" s="214" t="s">
        <v>197</v>
      </c>
      <c r="G313" s="212"/>
      <c r="H313" s="215">
        <v>3.726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193</v>
      </c>
      <c r="AU313" s="221" t="s">
        <v>83</v>
      </c>
      <c r="AV313" s="14" t="s">
        <v>189</v>
      </c>
      <c r="AW313" s="14" t="s">
        <v>32</v>
      </c>
      <c r="AX313" s="14" t="s">
        <v>77</v>
      </c>
      <c r="AY313" s="221" t="s">
        <v>181</v>
      </c>
    </row>
    <row r="314" spans="1:65" s="2" customFormat="1" ht="16.5" customHeight="1">
      <c r="A314" s="37"/>
      <c r="B314" s="38"/>
      <c r="C314" s="222" t="s">
        <v>403</v>
      </c>
      <c r="D314" s="222" t="s">
        <v>237</v>
      </c>
      <c r="E314" s="223" t="s">
        <v>564</v>
      </c>
      <c r="F314" s="224" t="s">
        <v>547</v>
      </c>
      <c r="G314" s="225" t="s">
        <v>187</v>
      </c>
      <c r="H314" s="226">
        <v>0.63</v>
      </c>
      <c r="I314" s="227"/>
      <c r="J314" s="228">
        <f>ROUND(I314*H314,2)</f>
        <v>0</v>
      </c>
      <c r="K314" s="224" t="s">
        <v>19</v>
      </c>
      <c r="L314" s="229"/>
      <c r="M314" s="230" t="s">
        <v>19</v>
      </c>
      <c r="N314" s="231" t="s">
        <v>42</v>
      </c>
      <c r="O314" s="67"/>
      <c r="P314" s="190">
        <f>O314*H314</f>
        <v>0</v>
      </c>
      <c r="Q314" s="190">
        <v>3.7499999999999999E-2</v>
      </c>
      <c r="R314" s="190">
        <f>Q314*H314</f>
        <v>2.3625E-2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356</v>
      </c>
      <c r="AT314" s="192" t="s">
        <v>237</v>
      </c>
      <c r="AU314" s="192" t="s">
        <v>83</v>
      </c>
      <c r="AY314" s="20" t="s">
        <v>181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83</v>
      </c>
      <c r="BK314" s="193">
        <f>ROUND(I314*H314,2)</f>
        <v>0</v>
      </c>
      <c r="BL314" s="20" t="s">
        <v>278</v>
      </c>
      <c r="BM314" s="192" t="s">
        <v>565</v>
      </c>
    </row>
    <row r="315" spans="1:65" s="13" customFormat="1" ht="11.25">
      <c r="B315" s="199"/>
      <c r="C315" s="200"/>
      <c r="D315" s="201" t="s">
        <v>193</v>
      </c>
      <c r="E315" s="202" t="s">
        <v>19</v>
      </c>
      <c r="F315" s="203" t="s">
        <v>566</v>
      </c>
      <c r="G315" s="200"/>
      <c r="H315" s="204">
        <v>0.63</v>
      </c>
      <c r="I315" s="205"/>
      <c r="J315" s="200"/>
      <c r="K315" s="200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193</v>
      </c>
      <c r="AU315" s="210" t="s">
        <v>83</v>
      </c>
      <c r="AV315" s="13" t="s">
        <v>83</v>
      </c>
      <c r="AW315" s="13" t="s">
        <v>32</v>
      </c>
      <c r="AX315" s="13" t="s">
        <v>70</v>
      </c>
      <c r="AY315" s="210" t="s">
        <v>181</v>
      </c>
    </row>
    <row r="316" spans="1:65" s="14" customFormat="1" ht="11.25">
      <c r="B316" s="211"/>
      <c r="C316" s="212"/>
      <c r="D316" s="201" t="s">
        <v>193</v>
      </c>
      <c r="E316" s="213" t="s">
        <v>19</v>
      </c>
      <c r="F316" s="214" t="s">
        <v>197</v>
      </c>
      <c r="G316" s="212"/>
      <c r="H316" s="215">
        <v>0.63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193</v>
      </c>
      <c r="AU316" s="221" t="s">
        <v>83</v>
      </c>
      <c r="AV316" s="14" t="s">
        <v>189</v>
      </c>
      <c r="AW316" s="14" t="s">
        <v>32</v>
      </c>
      <c r="AX316" s="14" t="s">
        <v>77</v>
      </c>
      <c r="AY316" s="221" t="s">
        <v>181</v>
      </c>
    </row>
    <row r="317" spans="1:65" s="2" customFormat="1" ht="16.5" customHeight="1">
      <c r="A317" s="37"/>
      <c r="B317" s="38"/>
      <c r="C317" s="181" t="s">
        <v>408</v>
      </c>
      <c r="D317" s="181" t="s">
        <v>184</v>
      </c>
      <c r="E317" s="182" t="s">
        <v>396</v>
      </c>
      <c r="F317" s="183" t="s">
        <v>397</v>
      </c>
      <c r="G317" s="184" t="s">
        <v>230</v>
      </c>
      <c r="H317" s="185">
        <v>2.68</v>
      </c>
      <c r="I317" s="186"/>
      <c r="J317" s="187">
        <f>ROUND(I317*H317,2)</f>
        <v>0</v>
      </c>
      <c r="K317" s="183" t="s">
        <v>188</v>
      </c>
      <c r="L317" s="42"/>
      <c r="M317" s="188" t="s">
        <v>19</v>
      </c>
      <c r="N317" s="189" t="s">
        <v>42</v>
      </c>
      <c r="O317" s="67"/>
      <c r="P317" s="190">
        <f>O317*H317</f>
        <v>0</v>
      </c>
      <c r="Q317" s="190">
        <v>0</v>
      </c>
      <c r="R317" s="190">
        <f>Q317*H317</f>
        <v>0</v>
      </c>
      <c r="S317" s="190">
        <v>2E-3</v>
      </c>
      <c r="T317" s="191">
        <f>S317*H317</f>
        <v>5.3600000000000002E-3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278</v>
      </c>
      <c r="AT317" s="192" t="s">
        <v>184</v>
      </c>
      <c r="AU317" s="192" t="s">
        <v>83</v>
      </c>
      <c r="AY317" s="20" t="s">
        <v>181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83</v>
      </c>
      <c r="BK317" s="193">
        <f>ROUND(I317*H317,2)</f>
        <v>0</v>
      </c>
      <c r="BL317" s="20" t="s">
        <v>278</v>
      </c>
      <c r="BM317" s="192" t="s">
        <v>398</v>
      </c>
    </row>
    <row r="318" spans="1:65" s="2" customFormat="1" ht="11.25">
      <c r="A318" s="37"/>
      <c r="B318" s="38"/>
      <c r="C318" s="39"/>
      <c r="D318" s="194" t="s">
        <v>191</v>
      </c>
      <c r="E318" s="39"/>
      <c r="F318" s="195" t="s">
        <v>399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191</v>
      </c>
      <c r="AU318" s="20" t="s">
        <v>83</v>
      </c>
    </row>
    <row r="319" spans="1:65" s="13" customFormat="1" ht="11.25">
      <c r="B319" s="199"/>
      <c r="C319" s="200"/>
      <c r="D319" s="201" t="s">
        <v>193</v>
      </c>
      <c r="E319" s="202" t="s">
        <v>19</v>
      </c>
      <c r="F319" s="203" t="s">
        <v>567</v>
      </c>
      <c r="G319" s="200"/>
      <c r="H319" s="204">
        <v>1.34</v>
      </c>
      <c r="I319" s="205"/>
      <c r="J319" s="200"/>
      <c r="K319" s="200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193</v>
      </c>
      <c r="AU319" s="210" t="s">
        <v>83</v>
      </c>
      <c r="AV319" s="13" t="s">
        <v>83</v>
      </c>
      <c r="AW319" s="13" t="s">
        <v>32</v>
      </c>
      <c r="AX319" s="13" t="s">
        <v>70</v>
      </c>
      <c r="AY319" s="210" t="s">
        <v>181</v>
      </c>
    </row>
    <row r="320" spans="1:65" s="13" customFormat="1" ht="11.25">
      <c r="B320" s="199"/>
      <c r="C320" s="200"/>
      <c r="D320" s="201" t="s">
        <v>193</v>
      </c>
      <c r="E320" s="202" t="s">
        <v>19</v>
      </c>
      <c r="F320" s="203" t="s">
        <v>567</v>
      </c>
      <c r="G320" s="200"/>
      <c r="H320" s="204">
        <v>1.34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193</v>
      </c>
      <c r="AU320" s="210" t="s">
        <v>83</v>
      </c>
      <c r="AV320" s="13" t="s">
        <v>83</v>
      </c>
      <c r="AW320" s="13" t="s">
        <v>32</v>
      </c>
      <c r="AX320" s="13" t="s">
        <v>70</v>
      </c>
      <c r="AY320" s="210" t="s">
        <v>181</v>
      </c>
    </row>
    <row r="321" spans="1:65" s="14" customFormat="1" ht="11.25">
      <c r="B321" s="211"/>
      <c r="C321" s="212"/>
      <c r="D321" s="201" t="s">
        <v>193</v>
      </c>
      <c r="E321" s="213" t="s">
        <v>19</v>
      </c>
      <c r="F321" s="214" t="s">
        <v>197</v>
      </c>
      <c r="G321" s="212"/>
      <c r="H321" s="215">
        <v>2.68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83</v>
      </c>
      <c r="AV321" s="14" t="s">
        <v>189</v>
      </c>
      <c r="AW321" s="14" t="s">
        <v>32</v>
      </c>
      <c r="AX321" s="14" t="s">
        <v>77</v>
      </c>
      <c r="AY321" s="221" t="s">
        <v>181</v>
      </c>
    </row>
    <row r="322" spans="1:65" s="2" customFormat="1" ht="21.75" customHeight="1">
      <c r="A322" s="37"/>
      <c r="B322" s="38"/>
      <c r="C322" s="181" t="s">
        <v>412</v>
      </c>
      <c r="D322" s="181" t="s">
        <v>184</v>
      </c>
      <c r="E322" s="182" t="s">
        <v>404</v>
      </c>
      <c r="F322" s="183" t="s">
        <v>405</v>
      </c>
      <c r="G322" s="184" t="s">
        <v>230</v>
      </c>
      <c r="H322" s="185">
        <v>2.68</v>
      </c>
      <c r="I322" s="186"/>
      <c r="J322" s="187">
        <f>ROUND(I322*H322,2)</f>
        <v>0</v>
      </c>
      <c r="K322" s="183" t="s">
        <v>188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278</v>
      </c>
      <c r="AT322" s="192" t="s">
        <v>184</v>
      </c>
      <c r="AU322" s="192" t="s">
        <v>83</v>
      </c>
      <c r="AY322" s="20" t="s">
        <v>181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83</v>
      </c>
      <c r="BK322" s="193">
        <f>ROUND(I322*H322,2)</f>
        <v>0</v>
      </c>
      <c r="BL322" s="20" t="s">
        <v>278</v>
      </c>
      <c r="BM322" s="192" t="s">
        <v>406</v>
      </c>
    </row>
    <row r="323" spans="1:65" s="2" customFormat="1" ht="11.25">
      <c r="A323" s="37"/>
      <c r="B323" s="38"/>
      <c r="C323" s="39"/>
      <c r="D323" s="194" t="s">
        <v>191</v>
      </c>
      <c r="E323" s="39"/>
      <c r="F323" s="195" t="s">
        <v>407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83</v>
      </c>
    </row>
    <row r="324" spans="1:65" s="13" customFormat="1" ht="11.25">
      <c r="B324" s="199"/>
      <c r="C324" s="200"/>
      <c r="D324" s="201" t="s">
        <v>193</v>
      </c>
      <c r="E324" s="202" t="s">
        <v>19</v>
      </c>
      <c r="F324" s="203" t="s">
        <v>567</v>
      </c>
      <c r="G324" s="200"/>
      <c r="H324" s="204">
        <v>1.34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83</v>
      </c>
      <c r="AV324" s="13" t="s">
        <v>83</v>
      </c>
      <c r="AW324" s="13" t="s">
        <v>32</v>
      </c>
      <c r="AX324" s="13" t="s">
        <v>70</v>
      </c>
      <c r="AY324" s="210" t="s">
        <v>181</v>
      </c>
    </row>
    <row r="325" spans="1:65" s="13" customFormat="1" ht="11.25">
      <c r="B325" s="199"/>
      <c r="C325" s="200"/>
      <c r="D325" s="201" t="s">
        <v>193</v>
      </c>
      <c r="E325" s="202" t="s">
        <v>19</v>
      </c>
      <c r="F325" s="203" t="s">
        <v>567</v>
      </c>
      <c r="G325" s="200"/>
      <c r="H325" s="204">
        <v>1.34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193</v>
      </c>
      <c r="AU325" s="210" t="s">
        <v>83</v>
      </c>
      <c r="AV325" s="13" t="s">
        <v>83</v>
      </c>
      <c r="AW325" s="13" t="s">
        <v>32</v>
      </c>
      <c r="AX325" s="13" t="s">
        <v>70</v>
      </c>
      <c r="AY325" s="210" t="s">
        <v>181</v>
      </c>
    </row>
    <row r="326" spans="1:65" s="14" customFormat="1" ht="11.25">
      <c r="B326" s="211"/>
      <c r="C326" s="212"/>
      <c r="D326" s="201" t="s">
        <v>193</v>
      </c>
      <c r="E326" s="213" t="s">
        <v>19</v>
      </c>
      <c r="F326" s="214" t="s">
        <v>197</v>
      </c>
      <c r="G326" s="212"/>
      <c r="H326" s="215">
        <v>2.68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193</v>
      </c>
      <c r="AU326" s="221" t="s">
        <v>83</v>
      </c>
      <c r="AV326" s="14" t="s">
        <v>189</v>
      </c>
      <c r="AW326" s="14" t="s">
        <v>32</v>
      </c>
      <c r="AX326" s="14" t="s">
        <v>77</v>
      </c>
      <c r="AY326" s="221" t="s">
        <v>181</v>
      </c>
    </row>
    <row r="327" spans="1:65" s="2" customFormat="1" ht="16.5" customHeight="1">
      <c r="A327" s="37"/>
      <c r="B327" s="38"/>
      <c r="C327" s="222" t="s">
        <v>419</v>
      </c>
      <c r="D327" s="222" t="s">
        <v>237</v>
      </c>
      <c r="E327" s="223" t="s">
        <v>409</v>
      </c>
      <c r="F327" s="224" t="s">
        <v>410</v>
      </c>
      <c r="G327" s="225" t="s">
        <v>230</v>
      </c>
      <c r="H327" s="226">
        <v>2.68</v>
      </c>
      <c r="I327" s="227"/>
      <c r="J327" s="228">
        <f>ROUND(I327*H327,2)</f>
        <v>0</v>
      </c>
      <c r="K327" s="224" t="s">
        <v>188</v>
      </c>
      <c r="L327" s="229"/>
      <c r="M327" s="230" t="s">
        <v>19</v>
      </c>
      <c r="N327" s="231" t="s">
        <v>42</v>
      </c>
      <c r="O327" s="67"/>
      <c r="P327" s="190">
        <f>O327*H327</f>
        <v>0</v>
      </c>
      <c r="Q327" s="190">
        <v>1.8E-3</v>
      </c>
      <c r="R327" s="190">
        <f>Q327*H327</f>
        <v>4.8240000000000002E-3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356</v>
      </c>
      <c r="AT327" s="192" t="s">
        <v>237</v>
      </c>
      <c r="AU327" s="192" t="s">
        <v>83</v>
      </c>
      <c r="AY327" s="20" t="s">
        <v>181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83</v>
      </c>
      <c r="BK327" s="193">
        <f>ROUND(I327*H327,2)</f>
        <v>0</v>
      </c>
      <c r="BL327" s="20" t="s">
        <v>278</v>
      </c>
      <c r="BM327" s="192" t="s">
        <v>411</v>
      </c>
    </row>
    <row r="328" spans="1:65" s="13" customFormat="1" ht="11.25">
      <c r="B328" s="199"/>
      <c r="C328" s="200"/>
      <c r="D328" s="201" t="s">
        <v>193</v>
      </c>
      <c r="E328" s="202" t="s">
        <v>19</v>
      </c>
      <c r="F328" s="203" t="s">
        <v>567</v>
      </c>
      <c r="G328" s="200"/>
      <c r="H328" s="204">
        <v>1.34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83</v>
      </c>
      <c r="AV328" s="13" t="s">
        <v>83</v>
      </c>
      <c r="AW328" s="13" t="s">
        <v>32</v>
      </c>
      <c r="AX328" s="13" t="s">
        <v>70</v>
      </c>
      <c r="AY328" s="210" t="s">
        <v>181</v>
      </c>
    </row>
    <row r="329" spans="1:65" s="13" customFormat="1" ht="11.25">
      <c r="B329" s="199"/>
      <c r="C329" s="200"/>
      <c r="D329" s="201" t="s">
        <v>193</v>
      </c>
      <c r="E329" s="202" t="s">
        <v>19</v>
      </c>
      <c r="F329" s="203" t="s">
        <v>567</v>
      </c>
      <c r="G329" s="200"/>
      <c r="H329" s="204">
        <v>1.34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193</v>
      </c>
      <c r="AU329" s="210" t="s">
        <v>83</v>
      </c>
      <c r="AV329" s="13" t="s">
        <v>83</v>
      </c>
      <c r="AW329" s="13" t="s">
        <v>32</v>
      </c>
      <c r="AX329" s="13" t="s">
        <v>70</v>
      </c>
      <c r="AY329" s="210" t="s">
        <v>181</v>
      </c>
    </row>
    <row r="330" spans="1:65" s="14" customFormat="1" ht="11.25">
      <c r="B330" s="211"/>
      <c r="C330" s="212"/>
      <c r="D330" s="201" t="s">
        <v>193</v>
      </c>
      <c r="E330" s="213" t="s">
        <v>19</v>
      </c>
      <c r="F330" s="214" t="s">
        <v>197</v>
      </c>
      <c r="G330" s="212"/>
      <c r="H330" s="215">
        <v>2.68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193</v>
      </c>
      <c r="AU330" s="221" t="s">
        <v>83</v>
      </c>
      <c r="AV330" s="14" t="s">
        <v>189</v>
      </c>
      <c r="AW330" s="14" t="s">
        <v>32</v>
      </c>
      <c r="AX330" s="14" t="s">
        <v>77</v>
      </c>
      <c r="AY330" s="221" t="s">
        <v>181</v>
      </c>
    </row>
    <row r="331" spans="1:65" s="2" customFormat="1" ht="24.2" customHeight="1">
      <c r="A331" s="37"/>
      <c r="B331" s="38"/>
      <c r="C331" s="181" t="s">
        <v>427</v>
      </c>
      <c r="D331" s="181" t="s">
        <v>184</v>
      </c>
      <c r="E331" s="182" t="s">
        <v>413</v>
      </c>
      <c r="F331" s="183" t="s">
        <v>414</v>
      </c>
      <c r="G331" s="184" t="s">
        <v>309</v>
      </c>
      <c r="H331" s="185">
        <v>0.53900000000000003</v>
      </c>
      <c r="I331" s="186"/>
      <c r="J331" s="187">
        <f>ROUND(I331*H331,2)</f>
        <v>0</v>
      </c>
      <c r="K331" s="183" t="s">
        <v>188</v>
      </c>
      <c r="L331" s="42"/>
      <c r="M331" s="188" t="s">
        <v>19</v>
      </c>
      <c r="N331" s="189" t="s">
        <v>42</v>
      </c>
      <c r="O331" s="67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278</v>
      </c>
      <c r="AT331" s="192" t="s">
        <v>184</v>
      </c>
      <c r="AU331" s="192" t="s">
        <v>83</v>
      </c>
      <c r="AY331" s="20" t="s">
        <v>181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83</v>
      </c>
      <c r="BK331" s="193">
        <f>ROUND(I331*H331,2)</f>
        <v>0</v>
      </c>
      <c r="BL331" s="20" t="s">
        <v>278</v>
      </c>
      <c r="BM331" s="192" t="s">
        <v>415</v>
      </c>
    </row>
    <row r="332" spans="1:65" s="2" customFormat="1" ht="11.25">
      <c r="A332" s="37"/>
      <c r="B332" s="38"/>
      <c r="C332" s="39"/>
      <c r="D332" s="194" t="s">
        <v>191</v>
      </c>
      <c r="E332" s="39"/>
      <c r="F332" s="195" t="s">
        <v>416</v>
      </c>
      <c r="G332" s="39"/>
      <c r="H332" s="39"/>
      <c r="I332" s="196"/>
      <c r="J332" s="39"/>
      <c r="K332" s="39"/>
      <c r="L332" s="42"/>
      <c r="M332" s="197"/>
      <c r="N332" s="198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191</v>
      </c>
      <c r="AU332" s="20" t="s">
        <v>83</v>
      </c>
    </row>
    <row r="333" spans="1:65" s="12" customFormat="1" ht="22.9" customHeight="1">
      <c r="B333" s="165"/>
      <c r="C333" s="166"/>
      <c r="D333" s="167" t="s">
        <v>69</v>
      </c>
      <c r="E333" s="179" t="s">
        <v>417</v>
      </c>
      <c r="F333" s="179" t="s">
        <v>418</v>
      </c>
      <c r="G333" s="166"/>
      <c r="H333" s="166"/>
      <c r="I333" s="169"/>
      <c r="J333" s="180">
        <f>BK333</f>
        <v>0</v>
      </c>
      <c r="K333" s="166"/>
      <c r="L333" s="171"/>
      <c r="M333" s="172"/>
      <c r="N333" s="173"/>
      <c r="O333" s="173"/>
      <c r="P333" s="174">
        <f>SUM(P334:P359)</f>
        <v>0</v>
      </c>
      <c r="Q333" s="173"/>
      <c r="R333" s="174">
        <f>SUM(R334:R359)</f>
        <v>1.3524000000000001E-2</v>
      </c>
      <c r="S333" s="173"/>
      <c r="T333" s="175">
        <f>SUM(T334:T359)</f>
        <v>0</v>
      </c>
      <c r="AR333" s="176" t="s">
        <v>83</v>
      </c>
      <c r="AT333" s="177" t="s">
        <v>69</v>
      </c>
      <c r="AU333" s="177" t="s">
        <v>77</v>
      </c>
      <c r="AY333" s="176" t="s">
        <v>181</v>
      </c>
      <c r="BK333" s="178">
        <f>SUM(BK334:BK359)</f>
        <v>0</v>
      </c>
    </row>
    <row r="334" spans="1:65" s="2" customFormat="1" ht="24.2" customHeight="1">
      <c r="A334" s="37"/>
      <c r="B334" s="38"/>
      <c r="C334" s="181" t="s">
        <v>432</v>
      </c>
      <c r="D334" s="181" t="s">
        <v>184</v>
      </c>
      <c r="E334" s="182" t="s">
        <v>420</v>
      </c>
      <c r="F334" s="183" t="s">
        <v>421</v>
      </c>
      <c r="G334" s="184" t="s">
        <v>230</v>
      </c>
      <c r="H334" s="185">
        <v>32.200000000000003</v>
      </c>
      <c r="I334" s="186"/>
      <c r="J334" s="187">
        <f>ROUND(I334*H334,2)</f>
        <v>0</v>
      </c>
      <c r="K334" s="183" t="s">
        <v>188</v>
      </c>
      <c r="L334" s="42"/>
      <c r="M334" s="188" t="s">
        <v>19</v>
      </c>
      <c r="N334" s="189" t="s">
        <v>42</v>
      </c>
      <c r="O334" s="67"/>
      <c r="P334" s="190">
        <f>O334*H334</f>
        <v>0</v>
      </c>
      <c r="Q334" s="190">
        <v>6.0000000000000002E-5</v>
      </c>
      <c r="R334" s="190">
        <f>Q334*H334</f>
        <v>1.9320000000000001E-3</v>
      </c>
      <c r="S334" s="190">
        <v>0</v>
      </c>
      <c r="T334" s="19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278</v>
      </c>
      <c r="AT334" s="192" t="s">
        <v>184</v>
      </c>
      <c r="AU334" s="192" t="s">
        <v>83</v>
      </c>
      <c r="AY334" s="20" t="s">
        <v>181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0" t="s">
        <v>83</v>
      </c>
      <c r="BK334" s="193">
        <f>ROUND(I334*H334,2)</f>
        <v>0</v>
      </c>
      <c r="BL334" s="20" t="s">
        <v>278</v>
      </c>
      <c r="BM334" s="192" t="s">
        <v>422</v>
      </c>
    </row>
    <row r="335" spans="1:65" s="2" customFormat="1" ht="11.25">
      <c r="A335" s="37"/>
      <c r="B335" s="38"/>
      <c r="C335" s="39"/>
      <c r="D335" s="194" t="s">
        <v>191</v>
      </c>
      <c r="E335" s="39"/>
      <c r="F335" s="195" t="s">
        <v>423</v>
      </c>
      <c r="G335" s="39"/>
      <c r="H335" s="39"/>
      <c r="I335" s="196"/>
      <c r="J335" s="39"/>
      <c r="K335" s="39"/>
      <c r="L335" s="42"/>
      <c r="M335" s="197"/>
      <c r="N335" s="198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191</v>
      </c>
      <c r="AU335" s="20" t="s">
        <v>83</v>
      </c>
    </row>
    <row r="336" spans="1:65" s="13" customFormat="1" ht="11.25">
      <c r="B336" s="199"/>
      <c r="C336" s="200"/>
      <c r="D336" s="201" t="s">
        <v>193</v>
      </c>
      <c r="E336" s="202" t="s">
        <v>19</v>
      </c>
      <c r="F336" s="203" t="s">
        <v>568</v>
      </c>
      <c r="G336" s="200"/>
      <c r="H336" s="204">
        <v>8.32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83</v>
      </c>
      <c r="AV336" s="13" t="s">
        <v>83</v>
      </c>
      <c r="AW336" s="13" t="s">
        <v>32</v>
      </c>
      <c r="AX336" s="13" t="s">
        <v>70</v>
      </c>
      <c r="AY336" s="210" t="s">
        <v>181</v>
      </c>
    </row>
    <row r="337" spans="1:65" s="13" customFormat="1" ht="11.25">
      <c r="B337" s="199"/>
      <c r="C337" s="200"/>
      <c r="D337" s="201" t="s">
        <v>193</v>
      </c>
      <c r="E337" s="202" t="s">
        <v>19</v>
      </c>
      <c r="F337" s="203" t="s">
        <v>568</v>
      </c>
      <c r="G337" s="200"/>
      <c r="H337" s="204">
        <v>8.32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83</v>
      </c>
      <c r="AV337" s="13" t="s">
        <v>83</v>
      </c>
      <c r="AW337" s="13" t="s">
        <v>32</v>
      </c>
      <c r="AX337" s="13" t="s">
        <v>70</v>
      </c>
      <c r="AY337" s="210" t="s">
        <v>181</v>
      </c>
    </row>
    <row r="338" spans="1:65" s="13" customFormat="1" ht="11.25">
      <c r="B338" s="199"/>
      <c r="C338" s="200"/>
      <c r="D338" s="201" t="s">
        <v>193</v>
      </c>
      <c r="E338" s="202" t="s">
        <v>19</v>
      </c>
      <c r="F338" s="203" t="s">
        <v>569</v>
      </c>
      <c r="G338" s="200"/>
      <c r="H338" s="204">
        <v>3.56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193</v>
      </c>
      <c r="AU338" s="210" t="s">
        <v>83</v>
      </c>
      <c r="AV338" s="13" t="s">
        <v>83</v>
      </c>
      <c r="AW338" s="13" t="s">
        <v>32</v>
      </c>
      <c r="AX338" s="13" t="s">
        <v>70</v>
      </c>
      <c r="AY338" s="210" t="s">
        <v>181</v>
      </c>
    </row>
    <row r="339" spans="1:65" s="13" customFormat="1" ht="11.25">
      <c r="B339" s="199"/>
      <c r="C339" s="200"/>
      <c r="D339" s="201" t="s">
        <v>193</v>
      </c>
      <c r="E339" s="202" t="s">
        <v>19</v>
      </c>
      <c r="F339" s="203" t="s">
        <v>569</v>
      </c>
      <c r="G339" s="200"/>
      <c r="H339" s="204">
        <v>3.56</v>
      </c>
      <c r="I339" s="205"/>
      <c r="J339" s="200"/>
      <c r="K339" s="200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193</v>
      </c>
      <c r="AU339" s="210" t="s">
        <v>83</v>
      </c>
      <c r="AV339" s="13" t="s">
        <v>83</v>
      </c>
      <c r="AW339" s="13" t="s">
        <v>32</v>
      </c>
      <c r="AX339" s="13" t="s">
        <v>70</v>
      </c>
      <c r="AY339" s="210" t="s">
        <v>181</v>
      </c>
    </row>
    <row r="340" spans="1:65" s="13" customFormat="1" ht="11.25">
      <c r="B340" s="199"/>
      <c r="C340" s="200"/>
      <c r="D340" s="201" t="s">
        <v>193</v>
      </c>
      <c r="E340" s="202" t="s">
        <v>19</v>
      </c>
      <c r="F340" s="203" t="s">
        <v>570</v>
      </c>
      <c r="G340" s="200"/>
      <c r="H340" s="204">
        <v>8.44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193</v>
      </c>
      <c r="AU340" s="210" t="s">
        <v>83</v>
      </c>
      <c r="AV340" s="13" t="s">
        <v>83</v>
      </c>
      <c r="AW340" s="13" t="s">
        <v>32</v>
      </c>
      <c r="AX340" s="13" t="s">
        <v>70</v>
      </c>
      <c r="AY340" s="210" t="s">
        <v>181</v>
      </c>
    </row>
    <row r="341" spans="1:65" s="14" customFormat="1" ht="11.25">
      <c r="B341" s="211"/>
      <c r="C341" s="212"/>
      <c r="D341" s="201" t="s">
        <v>193</v>
      </c>
      <c r="E341" s="213" t="s">
        <v>19</v>
      </c>
      <c r="F341" s="214" t="s">
        <v>197</v>
      </c>
      <c r="G341" s="212"/>
      <c r="H341" s="215">
        <v>32.199999999999996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193</v>
      </c>
      <c r="AU341" s="221" t="s">
        <v>83</v>
      </c>
      <c r="AV341" s="14" t="s">
        <v>189</v>
      </c>
      <c r="AW341" s="14" t="s">
        <v>32</v>
      </c>
      <c r="AX341" s="14" t="s">
        <v>77</v>
      </c>
      <c r="AY341" s="221" t="s">
        <v>181</v>
      </c>
    </row>
    <row r="342" spans="1:65" s="2" customFormat="1" ht="24.2" customHeight="1">
      <c r="A342" s="37"/>
      <c r="B342" s="38"/>
      <c r="C342" s="181" t="s">
        <v>437</v>
      </c>
      <c r="D342" s="181" t="s">
        <v>184</v>
      </c>
      <c r="E342" s="182" t="s">
        <v>428</v>
      </c>
      <c r="F342" s="183" t="s">
        <v>429</v>
      </c>
      <c r="G342" s="184" t="s">
        <v>230</v>
      </c>
      <c r="H342" s="185">
        <v>32.200000000000003</v>
      </c>
      <c r="I342" s="186"/>
      <c r="J342" s="187">
        <f>ROUND(I342*H342,2)</f>
        <v>0</v>
      </c>
      <c r="K342" s="183" t="s">
        <v>188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6.9999999999999994E-5</v>
      </c>
      <c r="R342" s="190">
        <f>Q342*H342</f>
        <v>2.2539999999999999E-3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278</v>
      </c>
      <c r="AT342" s="192" t="s">
        <v>184</v>
      </c>
      <c r="AU342" s="192" t="s">
        <v>83</v>
      </c>
      <c r="AY342" s="20" t="s">
        <v>181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83</v>
      </c>
      <c r="BK342" s="193">
        <f>ROUND(I342*H342,2)</f>
        <v>0</v>
      </c>
      <c r="BL342" s="20" t="s">
        <v>278</v>
      </c>
      <c r="BM342" s="192" t="s">
        <v>430</v>
      </c>
    </row>
    <row r="343" spans="1:65" s="2" customFormat="1" ht="11.25">
      <c r="A343" s="37"/>
      <c r="B343" s="38"/>
      <c r="C343" s="39"/>
      <c r="D343" s="194" t="s">
        <v>191</v>
      </c>
      <c r="E343" s="39"/>
      <c r="F343" s="195" t="s">
        <v>431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191</v>
      </c>
      <c r="AU343" s="20" t="s">
        <v>83</v>
      </c>
    </row>
    <row r="344" spans="1:65" s="13" customFormat="1" ht="11.25">
      <c r="B344" s="199"/>
      <c r="C344" s="200"/>
      <c r="D344" s="201" t="s">
        <v>193</v>
      </c>
      <c r="E344" s="202" t="s">
        <v>19</v>
      </c>
      <c r="F344" s="203" t="s">
        <v>568</v>
      </c>
      <c r="G344" s="200"/>
      <c r="H344" s="204">
        <v>8.32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193</v>
      </c>
      <c r="AU344" s="210" t="s">
        <v>83</v>
      </c>
      <c r="AV344" s="13" t="s">
        <v>83</v>
      </c>
      <c r="AW344" s="13" t="s">
        <v>32</v>
      </c>
      <c r="AX344" s="13" t="s">
        <v>70</v>
      </c>
      <c r="AY344" s="210" t="s">
        <v>181</v>
      </c>
    </row>
    <row r="345" spans="1:65" s="13" customFormat="1" ht="11.25">
      <c r="B345" s="199"/>
      <c r="C345" s="200"/>
      <c r="D345" s="201" t="s">
        <v>193</v>
      </c>
      <c r="E345" s="202" t="s">
        <v>19</v>
      </c>
      <c r="F345" s="203" t="s">
        <v>568</v>
      </c>
      <c r="G345" s="200"/>
      <c r="H345" s="204">
        <v>8.32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193</v>
      </c>
      <c r="AU345" s="210" t="s">
        <v>83</v>
      </c>
      <c r="AV345" s="13" t="s">
        <v>83</v>
      </c>
      <c r="AW345" s="13" t="s">
        <v>32</v>
      </c>
      <c r="AX345" s="13" t="s">
        <v>70</v>
      </c>
      <c r="AY345" s="210" t="s">
        <v>181</v>
      </c>
    </row>
    <row r="346" spans="1:65" s="13" customFormat="1" ht="11.25">
      <c r="B346" s="199"/>
      <c r="C346" s="200"/>
      <c r="D346" s="201" t="s">
        <v>193</v>
      </c>
      <c r="E346" s="202" t="s">
        <v>19</v>
      </c>
      <c r="F346" s="203" t="s">
        <v>569</v>
      </c>
      <c r="G346" s="200"/>
      <c r="H346" s="204">
        <v>3.56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83</v>
      </c>
      <c r="AV346" s="13" t="s">
        <v>83</v>
      </c>
      <c r="AW346" s="13" t="s">
        <v>32</v>
      </c>
      <c r="AX346" s="13" t="s">
        <v>70</v>
      </c>
      <c r="AY346" s="210" t="s">
        <v>181</v>
      </c>
    </row>
    <row r="347" spans="1:65" s="13" customFormat="1" ht="11.25">
      <c r="B347" s="199"/>
      <c r="C347" s="200"/>
      <c r="D347" s="201" t="s">
        <v>193</v>
      </c>
      <c r="E347" s="202" t="s">
        <v>19</v>
      </c>
      <c r="F347" s="203" t="s">
        <v>569</v>
      </c>
      <c r="G347" s="200"/>
      <c r="H347" s="204">
        <v>3.56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193</v>
      </c>
      <c r="AU347" s="210" t="s">
        <v>83</v>
      </c>
      <c r="AV347" s="13" t="s">
        <v>83</v>
      </c>
      <c r="AW347" s="13" t="s">
        <v>32</v>
      </c>
      <c r="AX347" s="13" t="s">
        <v>70</v>
      </c>
      <c r="AY347" s="210" t="s">
        <v>181</v>
      </c>
    </row>
    <row r="348" spans="1:65" s="13" customFormat="1" ht="11.25">
      <c r="B348" s="199"/>
      <c r="C348" s="200"/>
      <c r="D348" s="201" t="s">
        <v>193</v>
      </c>
      <c r="E348" s="202" t="s">
        <v>19</v>
      </c>
      <c r="F348" s="203" t="s">
        <v>570</v>
      </c>
      <c r="G348" s="200"/>
      <c r="H348" s="204">
        <v>8.44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193</v>
      </c>
      <c r="AU348" s="210" t="s">
        <v>83</v>
      </c>
      <c r="AV348" s="13" t="s">
        <v>83</v>
      </c>
      <c r="AW348" s="13" t="s">
        <v>32</v>
      </c>
      <c r="AX348" s="13" t="s">
        <v>70</v>
      </c>
      <c r="AY348" s="210" t="s">
        <v>181</v>
      </c>
    </row>
    <row r="349" spans="1:65" s="14" customFormat="1" ht="11.25">
      <c r="B349" s="211"/>
      <c r="C349" s="212"/>
      <c r="D349" s="201" t="s">
        <v>193</v>
      </c>
      <c r="E349" s="213" t="s">
        <v>19</v>
      </c>
      <c r="F349" s="214" t="s">
        <v>197</v>
      </c>
      <c r="G349" s="212"/>
      <c r="H349" s="215">
        <v>32.199999999999996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193</v>
      </c>
      <c r="AU349" s="221" t="s">
        <v>83</v>
      </c>
      <c r="AV349" s="14" t="s">
        <v>189</v>
      </c>
      <c r="AW349" s="14" t="s">
        <v>32</v>
      </c>
      <c r="AX349" s="14" t="s">
        <v>77</v>
      </c>
      <c r="AY349" s="221" t="s">
        <v>181</v>
      </c>
    </row>
    <row r="350" spans="1:65" s="2" customFormat="1" ht="24.2" customHeight="1">
      <c r="A350" s="37"/>
      <c r="B350" s="38"/>
      <c r="C350" s="181" t="s">
        <v>444</v>
      </c>
      <c r="D350" s="181" t="s">
        <v>184</v>
      </c>
      <c r="E350" s="182" t="s">
        <v>433</v>
      </c>
      <c r="F350" s="183" t="s">
        <v>434</v>
      </c>
      <c r="G350" s="184" t="s">
        <v>230</v>
      </c>
      <c r="H350" s="185">
        <v>32.200000000000003</v>
      </c>
      <c r="I350" s="186"/>
      <c r="J350" s="187">
        <f>ROUND(I350*H350,2)</f>
        <v>0</v>
      </c>
      <c r="K350" s="183" t="s">
        <v>188</v>
      </c>
      <c r="L350" s="42"/>
      <c r="M350" s="188" t="s">
        <v>19</v>
      </c>
      <c r="N350" s="189" t="s">
        <v>42</v>
      </c>
      <c r="O350" s="67"/>
      <c r="P350" s="190">
        <f>O350*H350</f>
        <v>0</v>
      </c>
      <c r="Q350" s="190">
        <v>2.9E-4</v>
      </c>
      <c r="R350" s="190">
        <f>Q350*H350</f>
        <v>9.3380000000000008E-3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278</v>
      </c>
      <c r="AT350" s="192" t="s">
        <v>184</v>
      </c>
      <c r="AU350" s="192" t="s">
        <v>83</v>
      </c>
      <c r="AY350" s="20" t="s">
        <v>181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83</v>
      </c>
      <c r="BK350" s="193">
        <f>ROUND(I350*H350,2)</f>
        <v>0</v>
      </c>
      <c r="BL350" s="20" t="s">
        <v>278</v>
      </c>
      <c r="BM350" s="192" t="s">
        <v>435</v>
      </c>
    </row>
    <row r="351" spans="1:65" s="2" customFormat="1" ht="11.25">
      <c r="A351" s="37"/>
      <c r="B351" s="38"/>
      <c r="C351" s="39"/>
      <c r="D351" s="194" t="s">
        <v>191</v>
      </c>
      <c r="E351" s="39"/>
      <c r="F351" s="195" t="s">
        <v>436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191</v>
      </c>
      <c r="AU351" s="20" t="s">
        <v>83</v>
      </c>
    </row>
    <row r="352" spans="1:65" s="13" customFormat="1" ht="11.25">
      <c r="B352" s="199"/>
      <c r="C352" s="200"/>
      <c r="D352" s="201" t="s">
        <v>193</v>
      </c>
      <c r="E352" s="202" t="s">
        <v>19</v>
      </c>
      <c r="F352" s="203" t="s">
        <v>568</v>
      </c>
      <c r="G352" s="200"/>
      <c r="H352" s="204">
        <v>8.32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193</v>
      </c>
      <c r="AU352" s="210" t="s">
        <v>83</v>
      </c>
      <c r="AV352" s="13" t="s">
        <v>83</v>
      </c>
      <c r="AW352" s="13" t="s">
        <v>32</v>
      </c>
      <c r="AX352" s="13" t="s">
        <v>70</v>
      </c>
      <c r="AY352" s="210" t="s">
        <v>181</v>
      </c>
    </row>
    <row r="353" spans="1:65" s="13" customFormat="1" ht="11.25">
      <c r="B353" s="199"/>
      <c r="C353" s="200"/>
      <c r="D353" s="201" t="s">
        <v>193</v>
      </c>
      <c r="E353" s="202" t="s">
        <v>19</v>
      </c>
      <c r="F353" s="203" t="s">
        <v>568</v>
      </c>
      <c r="G353" s="200"/>
      <c r="H353" s="204">
        <v>8.32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193</v>
      </c>
      <c r="AU353" s="210" t="s">
        <v>83</v>
      </c>
      <c r="AV353" s="13" t="s">
        <v>83</v>
      </c>
      <c r="AW353" s="13" t="s">
        <v>32</v>
      </c>
      <c r="AX353" s="13" t="s">
        <v>70</v>
      </c>
      <c r="AY353" s="210" t="s">
        <v>181</v>
      </c>
    </row>
    <row r="354" spans="1:65" s="13" customFormat="1" ht="11.25">
      <c r="B354" s="199"/>
      <c r="C354" s="200"/>
      <c r="D354" s="201" t="s">
        <v>193</v>
      </c>
      <c r="E354" s="202" t="s">
        <v>19</v>
      </c>
      <c r="F354" s="203" t="s">
        <v>569</v>
      </c>
      <c r="G354" s="200"/>
      <c r="H354" s="204">
        <v>3.56</v>
      </c>
      <c r="I354" s="205"/>
      <c r="J354" s="200"/>
      <c r="K354" s="200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193</v>
      </c>
      <c r="AU354" s="210" t="s">
        <v>83</v>
      </c>
      <c r="AV354" s="13" t="s">
        <v>83</v>
      </c>
      <c r="AW354" s="13" t="s">
        <v>32</v>
      </c>
      <c r="AX354" s="13" t="s">
        <v>70</v>
      </c>
      <c r="AY354" s="210" t="s">
        <v>181</v>
      </c>
    </row>
    <row r="355" spans="1:65" s="13" customFormat="1" ht="11.25">
      <c r="B355" s="199"/>
      <c r="C355" s="200"/>
      <c r="D355" s="201" t="s">
        <v>193</v>
      </c>
      <c r="E355" s="202" t="s">
        <v>19</v>
      </c>
      <c r="F355" s="203" t="s">
        <v>569</v>
      </c>
      <c r="G355" s="200"/>
      <c r="H355" s="204">
        <v>3.56</v>
      </c>
      <c r="I355" s="205"/>
      <c r="J355" s="200"/>
      <c r="K355" s="200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193</v>
      </c>
      <c r="AU355" s="210" t="s">
        <v>83</v>
      </c>
      <c r="AV355" s="13" t="s">
        <v>83</v>
      </c>
      <c r="AW355" s="13" t="s">
        <v>32</v>
      </c>
      <c r="AX355" s="13" t="s">
        <v>70</v>
      </c>
      <c r="AY355" s="210" t="s">
        <v>181</v>
      </c>
    </row>
    <row r="356" spans="1:65" s="13" customFormat="1" ht="11.25">
      <c r="B356" s="199"/>
      <c r="C356" s="200"/>
      <c r="D356" s="201" t="s">
        <v>193</v>
      </c>
      <c r="E356" s="202" t="s">
        <v>19</v>
      </c>
      <c r="F356" s="203" t="s">
        <v>570</v>
      </c>
      <c r="G356" s="200"/>
      <c r="H356" s="204">
        <v>8.44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83</v>
      </c>
      <c r="AV356" s="13" t="s">
        <v>83</v>
      </c>
      <c r="AW356" s="13" t="s">
        <v>32</v>
      </c>
      <c r="AX356" s="13" t="s">
        <v>70</v>
      </c>
      <c r="AY356" s="210" t="s">
        <v>181</v>
      </c>
    </row>
    <row r="357" spans="1:65" s="14" customFormat="1" ht="11.25">
      <c r="B357" s="211"/>
      <c r="C357" s="212"/>
      <c r="D357" s="201" t="s">
        <v>193</v>
      </c>
      <c r="E357" s="213" t="s">
        <v>19</v>
      </c>
      <c r="F357" s="214" t="s">
        <v>197</v>
      </c>
      <c r="G357" s="212"/>
      <c r="H357" s="215">
        <v>32.199999999999996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193</v>
      </c>
      <c r="AU357" s="221" t="s">
        <v>83</v>
      </c>
      <c r="AV357" s="14" t="s">
        <v>189</v>
      </c>
      <c r="AW357" s="14" t="s">
        <v>32</v>
      </c>
      <c r="AX357" s="14" t="s">
        <v>77</v>
      </c>
      <c r="AY357" s="221" t="s">
        <v>181</v>
      </c>
    </row>
    <row r="358" spans="1:65" s="2" customFormat="1" ht="33" customHeight="1">
      <c r="A358" s="37"/>
      <c r="B358" s="38"/>
      <c r="C358" s="181" t="s">
        <v>454</v>
      </c>
      <c r="D358" s="181" t="s">
        <v>184</v>
      </c>
      <c r="E358" s="182" t="s">
        <v>438</v>
      </c>
      <c r="F358" s="183" t="s">
        <v>439</v>
      </c>
      <c r="G358" s="184" t="s">
        <v>309</v>
      </c>
      <c r="H358" s="185">
        <v>1.4E-2</v>
      </c>
      <c r="I358" s="186"/>
      <c r="J358" s="187">
        <f>ROUND(I358*H358,2)</f>
        <v>0</v>
      </c>
      <c r="K358" s="183" t="s">
        <v>188</v>
      </c>
      <c r="L358" s="42"/>
      <c r="M358" s="188" t="s">
        <v>19</v>
      </c>
      <c r="N358" s="189" t="s">
        <v>42</v>
      </c>
      <c r="O358" s="67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278</v>
      </c>
      <c r="AT358" s="192" t="s">
        <v>184</v>
      </c>
      <c r="AU358" s="192" t="s">
        <v>83</v>
      </c>
      <c r="AY358" s="20" t="s">
        <v>181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83</v>
      </c>
      <c r="BK358" s="193">
        <f>ROUND(I358*H358,2)</f>
        <v>0</v>
      </c>
      <c r="BL358" s="20" t="s">
        <v>278</v>
      </c>
      <c r="BM358" s="192" t="s">
        <v>440</v>
      </c>
    </row>
    <row r="359" spans="1:65" s="2" customFormat="1" ht="11.25">
      <c r="A359" s="37"/>
      <c r="B359" s="38"/>
      <c r="C359" s="39"/>
      <c r="D359" s="194" t="s">
        <v>191</v>
      </c>
      <c r="E359" s="39"/>
      <c r="F359" s="195" t="s">
        <v>441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191</v>
      </c>
      <c r="AU359" s="20" t="s">
        <v>83</v>
      </c>
    </row>
    <row r="360" spans="1:65" s="12" customFormat="1" ht="22.9" customHeight="1">
      <c r="B360" s="165"/>
      <c r="C360" s="166"/>
      <c r="D360" s="167" t="s">
        <v>69</v>
      </c>
      <c r="E360" s="179" t="s">
        <v>442</v>
      </c>
      <c r="F360" s="179" t="s">
        <v>443</v>
      </c>
      <c r="G360" s="166"/>
      <c r="H360" s="166"/>
      <c r="I360" s="169"/>
      <c r="J360" s="180">
        <f>BK360</f>
        <v>0</v>
      </c>
      <c r="K360" s="166"/>
      <c r="L360" s="171"/>
      <c r="M360" s="172"/>
      <c r="N360" s="173"/>
      <c r="O360" s="173"/>
      <c r="P360" s="174">
        <f>SUM(P361:P373)</f>
        <v>0</v>
      </c>
      <c r="Q360" s="173"/>
      <c r="R360" s="174">
        <f>SUM(R361:R373)</f>
        <v>1.7506319999999995E-2</v>
      </c>
      <c r="S360" s="173"/>
      <c r="T360" s="175">
        <f>SUM(T361:T373)</f>
        <v>0</v>
      </c>
      <c r="AR360" s="176" t="s">
        <v>83</v>
      </c>
      <c r="AT360" s="177" t="s">
        <v>69</v>
      </c>
      <c r="AU360" s="177" t="s">
        <v>77</v>
      </c>
      <c r="AY360" s="176" t="s">
        <v>181</v>
      </c>
      <c r="BK360" s="178">
        <f>SUM(BK361:BK373)</f>
        <v>0</v>
      </c>
    </row>
    <row r="361" spans="1:65" s="2" customFormat="1" ht="24.2" customHeight="1">
      <c r="A361" s="37"/>
      <c r="B361" s="38"/>
      <c r="C361" s="181" t="s">
        <v>459</v>
      </c>
      <c r="D361" s="181" t="s">
        <v>184</v>
      </c>
      <c r="E361" s="182" t="s">
        <v>445</v>
      </c>
      <c r="F361" s="183" t="s">
        <v>446</v>
      </c>
      <c r="G361" s="184" t="s">
        <v>187</v>
      </c>
      <c r="H361" s="185">
        <v>67.331999999999994</v>
      </c>
      <c r="I361" s="186"/>
      <c r="J361" s="187">
        <f>ROUND(I361*H361,2)</f>
        <v>0</v>
      </c>
      <c r="K361" s="183" t="s">
        <v>188</v>
      </c>
      <c r="L361" s="42"/>
      <c r="M361" s="188" t="s">
        <v>19</v>
      </c>
      <c r="N361" s="189" t="s">
        <v>42</v>
      </c>
      <c r="O361" s="67"/>
      <c r="P361" s="190">
        <f>O361*H361</f>
        <v>0</v>
      </c>
      <c r="Q361" s="190">
        <v>2.5999999999999998E-4</v>
      </c>
      <c r="R361" s="190">
        <f>Q361*H361</f>
        <v>1.7506319999999995E-2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278</v>
      </c>
      <c r="AT361" s="192" t="s">
        <v>184</v>
      </c>
      <c r="AU361" s="192" t="s">
        <v>83</v>
      </c>
      <c r="AY361" s="20" t="s">
        <v>181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83</v>
      </c>
      <c r="BK361" s="193">
        <f>ROUND(I361*H361,2)</f>
        <v>0</v>
      </c>
      <c r="BL361" s="20" t="s">
        <v>278</v>
      </c>
      <c r="BM361" s="192" t="s">
        <v>447</v>
      </c>
    </row>
    <row r="362" spans="1:65" s="2" customFormat="1" ht="11.25">
      <c r="A362" s="37"/>
      <c r="B362" s="38"/>
      <c r="C362" s="39"/>
      <c r="D362" s="194" t="s">
        <v>191</v>
      </c>
      <c r="E362" s="39"/>
      <c r="F362" s="195" t="s">
        <v>448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191</v>
      </c>
      <c r="AU362" s="20" t="s">
        <v>83</v>
      </c>
    </row>
    <row r="363" spans="1:65" s="13" customFormat="1" ht="11.25">
      <c r="B363" s="199"/>
      <c r="C363" s="200"/>
      <c r="D363" s="201" t="s">
        <v>193</v>
      </c>
      <c r="E363" s="202" t="s">
        <v>19</v>
      </c>
      <c r="F363" s="203" t="s">
        <v>8</v>
      </c>
      <c r="G363" s="200"/>
      <c r="H363" s="204">
        <v>12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193</v>
      </c>
      <c r="AU363" s="210" t="s">
        <v>83</v>
      </c>
      <c r="AV363" s="13" t="s">
        <v>83</v>
      </c>
      <c r="AW363" s="13" t="s">
        <v>32</v>
      </c>
      <c r="AX363" s="13" t="s">
        <v>70</v>
      </c>
      <c r="AY363" s="210" t="s">
        <v>181</v>
      </c>
    </row>
    <row r="364" spans="1:65" s="13" customFormat="1" ht="11.25">
      <c r="B364" s="199"/>
      <c r="C364" s="200"/>
      <c r="D364" s="201" t="s">
        <v>193</v>
      </c>
      <c r="E364" s="202" t="s">
        <v>19</v>
      </c>
      <c r="F364" s="203" t="s">
        <v>533</v>
      </c>
      <c r="G364" s="200"/>
      <c r="H364" s="204">
        <v>1.956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193</v>
      </c>
      <c r="AU364" s="210" t="s">
        <v>83</v>
      </c>
      <c r="AV364" s="13" t="s">
        <v>83</v>
      </c>
      <c r="AW364" s="13" t="s">
        <v>32</v>
      </c>
      <c r="AX364" s="13" t="s">
        <v>70</v>
      </c>
      <c r="AY364" s="210" t="s">
        <v>181</v>
      </c>
    </row>
    <row r="365" spans="1:65" s="13" customFormat="1" ht="11.25">
      <c r="B365" s="199"/>
      <c r="C365" s="200"/>
      <c r="D365" s="201" t="s">
        <v>193</v>
      </c>
      <c r="E365" s="202" t="s">
        <v>19</v>
      </c>
      <c r="F365" s="203" t="s">
        <v>8</v>
      </c>
      <c r="G365" s="200"/>
      <c r="H365" s="204">
        <v>12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193</v>
      </c>
      <c r="AU365" s="210" t="s">
        <v>83</v>
      </c>
      <c r="AV365" s="13" t="s">
        <v>83</v>
      </c>
      <c r="AW365" s="13" t="s">
        <v>32</v>
      </c>
      <c r="AX365" s="13" t="s">
        <v>70</v>
      </c>
      <c r="AY365" s="210" t="s">
        <v>181</v>
      </c>
    </row>
    <row r="366" spans="1:65" s="13" customFormat="1" ht="11.25">
      <c r="B366" s="199"/>
      <c r="C366" s="200"/>
      <c r="D366" s="201" t="s">
        <v>193</v>
      </c>
      <c r="E366" s="202" t="s">
        <v>19</v>
      </c>
      <c r="F366" s="203" t="s">
        <v>533</v>
      </c>
      <c r="G366" s="200"/>
      <c r="H366" s="204">
        <v>1.956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193</v>
      </c>
      <c r="AU366" s="210" t="s">
        <v>83</v>
      </c>
      <c r="AV366" s="13" t="s">
        <v>83</v>
      </c>
      <c r="AW366" s="13" t="s">
        <v>32</v>
      </c>
      <c r="AX366" s="13" t="s">
        <v>70</v>
      </c>
      <c r="AY366" s="210" t="s">
        <v>181</v>
      </c>
    </row>
    <row r="367" spans="1:65" s="13" customFormat="1" ht="11.25">
      <c r="B367" s="199"/>
      <c r="C367" s="200"/>
      <c r="D367" s="201" t="s">
        <v>193</v>
      </c>
      <c r="E367" s="202" t="s">
        <v>19</v>
      </c>
      <c r="F367" s="203" t="s">
        <v>8</v>
      </c>
      <c r="G367" s="200"/>
      <c r="H367" s="204">
        <v>12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193</v>
      </c>
      <c r="AU367" s="210" t="s">
        <v>83</v>
      </c>
      <c r="AV367" s="13" t="s">
        <v>83</v>
      </c>
      <c r="AW367" s="13" t="s">
        <v>32</v>
      </c>
      <c r="AX367" s="13" t="s">
        <v>70</v>
      </c>
      <c r="AY367" s="210" t="s">
        <v>181</v>
      </c>
    </row>
    <row r="368" spans="1:65" s="13" customFormat="1" ht="11.25">
      <c r="B368" s="199"/>
      <c r="C368" s="200"/>
      <c r="D368" s="201" t="s">
        <v>193</v>
      </c>
      <c r="E368" s="202" t="s">
        <v>19</v>
      </c>
      <c r="F368" s="203" t="s">
        <v>534</v>
      </c>
      <c r="G368" s="200"/>
      <c r="H368" s="204">
        <v>0.71399999999999997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193</v>
      </c>
      <c r="AU368" s="210" t="s">
        <v>83</v>
      </c>
      <c r="AV368" s="13" t="s">
        <v>83</v>
      </c>
      <c r="AW368" s="13" t="s">
        <v>32</v>
      </c>
      <c r="AX368" s="13" t="s">
        <v>70</v>
      </c>
      <c r="AY368" s="210" t="s">
        <v>181</v>
      </c>
    </row>
    <row r="369" spans="1:65" s="13" customFormat="1" ht="11.25">
      <c r="B369" s="199"/>
      <c r="C369" s="200"/>
      <c r="D369" s="201" t="s">
        <v>193</v>
      </c>
      <c r="E369" s="202" t="s">
        <v>19</v>
      </c>
      <c r="F369" s="203" t="s">
        <v>8</v>
      </c>
      <c r="G369" s="200"/>
      <c r="H369" s="204">
        <v>12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193</v>
      </c>
      <c r="AU369" s="210" t="s">
        <v>83</v>
      </c>
      <c r="AV369" s="13" t="s">
        <v>83</v>
      </c>
      <c r="AW369" s="13" t="s">
        <v>32</v>
      </c>
      <c r="AX369" s="13" t="s">
        <v>70</v>
      </c>
      <c r="AY369" s="210" t="s">
        <v>181</v>
      </c>
    </row>
    <row r="370" spans="1:65" s="13" customFormat="1" ht="11.25">
      <c r="B370" s="199"/>
      <c r="C370" s="200"/>
      <c r="D370" s="201" t="s">
        <v>193</v>
      </c>
      <c r="E370" s="202" t="s">
        <v>19</v>
      </c>
      <c r="F370" s="203" t="s">
        <v>534</v>
      </c>
      <c r="G370" s="200"/>
      <c r="H370" s="204">
        <v>0.71399999999999997</v>
      </c>
      <c r="I370" s="205"/>
      <c r="J370" s="200"/>
      <c r="K370" s="200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193</v>
      </c>
      <c r="AU370" s="210" t="s">
        <v>83</v>
      </c>
      <c r="AV370" s="13" t="s">
        <v>83</v>
      </c>
      <c r="AW370" s="13" t="s">
        <v>32</v>
      </c>
      <c r="AX370" s="13" t="s">
        <v>70</v>
      </c>
      <c r="AY370" s="210" t="s">
        <v>181</v>
      </c>
    </row>
    <row r="371" spans="1:65" s="13" customFormat="1" ht="11.25">
      <c r="B371" s="199"/>
      <c r="C371" s="200"/>
      <c r="D371" s="201" t="s">
        <v>193</v>
      </c>
      <c r="E371" s="202" t="s">
        <v>19</v>
      </c>
      <c r="F371" s="203" t="s">
        <v>8</v>
      </c>
      <c r="G371" s="200"/>
      <c r="H371" s="204">
        <v>12</v>
      </c>
      <c r="I371" s="205"/>
      <c r="J371" s="200"/>
      <c r="K371" s="200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193</v>
      </c>
      <c r="AU371" s="210" t="s">
        <v>83</v>
      </c>
      <c r="AV371" s="13" t="s">
        <v>83</v>
      </c>
      <c r="AW371" s="13" t="s">
        <v>32</v>
      </c>
      <c r="AX371" s="13" t="s">
        <v>70</v>
      </c>
      <c r="AY371" s="210" t="s">
        <v>181</v>
      </c>
    </row>
    <row r="372" spans="1:65" s="13" customFormat="1" ht="11.25">
      <c r="B372" s="199"/>
      <c r="C372" s="200"/>
      <c r="D372" s="201" t="s">
        <v>193</v>
      </c>
      <c r="E372" s="202" t="s">
        <v>19</v>
      </c>
      <c r="F372" s="203" t="s">
        <v>535</v>
      </c>
      <c r="G372" s="200"/>
      <c r="H372" s="204">
        <v>1.992</v>
      </c>
      <c r="I372" s="205"/>
      <c r="J372" s="200"/>
      <c r="K372" s="200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193</v>
      </c>
      <c r="AU372" s="210" t="s">
        <v>83</v>
      </c>
      <c r="AV372" s="13" t="s">
        <v>83</v>
      </c>
      <c r="AW372" s="13" t="s">
        <v>32</v>
      </c>
      <c r="AX372" s="13" t="s">
        <v>70</v>
      </c>
      <c r="AY372" s="210" t="s">
        <v>181</v>
      </c>
    </row>
    <row r="373" spans="1:65" s="14" customFormat="1" ht="11.25">
      <c r="B373" s="211"/>
      <c r="C373" s="212"/>
      <c r="D373" s="201" t="s">
        <v>193</v>
      </c>
      <c r="E373" s="213" t="s">
        <v>19</v>
      </c>
      <c r="F373" s="214" t="s">
        <v>197</v>
      </c>
      <c r="G373" s="212"/>
      <c r="H373" s="215">
        <v>67.332000000000008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193</v>
      </c>
      <c r="AU373" s="221" t="s">
        <v>83</v>
      </c>
      <c r="AV373" s="14" t="s">
        <v>189</v>
      </c>
      <c r="AW373" s="14" t="s">
        <v>32</v>
      </c>
      <c r="AX373" s="14" t="s">
        <v>77</v>
      </c>
      <c r="AY373" s="221" t="s">
        <v>181</v>
      </c>
    </row>
    <row r="374" spans="1:65" s="12" customFormat="1" ht="25.9" customHeight="1">
      <c r="B374" s="165"/>
      <c r="C374" s="166"/>
      <c r="D374" s="167" t="s">
        <v>69</v>
      </c>
      <c r="E374" s="168" t="s">
        <v>468</v>
      </c>
      <c r="F374" s="168" t="s">
        <v>469</v>
      </c>
      <c r="G374" s="166"/>
      <c r="H374" s="166"/>
      <c r="I374" s="169"/>
      <c r="J374" s="170">
        <f>BK374</f>
        <v>0</v>
      </c>
      <c r="K374" s="166"/>
      <c r="L374" s="171"/>
      <c r="M374" s="172"/>
      <c r="N374" s="173"/>
      <c r="O374" s="173"/>
      <c r="P374" s="174">
        <f>SUM(P375:P382)</f>
        <v>0</v>
      </c>
      <c r="Q374" s="173"/>
      <c r="R374" s="174">
        <f>SUM(R375:R382)</f>
        <v>0</v>
      </c>
      <c r="S374" s="173"/>
      <c r="T374" s="175">
        <f>SUM(T375:T382)</f>
        <v>0</v>
      </c>
      <c r="AR374" s="176" t="s">
        <v>215</v>
      </c>
      <c r="AT374" s="177" t="s">
        <v>69</v>
      </c>
      <c r="AU374" s="177" t="s">
        <v>70</v>
      </c>
      <c r="AY374" s="176" t="s">
        <v>181</v>
      </c>
      <c r="BK374" s="178">
        <f>SUM(BK375:BK382)</f>
        <v>0</v>
      </c>
    </row>
    <row r="375" spans="1:65" s="2" customFormat="1" ht="16.5" customHeight="1">
      <c r="A375" s="37"/>
      <c r="B375" s="38"/>
      <c r="C375" s="181" t="s">
        <v>463</v>
      </c>
      <c r="D375" s="181" t="s">
        <v>184</v>
      </c>
      <c r="E375" s="182" t="s">
        <v>471</v>
      </c>
      <c r="F375" s="183" t="s">
        <v>472</v>
      </c>
      <c r="G375" s="184" t="s">
        <v>473</v>
      </c>
      <c r="H375" s="185">
        <v>1</v>
      </c>
      <c r="I375" s="186"/>
      <c r="J375" s="187">
        <f t="shared" ref="J375:J382" si="0">ROUND(I375*H375,2)</f>
        <v>0</v>
      </c>
      <c r="K375" s="183" t="s">
        <v>19</v>
      </c>
      <c r="L375" s="42"/>
      <c r="M375" s="188" t="s">
        <v>19</v>
      </c>
      <c r="N375" s="189" t="s">
        <v>42</v>
      </c>
      <c r="O375" s="67"/>
      <c r="P375" s="190">
        <f t="shared" ref="P375:P382" si="1">O375*H375</f>
        <v>0</v>
      </c>
      <c r="Q375" s="190">
        <v>0</v>
      </c>
      <c r="R375" s="190">
        <f t="shared" ref="R375:R382" si="2">Q375*H375</f>
        <v>0</v>
      </c>
      <c r="S375" s="190">
        <v>0</v>
      </c>
      <c r="T375" s="191">
        <f t="shared" ref="T375:T382" si="3"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189</v>
      </c>
      <c r="AT375" s="192" t="s">
        <v>184</v>
      </c>
      <c r="AU375" s="192" t="s">
        <v>77</v>
      </c>
      <c r="AY375" s="20" t="s">
        <v>181</v>
      </c>
      <c r="BE375" s="193">
        <f t="shared" ref="BE375:BE382" si="4">IF(N375="základní",J375,0)</f>
        <v>0</v>
      </c>
      <c r="BF375" s="193">
        <f t="shared" ref="BF375:BF382" si="5">IF(N375="snížená",J375,0)</f>
        <v>0</v>
      </c>
      <c r="BG375" s="193">
        <f t="shared" ref="BG375:BG382" si="6">IF(N375="zákl. přenesená",J375,0)</f>
        <v>0</v>
      </c>
      <c r="BH375" s="193">
        <f t="shared" ref="BH375:BH382" si="7">IF(N375="sníž. přenesená",J375,0)</f>
        <v>0</v>
      </c>
      <c r="BI375" s="193">
        <f t="shared" ref="BI375:BI382" si="8">IF(N375="nulová",J375,0)</f>
        <v>0</v>
      </c>
      <c r="BJ375" s="20" t="s">
        <v>83</v>
      </c>
      <c r="BK375" s="193">
        <f t="shared" ref="BK375:BK382" si="9">ROUND(I375*H375,2)</f>
        <v>0</v>
      </c>
      <c r="BL375" s="20" t="s">
        <v>189</v>
      </c>
      <c r="BM375" s="192" t="s">
        <v>474</v>
      </c>
    </row>
    <row r="376" spans="1:65" s="2" customFormat="1" ht="16.5" customHeight="1">
      <c r="A376" s="37"/>
      <c r="B376" s="38"/>
      <c r="C376" s="181" t="s">
        <v>470</v>
      </c>
      <c r="D376" s="181" t="s">
        <v>184</v>
      </c>
      <c r="E376" s="182" t="s">
        <v>476</v>
      </c>
      <c r="F376" s="183" t="s">
        <v>477</v>
      </c>
      <c r="G376" s="184" t="s">
        <v>473</v>
      </c>
      <c r="H376" s="185">
        <v>1</v>
      </c>
      <c r="I376" s="186"/>
      <c r="J376" s="187">
        <f t="shared" si="0"/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 t="shared" si="1"/>
        <v>0</v>
      </c>
      <c r="Q376" s="190">
        <v>0</v>
      </c>
      <c r="R376" s="190">
        <f t="shared" si="2"/>
        <v>0</v>
      </c>
      <c r="S376" s="190">
        <v>0</v>
      </c>
      <c r="T376" s="191">
        <f t="shared" si="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189</v>
      </c>
      <c r="AT376" s="192" t="s">
        <v>184</v>
      </c>
      <c r="AU376" s="192" t="s">
        <v>77</v>
      </c>
      <c r="AY376" s="20" t="s">
        <v>181</v>
      </c>
      <c r="BE376" s="193">
        <f t="shared" si="4"/>
        <v>0</v>
      </c>
      <c r="BF376" s="193">
        <f t="shared" si="5"/>
        <v>0</v>
      </c>
      <c r="BG376" s="193">
        <f t="shared" si="6"/>
        <v>0</v>
      </c>
      <c r="BH376" s="193">
        <f t="shared" si="7"/>
        <v>0</v>
      </c>
      <c r="BI376" s="193">
        <f t="shared" si="8"/>
        <v>0</v>
      </c>
      <c r="BJ376" s="20" t="s">
        <v>83</v>
      </c>
      <c r="BK376" s="193">
        <f t="shared" si="9"/>
        <v>0</v>
      </c>
      <c r="BL376" s="20" t="s">
        <v>189</v>
      </c>
      <c r="BM376" s="192" t="s">
        <v>478</v>
      </c>
    </row>
    <row r="377" spans="1:65" s="2" customFormat="1" ht="24.2" customHeight="1">
      <c r="A377" s="37"/>
      <c r="B377" s="38"/>
      <c r="C377" s="181" t="s">
        <v>475</v>
      </c>
      <c r="D377" s="181" t="s">
        <v>184</v>
      </c>
      <c r="E377" s="182" t="s">
        <v>480</v>
      </c>
      <c r="F377" s="183" t="s">
        <v>481</v>
      </c>
      <c r="G377" s="184" t="s">
        <v>473</v>
      </c>
      <c r="H377" s="185">
        <v>1</v>
      </c>
      <c r="I377" s="186"/>
      <c r="J377" s="187">
        <f t="shared" si="0"/>
        <v>0</v>
      </c>
      <c r="K377" s="183" t="s">
        <v>19</v>
      </c>
      <c r="L377" s="42"/>
      <c r="M377" s="188" t="s">
        <v>19</v>
      </c>
      <c r="N377" s="189" t="s">
        <v>42</v>
      </c>
      <c r="O377" s="67"/>
      <c r="P377" s="190">
        <f t="shared" si="1"/>
        <v>0</v>
      </c>
      <c r="Q377" s="190">
        <v>0</v>
      </c>
      <c r="R377" s="190">
        <f t="shared" si="2"/>
        <v>0</v>
      </c>
      <c r="S377" s="190">
        <v>0</v>
      </c>
      <c r="T377" s="191">
        <f t="shared" si="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2" t="s">
        <v>189</v>
      </c>
      <c r="AT377" s="192" t="s">
        <v>184</v>
      </c>
      <c r="AU377" s="192" t="s">
        <v>77</v>
      </c>
      <c r="AY377" s="20" t="s">
        <v>181</v>
      </c>
      <c r="BE377" s="193">
        <f t="shared" si="4"/>
        <v>0</v>
      </c>
      <c r="BF377" s="193">
        <f t="shared" si="5"/>
        <v>0</v>
      </c>
      <c r="BG377" s="193">
        <f t="shared" si="6"/>
        <v>0</v>
      </c>
      <c r="BH377" s="193">
        <f t="shared" si="7"/>
        <v>0</v>
      </c>
      <c r="BI377" s="193">
        <f t="shared" si="8"/>
        <v>0</v>
      </c>
      <c r="BJ377" s="20" t="s">
        <v>83</v>
      </c>
      <c r="BK377" s="193">
        <f t="shared" si="9"/>
        <v>0</v>
      </c>
      <c r="BL377" s="20" t="s">
        <v>189</v>
      </c>
      <c r="BM377" s="192" t="s">
        <v>482</v>
      </c>
    </row>
    <row r="378" spans="1:65" s="2" customFormat="1" ht="16.5" customHeight="1">
      <c r="A378" s="37"/>
      <c r="B378" s="38"/>
      <c r="C378" s="181" t="s">
        <v>479</v>
      </c>
      <c r="D378" s="181" t="s">
        <v>184</v>
      </c>
      <c r="E378" s="182" t="s">
        <v>484</v>
      </c>
      <c r="F378" s="183" t="s">
        <v>485</v>
      </c>
      <c r="G378" s="184" t="s">
        <v>473</v>
      </c>
      <c r="H378" s="185">
        <v>1</v>
      </c>
      <c r="I378" s="186"/>
      <c r="J378" s="187">
        <f t="shared" si="0"/>
        <v>0</v>
      </c>
      <c r="K378" s="183" t="s">
        <v>19</v>
      </c>
      <c r="L378" s="42"/>
      <c r="M378" s="188" t="s">
        <v>19</v>
      </c>
      <c r="N378" s="189" t="s">
        <v>42</v>
      </c>
      <c r="O378" s="67"/>
      <c r="P378" s="190">
        <f t="shared" si="1"/>
        <v>0</v>
      </c>
      <c r="Q378" s="190">
        <v>0</v>
      </c>
      <c r="R378" s="190">
        <f t="shared" si="2"/>
        <v>0</v>
      </c>
      <c r="S378" s="190">
        <v>0</v>
      </c>
      <c r="T378" s="191">
        <f t="shared" si="3"/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189</v>
      </c>
      <c r="AT378" s="192" t="s">
        <v>184</v>
      </c>
      <c r="AU378" s="192" t="s">
        <v>77</v>
      </c>
      <c r="AY378" s="20" t="s">
        <v>181</v>
      </c>
      <c r="BE378" s="193">
        <f t="shared" si="4"/>
        <v>0</v>
      </c>
      <c r="BF378" s="193">
        <f t="shared" si="5"/>
        <v>0</v>
      </c>
      <c r="BG378" s="193">
        <f t="shared" si="6"/>
        <v>0</v>
      </c>
      <c r="BH378" s="193">
        <f t="shared" si="7"/>
        <v>0</v>
      </c>
      <c r="BI378" s="193">
        <f t="shared" si="8"/>
        <v>0</v>
      </c>
      <c r="BJ378" s="20" t="s">
        <v>83</v>
      </c>
      <c r="BK378" s="193">
        <f t="shared" si="9"/>
        <v>0</v>
      </c>
      <c r="BL378" s="20" t="s">
        <v>189</v>
      </c>
      <c r="BM378" s="192" t="s">
        <v>486</v>
      </c>
    </row>
    <row r="379" spans="1:65" s="2" customFormat="1" ht="16.5" customHeight="1">
      <c r="A379" s="37"/>
      <c r="B379" s="38"/>
      <c r="C379" s="181" t="s">
        <v>483</v>
      </c>
      <c r="D379" s="181" t="s">
        <v>184</v>
      </c>
      <c r="E379" s="182" t="s">
        <v>488</v>
      </c>
      <c r="F379" s="183" t="s">
        <v>489</v>
      </c>
      <c r="G379" s="184" t="s">
        <v>473</v>
      </c>
      <c r="H379" s="185">
        <v>1</v>
      </c>
      <c r="I379" s="186"/>
      <c r="J379" s="187">
        <f t="shared" si="0"/>
        <v>0</v>
      </c>
      <c r="K379" s="183" t="s">
        <v>19</v>
      </c>
      <c r="L379" s="42"/>
      <c r="M379" s="188" t="s">
        <v>19</v>
      </c>
      <c r="N379" s="189" t="s">
        <v>42</v>
      </c>
      <c r="O379" s="67"/>
      <c r="P379" s="190">
        <f t="shared" si="1"/>
        <v>0</v>
      </c>
      <c r="Q379" s="190">
        <v>0</v>
      </c>
      <c r="R379" s="190">
        <f t="shared" si="2"/>
        <v>0</v>
      </c>
      <c r="S379" s="190">
        <v>0</v>
      </c>
      <c r="T379" s="191">
        <f t="shared" si="3"/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189</v>
      </c>
      <c r="AT379" s="192" t="s">
        <v>184</v>
      </c>
      <c r="AU379" s="192" t="s">
        <v>77</v>
      </c>
      <c r="AY379" s="20" t="s">
        <v>181</v>
      </c>
      <c r="BE379" s="193">
        <f t="shared" si="4"/>
        <v>0</v>
      </c>
      <c r="BF379" s="193">
        <f t="shared" si="5"/>
        <v>0</v>
      </c>
      <c r="BG379" s="193">
        <f t="shared" si="6"/>
        <v>0</v>
      </c>
      <c r="BH379" s="193">
        <f t="shared" si="7"/>
        <v>0</v>
      </c>
      <c r="BI379" s="193">
        <f t="shared" si="8"/>
        <v>0</v>
      </c>
      <c r="BJ379" s="20" t="s">
        <v>83</v>
      </c>
      <c r="BK379" s="193">
        <f t="shared" si="9"/>
        <v>0</v>
      </c>
      <c r="BL379" s="20" t="s">
        <v>189</v>
      </c>
      <c r="BM379" s="192" t="s">
        <v>490</v>
      </c>
    </row>
    <row r="380" spans="1:65" s="2" customFormat="1" ht="24.2" customHeight="1">
      <c r="A380" s="37"/>
      <c r="B380" s="38"/>
      <c r="C380" s="181" t="s">
        <v>487</v>
      </c>
      <c r="D380" s="181" t="s">
        <v>184</v>
      </c>
      <c r="E380" s="182" t="s">
        <v>492</v>
      </c>
      <c r="F380" s="183" t="s">
        <v>493</v>
      </c>
      <c r="G380" s="184" t="s">
        <v>473</v>
      </c>
      <c r="H380" s="185">
        <v>1</v>
      </c>
      <c r="I380" s="186"/>
      <c r="J380" s="187">
        <f t="shared" si="0"/>
        <v>0</v>
      </c>
      <c r="K380" s="183" t="s">
        <v>19</v>
      </c>
      <c r="L380" s="42"/>
      <c r="M380" s="188" t="s">
        <v>19</v>
      </c>
      <c r="N380" s="189" t="s">
        <v>42</v>
      </c>
      <c r="O380" s="67"/>
      <c r="P380" s="190">
        <f t="shared" si="1"/>
        <v>0</v>
      </c>
      <c r="Q380" s="190">
        <v>0</v>
      </c>
      <c r="R380" s="190">
        <f t="shared" si="2"/>
        <v>0</v>
      </c>
      <c r="S380" s="190">
        <v>0</v>
      </c>
      <c r="T380" s="191">
        <f t="shared" si="3"/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189</v>
      </c>
      <c r="AT380" s="192" t="s">
        <v>184</v>
      </c>
      <c r="AU380" s="192" t="s">
        <v>77</v>
      </c>
      <c r="AY380" s="20" t="s">
        <v>181</v>
      </c>
      <c r="BE380" s="193">
        <f t="shared" si="4"/>
        <v>0</v>
      </c>
      <c r="BF380" s="193">
        <f t="shared" si="5"/>
        <v>0</v>
      </c>
      <c r="BG380" s="193">
        <f t="shared" si="6"/>
        <v>0</v>
      </c>
      <c r="BH380" s="193">
        <f t="shared" si="7"/>
        <v>0</v>
      </c>
      <c r="BI380" s="193">
        <f t="shared" si="8"/>
        <v>0</v>
      </c>
      <c r="BJ380" s="20" t="s">
        <v>83</v>
      </c>
      <c r="BK380" s="193">
        <f t="shared" si="9"/>
        <v>0</v>
      </c>
      <c r="BL380" s="20" t="s">
        <v>189</v>
      </c>
      <c r="BM380" s="192" t="s">
        <v>494</v>
      </c>
    </row>
    <row r="381" spans="1:65" s="2" customFormat="1" ht="33" customHeight="1">
      <c r="A381" s="37"/>
      <c r="B381" s="38"/>
      <c r="C381" s="181" t="s">
        <v>491</v>
      </c>
      <c r="D381" s="181" t="s">
        <v>184</v>
      </c>
      <c r="E381" s="182" t="s">
        <v>496</v>
      </c>
      <c r="F381" s="183" t="s">
        <v>497</v>
      </c>
      <c r="G381" s="184" t="s">
        <v>473</v>
      </c>
      <c r="H381" s="185">
        <v>1</v>
      </c>
      <c r="I381" s="186"/>
      <c r="J381" s="187">
        <f t="shared" si="0"/>
        <v>0</v>
      </c>
      <c r="K381" s="183" t="s">
        <v>19</v>
      </c>
      <c r="L381" s="42"/>
      <c r="M381" s="188" t="s">
        <v>19</v>
      </c>
      <c r="N381" s="189" t="s">
        <v>42</v>
      </c>
      <c r="O381" s="67"/>
      <c r="P381" s="190">
        <f t="shared" si="1"/>
        <v>0</v>
      </c>
      <c r="Q381" s="190">
        <v>0</v>
      </c>
      <c r="R381" s="190">
        <f t="shared" si="2"/>
        <v>0</v>
      </c>
      <c r="S381" s="190">
        <v>0</v>
      </c>
      <c r="T381" s="191">
        <f t="shared" si="3"/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2" t="s">
        <v>189</v>
      </c>
      <c r="AT381" s="192" t="s">
        <v>184</v>
      </c>
      <c r="AU381" s="192" t="s">
        <v>77</v>
      </c>
      <c r="AY381" s="20" t="s">
        <v>181</v>
      </c>
      <c r="BE381" s="193">
        <f t="shared" si="4"/>
        <v>0</v>
      </c>
      <c r="BF381" s="193">
        <f t="shared" si="5"/>
        <v>0</v>
      </c>
      <c r="BG381" s="193">
        <f t="shared" si="6"/>
        <v>0</v>
      </c>
      <c r="BH381" s="193">
        <f t="shared" si="7"/>
        <v>0</v>
      </c>
      <c r="BI381" s="193">
        <f t="shared" si="8"/>
        <v>0</v>
      </c>
      <c r="BJ381" s="20" t="s">
        <v>83</v>
      </c>
      <c r="BK381" s="193">
        <f t="shared" si="9"/>
        <v>0</v>
      </c>
      <c r="BL381" s="20" t="s">
        <v>189</v>
      </c>
      <c r="BM381" s="192" t="s">
        <v>498</v>
      </c>
    </row>
    <row r="382" spans="1:65" s="2" customFormat="1" ht="16.5" customHeight="1">
      <c r="A382" s="37"/>
      <c r="B382" s="38"/>
      <c r="C382" s="181" t="s">
        <v>495</v>
      </c>
      <c r="D382" s="181" t="s">
        <v>184</v>
      </c>
      <c r="E382" s="182" t="s">
        <v>500</v>
      </c>
      <c r="F382" s="183" t="s">
        <v>501</v>
      </c>
      <c r="G382" s="184" t="s">
        <v>473</v>
      </c>
      <c r="H382" s="185">
        <v>1</v>
      </c>
      <c r="I382" s="186"/>
      <c r="J382" s="187">
        <f t="shared" si="0"/>
        <v>0</v>
      </c>
      <c r="K382" s="183" t="s">
        <v>19</v>
      </c>
      <c r="L382" s="42"/>
      <c r="M382" s="253" t="s">
        <v>19</v>
      </c>
      <c r="N382" s="254" t="s">
        <v>42</v>
      </c>
      <c r="O382" s="255"/>
      <c r="P382" s="256">
        <f t="shared" si="1"/>
        <v>0</v>
      </c>
      <c r="Q382" s="256">
        <v>0</v>
      </c>
      <c r="R382" s="256">
        <f t="shared" si="2"/>
        <v>0</v>
      </c>
      <c r="S382" s="256">
        <v>0</v>
      </c>
      <c r="T382" s="257">
        <f t="shared" si="3"/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189</v>
      </c>
      <c r="AT382" s="192" t="s">
        <v>184</v>
      </c>
      <c r="AU382" s="192" t="s">
        <v>77</v>
      </c>
      <c r="AY382" s="20" t="s">
        <v>181</v>
      </c>
      <c r="BE382" s="193">
        <f t="shared" si="4"/>
        <v>0</v>
      </c>
      <c r="BF382" s="193">
        <f t="shared" si="5"/>
        <v>0</v>
      </c>
      <c r="BG382" s="193">
        <f t="shared" si="6"/>
        <v>0</v>
      </c>
      <c r="BH382" s="193">
        <f t="shared" si="7"/>
        <v>0</v>
      </c>
      <c r="BI382" s="193">
        <f t="shared" si="8"/>
        <v>0</v>
      </c>
      <c r="BJ382" s="20" t="s">
        <v>83</v>
      </c>
      <c r="BK382" s="193">
        <f t="shared" si="9"/>
        <v>0</v>
      </c>
      <c r="BL382" s="20" t="s">
        <v>189</v>
      </c>
      <c r="BM382" s="192" t="s">
        <v>502</v>
      </c>
    </row>
    <row r="383" spans="1:65" s="2" customFormat="1" ht="6.95" customHeight="1">
      <c r="A383" s="37"/>
      <c r="B383" s="50"/>
      <c r="C383" s="51"/>
      <c r="D383" s="51"/>
      <c r="E383" s="51"/>
      <c r="F383" s="51"/>
      <c r="G383" s="51"/>
      <c r="H383" s="51"/>
      <c r="I383" s="51"/>
      <c r="J383" s="51"/>
      <c r="K383" s="51"/>
      <c r="L383" s="42"/>
      <c r="M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</row>
  </sheetData>
  <sheetProtection algorithmName="SHA-512" hashValue="9kxR9eqYg1BWp5inUvYvLx/BGmGwhNWu0QPJAUCx3MjIxolUDcuGkqyqM4Qs6o1YSdmQIiL7Zkh6+27gbo/HSQ==" saltValue="c8Z6v5gG87GwNuMN5HHYCTZflT0agR9dWo+1YlKsPsFrLePJzcQ53JF8sPBxLS+PGBstfBy4vK3u5R+TU3jfFQ==" spinCount="100000" sheet="1" objects="1" scenarios="1" formatColumns="0" formatRows="0" autoFilter="0"/>
  <autoFilter ref="C95:K382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/>
    <hyperlink ref="F108" r:id="rId2"/>
    <hyperlink ref="F116" r:id="rId3"/>
    <hyperlink ref="F120" r:id="rId4"/>
    <hyperlink ref="F128" r:id="rId5"/>
    <hyperlink ref="F136" r:id="rId6"/>
    <hyperlink ref="F144" r:id="rId7"/>
    <hyperlink ref="F160" r:id="rId8"/>
    <hyperlink ref="F191" r:id="rId9"/>
    <hyperlink ref="F199" r:id="rId10"/>
    <hyperlink ref="F208" r:id="rId11"/>
    <hyperlink ref="F216" r:id="rId12"/>
    <hyperlink ref="F221" r:id="rId13"/>
    <hyperlink ref="F228" r:id="rId14"/>
    <hyperlink ref="F236" r:id="rId15"/>
    <hyperlink ref="F245" r:id="rId16"/>
    <hyperlink ref="F255" r:id="rId17"/>
    <hyperlink ref="F257" r:id="rId18"/>
    <hyperlink ref="F259" r:id="rId19"/>
    <hyperlink ref="F264" r:id="rId20"/>
    <hyperlink ref="F267" r:id="rId21"/>
    <hyperlink ref="F271" r:id="rId22"/>
    <hyperlink ref="F275" r:id="rId23"/>
    <hyperlink ref="F282" r:id="rId24"/>
    <hyperlink ref="F285" r:id="rId25"/>
    <hyperlink ref="F292" r:id="rId26"/>
    <hyperlink ref="F308" r:id="rId27"/>
    <hyperlink ref="F318" r:id="rId28"/>
    <hyperlink ref="F323" r:id="rId29"/>
    <hyperlink ref="F332" r:id="rId30"/>
    <hyperlink ref="F335" r:id="rId31"/>
    <hyperlink ref="F343" r:id="rId32"/>
    <hyperlink ref="F351" r:id="rId33"/>
    <hyperlink ref="F359" r:id="rId34"/>
    <hyperlink ref="F362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</cols>
  <sheetData>
    <row r="1" spans="2:11" s="1" customFormat="1" ht="37.5" customHeight="1"/>
    <row r="2" spans="2:11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17" customFormat="1" ht="45" customHeight="1">
      <c r="B3" s="262"/>
      <c r="C3" s="401" t="s">
        <v>587</v>
      </c>
      <c r="D3" s="401"/>
      <c r="E3" s="401"/>
      <c r="F3" s="401"/>
      <c r="G3" s="401"/>
      <c r="H3" s="401"/>
      <c r="I3" s="401"/>
      <c r="J3" s="401"/>
      <c r="K3" s="263"/>
    </row>
    <row r="4" spans="2:11" s="1" customFormat="1" ht="25.5" customHeight="1">
      <c r="B4" s="264"/>
      <c r="C4" s="400" t="s">
        <v>588</v>
      </c>
      <c r="D4" s="400"/>
      <c r="E4" s="400"/>
      <c r="F4" s="400"/>
      <c r="G4" s="400"/>
      <c r="H4" s="400"/>
      <c r="I4" s="400"/>
      <c r="J4" s="400"/>
      <c r="K4" s="265"/>
    </row>
    <row r="5" spans="2:11" s="1" customFormat="1" ht="5.25" customHeight="1">
      <c r="B5" s="264"/>
      <c r="C5" s="266"/>
      <c r="D5" s="266"/>
      <c r="E5" s="266"/>
      <c r="F5" s="266"/>
      <c r="G5" s="266"/>
      <c r="H5" s="266"/>
      <c r="I5" s="266"/>
      <c r="J5" s="266"/>
      <c r="K5" s="265"/>
    </row>
    <row r="6" spans="2:11" s="1" customFormat="1" ht="15" customHeight="1">
      <c r="B6" s="264"/>
      <c r="C6" s="399" t="s">
        <v>589</v>
      </c>
      <c r="D6" s="399"/>
      <c r="E6" s="399"/>
      <c r="F6" s="399"/>
      <c r="G6" s="399"/>
      <c r="H6" s="399"/>
      <c r="I6" s="399"/>
      <c r="J6" s="399"/>
      <c r="K6" s="265"/>
    </row>
    <row r="7" spans="2:11" s="1" customFormat="1" ht="15" customHeight="1">
      <c r="B7" s="268"/>
      <c r="C7" s="399" t="s">
        <v>590</v>
      </c>
      <c r="D7" s="399"/>
      <c r="E7" s="399"/>
      <c r="F7" s="399"/>
      <c r="G7" s="399"/>
      <c r="H7" s="399"/>
      <c r="I7" s="399"/>
      <c r="J7" s="399"/>
      <c r="K7" s="265"/>
    </row>
    <row r="8" spans="2:11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pans="2:11" s="1" customFormat="1" ht="15" customHeight="1">
      <c r="B9" s="268"/>
      <c r="C9" s="399" t="s">
        <v>591</v>
      </c>
      <c r="D9" s="399"/>
      <c r="E9" s="399"/>
      <c r="F9" s="399"/>
      <c r="G9" s="399"/>
      <c r="H9" s="399"/>
      <c r="I9" s="399"/>
      <c r="J9" s="399"/>
      <c r="K9" s="265"/>
    </row>
    <row r="10" spans="2:11" s="1" customFormat="1" ht="15" customHeight="1">
      <c r="B10" s="268"/>
      <c r="C10" s="267"/>
      <c r="D10" s="399" t="s">
        <v>592</v>
      </c>
      <c r="E10" s="399"/>
      <c r="F10" s="399"/>
      <c r="G10" s="399"/>
      <c r="H10" s="399"/>
      <c r="I10" s="399"/>
      <c r="J10" s="399"/>
      <c r="K10" s="265"/>
    </row>
    <row r="11" spans="2:11" s="1" customFormat="1" ht="15" customHeight="1">
      <c r="B11" s="268"/>
      <c r="C11" s="269"/>
      <c r="D11" s="399" t="s">
        <v>593</v>
      </c>
      <c r="E11" s="399"/>
      <c r="F11" s="399"/>
      <c r="G11" s="399"/>
      <c r="H11" s="399"/>
      <c r="I11" s="399"/>
      <c r="J11" s="399"/>
      <c r="K11" s="265"/>
    </row>
    <row r="12" spans="2:11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pans="2:11" s="1" customFormat="1" ht="15" customHeight="1">
      <c r="B13" s="268"/>
      <c r="C13" s="269"/>
      <c r="D13" s="270" t="s">
        <v>594</v>
      </c>
      <c r="E13" s="267"/>
      <c r="F13" s="267"/>
      <c r="G13" s="267"/>
      <c r="H13" s="267"/>
      <c r="I13" s="267"/>
      <c r="J13" s="267"/>
      <c r="K13" s="265"/>
    </row>
    <row r="14" spans="2:11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pans="2:11" s="1" customFormat="1" ht="15" customHeight="1">
      <c r="B15" s="268"/>
      <c r="C15" s="269"/>
      <c r="D15" s="399" t="s">
        <v>595</v>
      </c>
      <c r="E15" s="399"/>
      <c r="F15" s="399"/>
      <c r="G15" s="399"/>
      <c r="H15" s="399"/>
      <c r="I15" s="399"/>
      <c r="J15" s="399"/>
      <c r="K15" s="265"/>
    </row>
    <row r="16" spans="2:11" s="1" customFormat="1" ht="15" customHeight="1">
      <c r="B16" s="268"/>
      <c r="C16" s="269"/>
      <c r="D16" s="399" t="s">
        <v>596</v>
      </c>
      <c r="E16" s="399"/>
      <c r="F16" s="399"/>
      <c r="G16" s="399"/>
      <c r="H16" s="399"/>
      <c r="I16" s="399"/>
      <c r="J16" s="399"/>
      <c r="K16" s="265"/>
    </row>
    <row r="17" spans="2:11" s="1" customFormat="1" ht="15" customHeight="1">
      <c r="B17" s="268"/>
      <c r="C17" s="269"/>
      <c r="D17" s="399" t="s">
        <v>597</v>
      </c>
      <c r="E17" s="399"/>
      <c r="F17" s="399"/>
      <c r="G17" s="399"/>
      <c r="H17" s="399"/>
      <c r="I17" s="399"/>
      <c r="J17" s="399"/>
      <c r="K17" s="265"/>
    </row>
    <row r="18" spans="2:11" s="1" customFormat="1" ht="15" customHeight="1">
      <c r="B18" s="268"/>
      <c r="C18" s="269"/>
      <c r="D18" s="269"/>
      <c r="E18" s="271" t="s">
        <v>76</v>
      </c>
      <c r="F18" s="399" t="s">
        <v>598</v>
      </c>
      <c r="G18" s="399"/>
      <c r="H18" s="399"/>
      <c r="I18" s="399"/>
      <c r="J18" s="399"/>
      <c r="K18" s="265"/>
    </row>
    <row r="19" spans="2:11" s="1" customFormat="1" ht="15" customHeight="1">
      <c r="B19" s="268"/>
      <c r="C19" s="269"/>
      <c r="D19" s="269"/>
      <c r="E19" s="271" t="s">
        <v>599</v>
      </c>
      <c r="F19" s="399" t="s">
        <v>600</v>
      </c>
      <c r="G19" s="399"/>
      <c r="H19" s="399"/>
      <c r="I19" s="399"/>
      <c r="J19" s="399"/>
      <c r="K19" s="265"/>
    </row>
    <row r="20" spans="2:11" s="1" customFormat="1" ht="15" customHeight="1">
      <c r="B20" s="268"/>
      <c r="C20" s="269"/>
      <c r="D20" s="269"/>
      <c r="E20" s="271" t="s">
        <v>601</v>
      </c>
      <c r="F20" s="399" t="s">
        <v>602</v>
      </c>
      <c r="G20" s="399"/>
      <c r="H20" s="399"/>
      <c r="I20" s="399"/>
      <c r="J20" s="399"/>
      <c r="K20" s="265"/>
    </row>
    <row r="21" spans="2:11" s="1" customFormat="1" ht="15" customHeight="1">
      <c r="B21" s="268"/>
      <c r="C21" s="269"/>
      <c r="D21" s="269"/>
      <c r="E21" s="271" t="s">
        <v>603</v>
      </c>
      <c r="F21" s="399" t="s">
        <v>604</v>
      </c>
      <c r="G21" s="399"/>
      <c r="H21" s="399"/>
      <c r="I21" s="399"/>
      <c r="J21" s="399"/>
      <c r="K21" s="265"/>
    </row>
    <row r="22" spans="2:11" s="1" customFormat="1" ht="15" customHeight="1">
      <c r="B22" s="268"/>
      <c r="C22" s="269"/>
      <c r="D22" s="269"/>
      <c r="E22" s="271" t="s">
        <v>605</v>
      </c>
      <c r="F22" s="399" t="s">
        <v>606</v>
      </c>
      <c r="G22" s="399"/>
      <c r="H22" s="399"/>
      <c r="I22" s="399"/>
      <c r="J22" s="399"/>
      <c r="K22" s="265"/>
    </row>
    <row r="23" spans="2:11" s="1" customFormat="1" ht="15" customHeight="1">
      <c r="B23" s="268"/>
      <c r="C23" s="269"/>
      <c r="D23" s="269"/>
      <c r="E23" s="271" t="s">
        <v>82</v>
      </c>
      <c r="F23" s="399" t="s">
        <v>607</v>
      </c>
      <c r="G23" s="399"/>
      <c r="H23" s="399"/>
      <c r="I23" s="399"/>
      <c r="J23" s="399"/>
      <c r="K23" s="265"/>
    </row>
    <row r="24" spans="2:11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pans="2:11" s="1" customFormat="1" ht="15" customHeight="1">
      <c r="B25" s="268"/>
      <c r="C25" s="399" t="s">
        <v>608</v>
      </c>
      <c r="D25" s="399"/>
      <c r="E25" s="399"/>
      <c r="F25" s="399"/>
      <c r="G25" s="399"/>
      <c r="H25" s="399"/>
      <c r="I25" s="399"/>
      <c r="J25" s="399"/>
      <c r="K25" s="265"/>
    </row>
    <row r="26" spans="2:11" s="1" customFormat="1" ht="15" customHeight="1">
      <c r="B26" s="268"/>
      <c r="C26" s="399" t="s">
        <v>609</v>
      </c>
      <c r="D26" s="399"/>
      <c r="E26" s="399"/>
      <c r="F26" s="399"/>
      <c r="G26" s="399"/>
      <c r="H26" s="399"/>
      <c r="I26" s="399"/>
      <c r="J26" s="399"/>
      <c r="K26" s="265"/>
    </row>
    <row r="27" spans="2:11" s="1" customFormat="1" ht="15" customHeight="1">
      <c r="B27" s="268"/>
      <c r="C27" s="267"/>
      <c r="D27" s="399" t="s">
        <v>610</v>
      </c>
      <c r="E27" s="399"/>
      <c r="F27" s="399"/>
      <c r="G27" s="399"/>
      <c r="H27" s="399"/>
      <c r="I27" s="399"/>
      <c r="J27" s="399"/>
      <c r="K27" s="265"/>
    </row>
    <row r="28" spans="2:11" s="1" customFormat="1" ht="15" customHeight="1">
      <c r="B28" s="268"/>
      <c r="C28" s="269"/>
      <c r="D28" s="399" t="s">
        <v>611</v>
      </c>
      <c r="E28" s="399"/>
      <c r="F28" s="399"/>
      <c r="G28" s="399"/>
      <c r="H28" s="399"/>
      <c r="I28" s="399"/>
      <c r="J28" s="399"/>
      <c r="K28" s="265"/>
    </row>
    <row r="29" spans="2:11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pans="2:11" s="1" customFormat="1" ht="15" customHeight="1">
      <c r="B30" s="268"/>
      <c r="C30" s="269"/>
      <c r="D30" s="399" t="s">
        <v>612</v>
      </c>
      <c r="E30" s="399"/>
      <c r="F30" s="399"/>
      <c r="G30" s="399"/>
      <c r="H30" s="399"/>
      <c r="I30" s="399"/>
      <c r="J30" s="399"/>
      <c r="K30" s="265"/>
    </row>
    <row r="31" spans="2:11" s="1" customFormat="1" ht="15" customHeight="1">
      <c r="B31" s="268"/>
      <c r="C31" s="269"/>
      <c r="D31" s="399" t="s">
        <v>613</v>
      </c>
      <c r="E31" s="399"/>
      <c r="F31" s="399"/>
      <c r="G31" s="399"/>
      <c r="H31" s="399"/>
      <c r="I31" s="399"/>
      <c r="J31" s="399"/>
      <c r="K31" s="265"/>
    </row>
    <row r="32" spans="2:11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pans="2:11" s="1" customFormat="1" ht="15" customHeight="1">
      <c r="B33" s="268"/>
      <c r="C33" s="269"/>
      <c r="D33" s="399" t="s">
        <v>614</v>
      </c>
      <c r="E33" s="399"/>
      <c r="F33" s="399"/>
      <c r="G33" s="399"/>
      <c r="H33" s="399"/>
      <c r="I33" s="399"/>
      <c r="J33" s="399"/>
      <c r="K33" s="265"/>
    </row>
    <row r="34" spans="2:11" s="1" customFormat="1" ht="15" customHeight="1">
      <c r="B34" s="268"/>
      <c r="C34" s="269"/>
      <c r="D34" s="399" t="s">
        <v>615</v>
      </c>
      <c r="E34" s="399"/>
      <c r="F34" s="399"/>
      <c r="G34" s="399"/>
      <c r="H34" s="399"/>
      <c r="I34" s="399"/>
      <c r="J34" s="399"/>
      <c r="K34" s="265"/>
    </row>
    <row r="35" spans="2:11" s="1" customFormat="1" ht="15" customHeight="1">
      <c r="B35" s="268"/>
      <c r="C35" s="269"/>
      <c r="D35" s="399" t="s">
        <v>616</v>
      </c>
      <c r="E35" s="399"/>
      <c r="F35" s="399"/>
      <c r="G35" s="399"/>
      <c r="H35" s="399"/>
      <c r="I35" s="399"/>
      <c r="J35" s="399"/>
      <c r="K35" s="265"/>
    </row>
    <row r="36" spans="2:11" s="1" customFormat="1" ht="15" customHeight="1">
      <c r="B36" s="268"/>
      <c r="C36" s="269"/>
      <c r="D36" s="267"/>
      <c r="E36" s="270" t="s">
        <v>167</v>
      </c>
      <c r="F36" s="267"/>
      <c r="G36" s="399" t="s">
        <v>617</v>
      </c>
      <c r="H36" s="399"/>
      <c r="I36" s="399"/>
      <c r="J36" s="399"/>
      <c r="K36" s="265"/>
    </row>
    <row r="37" spans="2:11" s="1" customFormat="1" ht="30.75" customHeight="1">
      <c r="B37" s="268"/>
      <c r="C37" s="269"/>
      <c r="D37" s="267"/>
      <c r="E37" s="270" t="s">
        <v>618</v>
      </c>
      <c r="F37" s="267"/>
      <c r="G37" s="399" t="s">
        <v>619</v>
      </c>
      <c r="H37" s="399"/>
      <c r="I37" s="399"/>
      <c r="J37" s="399"/>
      <c r="K37" s="265"/>
    </row>
    <row r="38" spans="2:11" s="1" customFormat="1" ht="15" customHeight="1">
      <c r="B38" s="268"/>
      <c r="C38" s="269"/>
      <c r="D38" s="267"/>
      <c r="E38" s="270" t="s">
        <v>51</v>
      </c>
      <c r="F38" s="267"/>
      <c r="G38" s="399" t="s">
        <v>620</v>
      </c>
      <c r="H38" s="399"/>
      <c r="I38" s="399"/>
      <c r="J38" s="399"/>
      <c r="K38" s="265"/>
    </row>
    <row r="39" spans="2:11" s="1" customFormat="1" ht="15" customHeight="1">
      <c r="B39" s="268"/>
      <c r="C39" s="269"/>
      <c r="D39" s="267"/>
      <c r="E39" s="270" t="s">
        <v>52</v>
      </c>
      <c r="F39" s="267"/>
      <c r="G39" s="399" t="s">
        <v>621</v>
      </c>
      <c r="H39" s="399"/>
      <c r="I39" s="399"/>
      <c r="J39" s="399"/>
      <c r="K39" s="265"/>
    </row>
    <row r="40" spans="2:11" s="1" customFormat="1" ht="15" customHeight="1">
      <c r="B40" s="268"/>
      <c r="C40" s="269"/>
      <c r="D40" s="267"/>
      <c r="E40" s="270" t="s">
        <v>168</v>
      </c>
      <c r="F40" s="267"/>
      <c r="G40" s="399" t="s">
        <v>622</v>
      </c>
      <c r="H40" s="399"/>
      <c r="I40" s="399"/>
      <c r="J40" s="399"/>
      <c r="K40" s="265"/>
    </row>
    <row r="41" spans="2:11" s="1" customFormat="1" ht="15" customHeight="1">
      <c r="B41" s="268"/>
      <c r="C41" s="269"/>
      <c r="D41" s="267"/>
      <c r="E41" s="270" t="s">
        <v>169</v>
      </c>
      <c r="F41" s="267"/>
      <c r="G41" s="399" t="s">
        <v>623</v>
      </c>
      <c r="H41" s="399"/>
      <c r="I41" s="399"/>
      <c r="J41" s="399"/>
      <c r="K41" s="265"/>
    </row>
    <row r="42" spans="2:11" s="1" customFormat="1" ht="15" customHeight="1">
      <c r="B42" s="268"/>
      <c r="C42" s="269"/>
      <c r="D42" s="267"/>
      <c r="E42" s="270" t="s">
        <v>624</v>
      </c>
      <c r="F42" s="267"/>
      <c r="G42" s="399" t="s">
        <v>625</v>
      </c>
      <c r="H42" s="399"/>
      <c r="I42" s="399"/>
      <c r="J42" s="399"/>
      <c r="K42" s="265"/>
    </row>
    <row r="43" spans="2:11" s="1" customFormat="1" ht="15" customHeight="1">
      <c r="B43" s="268"/>
      <c r="C43" s="269"/>
      <c r="D43" s="267"/>
      <c r="E43" s="270"/>
      <c r="F43" s="267"/>
      <c r="G43" s="399" t="s">
        <v>626</v>
      </c>
      <c r="H43" s="399"/>
      <c r="I43" s="399"/>
      <c r="J43" s="399"/>
      <c r="K43" s="265"/>
    </row>
    <row r="44" spans="2:11" s="1" customFormat="1" ht="15" customHeight="1">
      <c r="B44" s="268"/>
      <c r="C44" s="269"/>
      <c r="D44" s="267"/>
      <c r="E44" s="270" t="s">
        <v>627</v>
      </c>
      <c r="F44" s="267"/>
      <c r="G44" s="399" t="s">
        <v>628</v>
      </c>
      <c r="H44" s="399"/>
      <c r="I44" s="399"/>
      <c r="J44" s="399"/>
      <c r="K44" s="265"/>
    </row>
    <row r="45" spans="2:11" s="1" customFormat="1" ht="15" customHeight="1">
      <c r="B45" s="268"/>
      <c r="C45" s="269"/>
      <c r="D45" s="267"/>
      <c r="E45" s="270" t="s">
        <v>171</v>
      </c>
      <c r="F45" s="267"/>
      <c r="G45" s="399" t="s">
        <v>629</v>
      </c>
      <c r="H45" s="399"/>
      <c r="I45" s="399"/>
      <c r="J45" s="399"/>
      <c r="K45" s="265"/>
    </row>
    <row r="46" spans="2:11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pans="2:11" s="1" customFormat="1" ht="15" customHeight="1">
      <c r="B47" s="268"/>
      <c r="C47" s="269"/>
      <c r="D47" s="399" t="s">
        <v>630</v>
      </c>
      <c r="E47" s="399"/>
      <c r="F47" s="399"/>
      <c r="G47" s="399"/>
      <c r="H47" s="399"/>
      <c r="I47" s="399"/>
      <c r="J47" s="399"/>
      <c r="K47" s="265"/>
    </row>
    <row r="48" spans="2:11" s="1" customFormat="1" ht="15" customHeight="1">
      <c r="B48" s="268"/>
      <c r="C48" s="269"/>
      <c r="D48" s="269"/>
      <c r="E48" s="399" t="s">
        <v>631</v>
      </c>
      <c r="F48" s="399"/>
      <c r="G48" s="399"/>
      <c r="H48" s="399"/>
      <c r="I48" s="399"/>
      <c r="J48" s="399"/>
      <c r="K48" s="265"/>
    </row>
    <row r="49" spans="2:11" s="1" customFormat="1" ht="15" customHeight="1">
      <c r="B49" s="268"/>
      <c r="C49" s="269"/>
      <c r="D49" s="269"/>
      <c r="E49" s="399" t="s">
        <v>632</v>
      </c>
      <c r="F49" s="399"/>
      <c r="G49" s="399"/>
      <c r="H49" s="399"/>
      <c r="I49" s="399"/>
      <c r="J49" s="399"/>
      <c r="K49" s="265"/>
    </row>
    <row r="50" spans="2:11" s="1" customFormat="1" ht="15" customHeight="1">
      <c r="B50" s="268"/>
      <c r="C50" s="269"/>
      <c r="D50" s="269"/>
      <c r="E50" s="399" t="s">
        <v>633</v>
      </c>
      <c r="F50" s="399"/>
      <c r="G50" s="399"/>
      <c r="H50" s="399"/>
      <c r="I50" s="399"/>
      <c r="J50" s="399"/>
      <c r="K50" s="265"/>
    </row>
    <row r="51" spans="2:11" s="1" customFormat="1" ht="15" customHeight="1">
      <c r="B51" s="268"/>
      <c r="C51" s="269"/>
      <c r="D51" s="399" t="s">
        <v>634</v>
      </c>
      <c r="E51" s="399"/>
      <c r="F51" s="399"/>
      <c r="G51" s="399"/>
      <c r="H51" s="399"/>
      <c r="I51" s="399"/>
      <c r="J51" s="399"/>
      <c r="K51" s="265"/>
    </row>
    <row r="52" spans="2:11" s="1" customFormat="1" ht="25.5" customHeight="1">
      <c r="B52" s="264"/>
      <c r="C52" s="400" t="s">
        <v>635</v>
      </c>
      <c r="D52" s="400"/>
      <c r="E52" s="400"/>
      <c r="F52" s="400"/>
      <c r="G52" s="400"/>
      <c r="H52" s="400"/>
      <c r="I52" s="400"/>
      <c r="J52" s="400"/>
      <c r="K52" s="265"/>
    </row>
    <row r="53" spans="2:11" s="1" customFormat="1" ht="5.25" customHeight="1">
      <c r="B53" s="264"/>
      <c r="C53" s="266"/>
      <c r="D53" s="266"/>
      <c r="E53" s="266"/>
      <c r="F53" s="266"/>
      <c r="G53" s="266"/>
      <c r="H53" s="266"/>
      <c r="I53" s="266"/>
      <c r="J53" s="266"/>
      <c r="K53" s="265"/>
    </row>
    <row r="54" spans="2:11" s="1" customFormat="1" ht="15" customHeight="1">
      <c r="B54" s="264"/>
      <c r="C54" s="399" t="s">
        <v>636</v>
      </c>
      <c r="D54" s="399"/>
      <c r="E54" s="399"/>
      <c r="F54" s="399"/>
      <c r="G54" s="399"/>
      <c r="H54" s="399"/>
      <c r="I54" s="399"/>
      <c r="J54" s="399"/>
      <c r="K54" s="265"/>
    </row>
    <row r="55" spans="2:11" s="1" customFormat="1" ht="15" customHeight="1">
      <c r="B55" s="264"/>
      <c r="C55" s="399" t="s">
        <v>637</v>
      </c>
      <c r="D55" s="399"/>
      <c r="E55" s="399"/>
      <c r="F55" s="399"/>
      <c r="G55" s="399"/>
      <c r="H55" s="399"/>
      <c r="I55" s="399"/>
      <c r="J55" s="399"/>
      <c r="K55" s="265"/>
    </row>
    <row r="56" spans="2:11" s="1" customFormat="1" ht="12.75" customHeight="1">
      <c r="B56" s="264"/>
      <c r="C56" s="267"/>
      <c r="D56" s="267"/>
      <c r="E56" s="267"/>
      <c r="F56" s="267"/>
      <c r="G56" s="267"/>
      <c r="H56" s="267"/>
      <c r="I56" s="267"/>
      <c r="J56" s="267"/>
      <c r="K56" s="265"/>
    </row>
    <row r="57" spans="2:11" s="1" customFormat="1" ht="15" customHeight="1">
      <c r="B57" s="264"/>
      <c r="C57" s="399" t="s">
        <v>638</v>
      </c>
      <c r="D57" s="399"/>
      <c r="E57" s="399"/>
      <c r="F57" s="399"/>
      <c r="G57" s="399"/>
      <c r="H57" s="399"/>
      <c r="I57" s="399"/>
      <c r="J57" s="399"/>
      <c r="K57" s="265"/>
    </row>
    <row r="58" spans="2:11" s="1" customFormat="1" ht="15" customHeight="1">
      <c r="B58" s="264"/>
      <c r="C58" s="269"/>
      <c r="D58" s="399" t="s">
        <v>639</v>
      </c>
      <c r="E58" s="399"/>
      <c r="F58" s="399"/>
      <c r="G58" s="399"/>
      <c r="H58" s="399"/>
      <c r="I58" s="399"/>
      <c r="J58" s="399"/>
      <c r="K58" s="265"/>
    </row>
    <row r="59" spans="2:11" s="1" customFormat="1" ht="15" customHeight="1">
      <c r="B59" s="264"/>
      <c r="C59" s="269"/>
      <c r="D59" s="399" t="s">
        <v>640</v>
      </c>
      <c r="E59" s="399"/>
      <c r="F59" s="399"/>
      <c r="G59" s="399"/>
      <c r="H59" s="399"/>
      <c r="I59" s="399"/>
      <c r="J59" s="399"/>
      <c r="K59" s="265"/>
    </row>
    <row r="60" spans="2:11" s="1" customFormat="1" ht="15" customHeight="1">
      <c r="B60" s="264"/>
      <c r="C60" s="269"/>
      <c r="D60" s="399" t="s">
        <v>641</v>
      </c>
      <c r="E60" s="399"/>
      <c r="F60" s="399"/>
      <c r="G60" s="399"/>
      <c r="H60" s="399"/>
      <c r="I60" s="399"/>
      <c r="J60" s="399"/>
      <c r="K60" s="265"/>
    </row>
    <row r="61" spans="2:11" s="1" customFormat="1" ht="15" customHeight="1">
      <c r="B61" s="264"/>
      <c r="C61" s="269"/>
      <c r="D61" s="399" t="s">
        <v>642</v>
      </c>
      <c r="E61" s="399"/>
      <c r="F61" s="399"/>
      <c r="G61" s="399"/>
      <c r="H61" s="399"/>
      <c r="I61" s="399"/>
      <c r="J61" s="399"/>
      <c r="K61" s="265"/>
    </row>
    <row r="62" spans="2:11" s="1" customFormat="1" ht="15" customHeight="1">
      <c r="B62" s="264"/>
      <c r="C62" s="269"/>
      <c r="D62" s="402" t="s">
        <v>643</v>
      </c>
      <c r="E62" s="402"/>
      <c r="F62" s="402"/>
      <c r="G62" s="402"/>
      <c r="H62" s="402"/>
      <c r="I62" s="402"/>
      <c r="J62" s="402"/>
      <c r="K62" s="265"/>
    </row>
    <row r="63" spans="2:11" s="1" customFormat="1" ht="15" customHeight="1">
      <c r="B63" s="264"/>
      <c r="C63" s="269"/>
      <c r="D63" s="399" t="s">
        <v>644</v>
      </c>
      <c r="E63" s="399"/>
      <c r="F63" s="399"/>
      <c r="G63" s="399"/>
      <c r="H63" s="399"/>
      <c r="I63" s="399"/>
      <c r="J63" s="399"/>
      <c r="K63" s="265"/>
    </row>
    <row r="64" spans="2:11" s="1" customFormat="1" ht="12.75" customHeight="1">
      <c r="B64" s="264"/>
      <c r="C64" s="269"/>
      <c r="D64" s="269"/>
      <c r="E64" s="272"/>
      <c r="F64" s="269"/>
      <c r="G64" s="269"/>
      <c r="H64" s="269"/>
      <c r="I64" s="269"/>
      <c r="J64" s="269"/>
      <c r="K64" s="265"/>
    </row>
    <row r="65" spans="2:11" s="1" customFormat="1" ht="15" customHeight="1">
      <c r="B65" s="264"/>
      <c r="C65" s="269"/>
      <c r="D65" s="399" t="s">
        <v>645</v>
      </c>
      <c r="E65" s="399"/>
      <c r="F65" s="399"/>
      <c r="G65" s="399"/>
      <c r="H65" s="399"/>
      <c r="I65" s="399"/>
      <c r="J65" s="399"/>
      <c r="K65" s="265"/>
    </row>
    <row r="66" spans="2:11" s="1" customFormat="1" ht="15" customHeight="1">
      <c r="B66" s="264"/>
      <c r="C66" s="269"/>
      <c r="D66" s="402" t="s">
        <v>646</v>
      </c>
      <c r="E66" s="402"/>
      <c r="F66" s="402"/>
      <c r="G66" s="402"/>
      <c r="H66" s="402"/>
      <c r="I66" s="402"/>
      <c r="J66" s="402"/>
      <c r="K66" s="265"/>
    </row>
    <row r="67" spans="2:11" s="1" customFormat="1" ht="15" customHeight="1">
      <c r="B67" s="264"/>
      <c r="C67" s="269"/>
      <c r="D67" s="399" t="s">
        <v>647</v>
      </c>
      <c r="E67" s="399"/>
      <c r="F67" s="399"/>
      <c r="G67" s="399"/>
      <c r="H67" s="399"/>
      <c r="I67" s="399"/>
      <c r="J67" s="399"/>
      <c r="K67" s="265"/>
    </row>
    <row r="68" spans="2:11" s="1" customFormat="1" ht="15" customHeight="1">
      <c r="B68" s="264"/>
      <c r="C68" s="269"/>
      <c r="D68" s="399" t="s">
        <v>648</v>
      </c>
      <c r="E68" s="399"/>
      <c r="F68" s="399"/>
      <c r="G68" s="399"/>
      <c r="H68" s="399"/>
      <c r="I68" s="399"/>
      <c r="J68" s="399"/>
      <c r="K68" s="265"/>
    </row>
    <row r="69" spans="2:11" s="1" customFormat="1" ht="15" customHeight="1">
      <c r="B69" s="264"/>
      <c r="C69" s="269"/>
      <c r="D69" s="399" t="s">
        <v>649</v>
      </c>
      <c r="E69" s="399"/>
      <c r="F69" s="399"/>
      <c r="G69" s="399"/>
      <c r="H69" s="399"/>
      <c r="I69" s="399"/>
      <c r="J69" s="399"/>
      <c r="K69" s="265"/>
    </row>
    <row r="70" spans="2:11" s="1" customFormat="1" ht="15" customHeight="1">
      <c r="B70" s="264"/>
      <c r="C70" s="269"/>
      <c r="D70" s="399" t="s">
        <v>650</v>
      </c>
      <c r="E70" s="399"/>
      <c r="F70" s="399"/>
      <c r="G70" s="399"/>
      <c r="H70" s="399"/>
      <c r="I70" s="399"/>
      <c r="J70" s="399"/>
      <c r="K70" s="265"/>
    </row>
    <row r="71" spans="2:1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pans="2:11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pans="2:11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pans="2:11" s="1" customFormat="1" ht="45" customHeight="1">
      <c r="B75" s="281"/>
      <c r="C75" s="403" t="s">
        <v>651</v>
      </c>
      <c r="D75" s="403"/>
      <c r="E75" s="403"/>
      <c r="F75" s="403"/>
      <c r="G75" s="403"/>
      <c r="H75" s="403"/>
      <c r="I75" s="403"/>
      <c r="J75" s="403"/>
      <c r="K75" s="282"/>
    </row>
    <row r="76" spans="2:11" s="1" customFormat="1" ht="17.25" customHeight="1">
      <c r="B76" s="281"/>
      <c r="C76" s="283" t="s">
        <v>652</v>
      </c>
      <c r="D76" s="283"/>
      <c r="E76" s="283"/>
      <c r="F76" s="283" t="s">
        <v>653</v>
      </c>
      <c r="G76" s="284"/>
      <c r="H76" s="283" t="s">
        <v>52</v>
      </c>
      <c r="I76" s="283" t="s">
        <v>55</v>
      </c>
      <c r="J76" s="283" t="s">
        <v>654</v>
      </c>
      <c r="K76" s="282"/>
    </row>
    <row r="77" spans="2:11" s="1" customFormat="1" ht="17.25" customHeight="1">
      <c r="B77" s="281"/>
      <c r="C77" s="285" t="s">
        <v>655</v>
      </c>
      <c r="D77" s="285"/>
      <c r="E77" s="285"/>
      <c r="F77" s="286" t="s">
        <v>656</v>
      </c>
      <c r="G77" s="287"/>
      <c r="H77" s="285"/>
      <c r="I77" s="285"/>
      <c r="J77" s="285" t="s">
        <v>657</v>
      </c>
      <c r="K77" s="282"/>
    </row>
    <row r="78" spans="2:11" s="1" customFormat="1" ht="5.25" customHeight="1">
      <c r="B78" s="281"/>
      <c r="C78" s="288"/>
      <c r="D78" s="288"/>
      <c r="E78" s="288"/>
      <c r="F78" s="288"/>
      <c r="G78" s="289"/>
      <c r="H78" s="288"/>
      <c r="I78" s="288"/>
      <c r="J78" s="288"/>
      <c r="K78" s="282"/>
    </row>
    <row r="79" spans="2:11" s="1" customFormat="1" ht="15" customHeight="1">
      <c r="B79" s="281"/>
      <c r="C79" s="270" t="s">
        <v>51</v>
      </c>
      <c r="D79" s="290"/>
      <c r="E79" s="290"/>
      <c r="F79" s="291" t="s">
        <v>658</v>
      </c>
      <c r="G79" s="292"/>
      <c r="H79" s="270" t="s">
        <v>659</v>
      </c>
      <c r="I79" s="270" t="s">
        <v>660</v>
      </c>
      <c r="J79" s="270">
        <v>20</v>
      </c>
      <c r="K79" s="282"/>
    </row>
    <row r="80" spans="2:11" s="1" customFormat="1" ht="15" customHeight="1">
      <c r="B80" s="281"/>
      <c r="C80" s="270" t="s">
        <v>661</v>
      </c>
      <c r="D80" s="270"/>
      <c r="E80" s="270"/>
      <c r="F80" s="291" t="s">
        <v>658</v>
      </c>
      <c r="G80" s="292"/>
      <c r="H80" s="270" t="s">
        <v>662</v>
      </c>
      <c r="I80" s="270" t="s">
        <v>660</v>
      </c>
      <c r="J80" s="270">
        <v>120</v>
      </c>
      <c r="K80" s="282"/>
    </row>
    <row r="81" spans="2:11" s="1" customFormat="1" ht="15" customHeight="1">
      <c r="B81" s="293"/>
      <c r="C81" s="270" t="s">
        <v>663</v>
      </c>
      <c r="D81" s="270"/>
      <c r="E81" s="270"/>
      <c r="F81" s="291" t="s">
        <v>664</v>
      </c>
      <c r="G81" s="292"/>
      <c r="H81" s="270" t="s">
        <v>665</v>
      </c>
      <c r="I81" s="270" t="s">
        <v>660</v>
      </c>
      <c r="J81" s="270">
        <v>50</v>
      </c>
      <c r="K81" s="282"/>
    </row>
    <row r="82" spans="2:11" s="1" customFormat="1" ht="15" customHeight="1">
      <c r="B82" s="293"/>
      <c r="C82" s="270" t="s">
        <v>666</v>
      </c>
      <c r="D82" s="270"/>
      <c r="E82" s="270"/>
      <c r="F82" s="291" t="s">
        <v>658</v>
      </c>
      <c r="G82" s="292"/>
      <c r="H82" s="270" t="s">
        <v>667</v>
      </c>
      <c r="I82" s="270" t="s">
        <v>668</v>
      </c>
      <c r="J82" s="270"/>
      <c r="K82" s="282"/>
    </row>
    <row r="83" spans="2:11" s="1" customFormat="1" ht="15" customHeight="1">
      <c r="B83" s="293"/>
      <c r="C83" s="294" t="s">
        <v>669</v>
      </c>
      <c r="D83" s="294"/>
      <c r="E83" s="294"/>
      <c r="F83" s="295" t="s">
        <v>664</v>
      </c>
      <c r="G83" s="294"/>
      <c r="H83" s="294" t="s">
        <v>670</v>
      </c>
      <c r="I83" s="294" t="s">
        <v>660</v>
      </c>
      <c r="J83" s="294">
        <v>15</v>
      </c>
      <c r="K83" s="282"/>
    </row>
    <row r="84" spans="2:11" s="1" customFormat="1" ht="15" customHeight="1">
      <c r="B84" s="293"/>
      <c r="C84" s="294" t="s">
        <v>671</v>
      </c>
      <c r="D84" s="294"/>
      <c r="E84" s="294"/>
      <c r="F84" s="295" t="s">
        <v>664</v>
      </c>
      <c r="G84" s="294"/>
      <c r="H84" s="294" t="s">
        <v>672</v>
      </c>
      <c r="I84" s="294" t="s">
        <v>660</v>
      </c>
      <c r="J84" s="294">
        <v>15</v>
      </c>
      <c r="K84" s="282"/>
    </row>
    <row r="85" spans="2:11" s="1" customFormat="1" ht="15" customHeight="1">
      <c r="B85" s="293"/>
      <c r="C85" s="294" t="s">
        <v>673</v>
      </c>
      <c r="D85" s="294"/>
      <c r="E85" s="294"/>
      <c r="F85" s="295" t="s">
        <v>664</v>
      </c>
      <c r="G85" s="294"/>
      <c r="H85" s="294" t="s">
        <v>674</v>
      </c>
      <c r="I85" s="294" t="s">
        <v>660</v>
      </c>
      <c r="J85" s="294">
        <v>20</v>
      </c>
      <c r="K85" s="282"/>
    </row>
    <row r="86" spans="2:11" s="1" customFormat="1" ht="15" customHeight="1">
      <c r="B86" s="293"/>
      <c r="C86" s="294" t="s">
        <v>675</v>
      </c>
      <c r="D86" s="294"/>
      <c r="E86" s="294"/>
      <c r="F86" s="295" t="s">
        <v>664</v>
      </c>
      <c r="G86" s="294"/>
      <c r="H86" s="294" t="s">
        <v>676</v>
      </c>
      <c r="I86" s="294" t="s">
        <v>660</v>
      </c>
      <c r="J86" s="294">
        <v>20</v>
      </c>
      <c r="K86" s="282"/>
    </row>
    <row r="87" spans="2:11" s="1" customFormat="1" ht="15" customHeight="1">
      <c r="B87" s="293"/>
      <c r="C87" s="270" t="s">
        <v>677</v>
      </c>
      <c r="D87" s="270"/>
      <c r="E87" s="270"/>
      <c r="F87" s="291" t="s">
        <v>664</v>
      </c>
      <c r="G87" s="292"/>
      <c r="H87" s="270" t="s">
        <v>678</v>
      </c>
      <c r="I87" s="270" t="s">
        <v>660</v>
      </c>
      <c r="J87" s="270">
        <v>50</v>
      </c>
      <c r="K87" s="282"/>
    </row>
    <row r="88" spans="2:11" s="1" customFormat="1" ht="15" customHeight="1">
      <c r="B88" s="293"/>
      <c r="C88" s="270" t="s">
        <v>679</v>
      </c>
      <c r="D88" s="270"/>
      <c r="E88" s="270"/>
      <c r="F88" s="291" t="s">
        <v>664</v>
      </c>
      <c r="G88" s="292"/>
      <c r="H88" s="270" t="s">
        <v>680</v>
      </c>
      <c r="I88" s="270" t="s">
        <v>660</v>
      </c>
      <c r="J88" s="270">
        <v>20</v>
      </c>
      <c r="K88" s="282"/>
    </row>
    <row r="89" spans="2:11" s="1" customFormat="1" ht="15" customHeight="1">
      <c r="B89" s="293"/>
      <c r="C89" s="270" t="s">
        <v>681</v>
      </c>
      <c r="D89" s="270"/>
      <c r="E89" s="270"/>
      <c r="F89" s="291" t="s">
        <v>664</v>
      </c>
      <c r="G89" s="292"/>
      <c r="H89" s="270" t="s">
        <v>682</v>
      </c>
      <c r="I89" s="270" t="s">
        <v>660</v>
      </c>
      <c r="J89" s="270">
        <v>20</v>
      </c>
      <c r="K89" s="282"/>
    </row>
    <row r="90" spans="2:11" s="1" customFormat="1" ht="15" customHeight="1">
      <c r="B90" s="293"/>
      <c r="C90" s="270" t="s">
        <v>683</v>
      </c>
      <c r="D90" s="270"/>
      <c r="E90" s="270"/>
      <c r="F90" s="291" t="s">
        <v>664</v>
      </c>
      <c r="G90" s="292"/>
      <c r="H90" s="270" t="s">
        <v>684</v>
      </c>
      <c r="I90" s="270" t="s">
        <v>660</v>
      </c>
      <c r="J90" s="270">
        <v>50</v>
      </c>
      <c r="K90" s="282"/>
    </row>
    <row r="91" spans="2:11" s="1" customFormat="1" ht="15" customHeight="1">
      <c r="B91" s="293"/>
      <c r="C91" s="270" t="s">
        <v>685</v>
      </c>
      <c r="D91" s="270"/>
      <c r="E91" s="270"/>
      <c r="F91" s="291" t="s">
        <v>664</v>
      </c>
      <c r="G91" s="292"/>
      <c r="H91" s="270" t="s">
        <v>685</v>
      </c>
      <c r="I91" s="270" t="s">
        <v>660</v>
      </c>
      <c r="J91" s="270">
        <v>50</v>
      </c>
      <c r="K91" s="282"/>
    </row>
    <row r="92" spans="2:11" s="1" customFormat="1" ht="15" customHeight="1">
      <c r="B92" s="293"/>
      <c r="C92" s="270" t="s">
        <v>686</v>
      </c>
      <c r="D92" s="270"/>
      <c r="E92" s="270"/>
      <c r="F92" s="291" t="s">
        <v>664</v>
      </c>
      <c r="G92" s="292"/>
      <c r="H92" s="270" t="s">
        <v>687</v>
      </c>
      <c r="I92" s="270" t="s">
        <v>660</v>
      </c>
      <c r="J92" s="270">
        <v>255</v>
      </c>
      <c r="K92" s="282"/>
    </row>
    <row r="93" spans="2:11" s="1" customFormat="1" ht="15" customHeight="1">
      <c r="B93" s="293"/>
      <c r="C93" s="270" t="s">
        <v>688</v>
      </c>
      <c r="D93" s="270"/>
      <c r="E93" s="270"/>
      <c r="F93" s="291" t="s">
        <v>658</v>
      </c>
      <c r="G93" s="292"/>
      <c r="H93" s="270" t="s">
        <v>689</v>
      </c>
      <c r="I93" s="270" t="s">
        <v>690</v>
      </c>
      <c r="J93" s="270"/>
      <c r="K93" s="282"/>
    </row>
    <row r="94" spans="2:11" s="1" customFormat="1" ht="15" customHeight="1">
      <c r="B94" s="293"/>
      <c r="C94" s="270" t="s">
        <v>691</v>
      </c>
      <c r="D94" s="270"/>
      <c r="E94" s="270"/>
      <c r="F94" s="291" t="s">
        <v>658</v>
      </c>
      <c r="G94" s="292"/>
      <c r="H94" s="270" t="s">
        <v>692</v>
      </c>
      <c r="I94" s="270" t="s">
        <v>693</v>
      </c>
      <c r="J94" s="270"/>
      <c r="K94" s="282"/>
    </row>
    <row r="95" spans="2:11" s="1" customFormat="1" ht="15" customHeight="1">
      <c r="B95" s="293"/>
      <c r="C95" s="270" t="s">
        <v>694</v>
      </c>
      <c r="D95" s="270"/>
      <c r="E95" s="270"/>
      <c r="F95" s="291" t="s">
        <v>658</v>
      </c>
      <c r="G95" s="292"/>
      <c r="H95" s="270" t="s">
        <v>694</v>
      </c>
      <c r="I95" s="270" t="s">
        <v>693</v>
      </c>
      <c r="J95" s="270"/>
      <c r="K95" s="282"/>
    </row>
    <row r="96" spans="2:11" s="1" customFormat="1" ht="15" customHeight="1">
      <c r="B96" s="293"/>
      <c r="C96" s="270" t="s">
        <v>36</v>
      </c>
      <c r="D96" s="270"/>
      <c r="E96" s="270"/>
      <c r="F96" s="291" t="s">
        <v>658</v>
      </c>
      <c r="G96" s="292"/>
      <c r="H96" s="270" t="s">
        <v>695</v>
      </c>
      <c r="I96" s="270" t="s">
        <v>693</v>
      </c>
      <c r="J96" s="270"/>
      <c r="K96" s="282"/>
    </row>
    <row r="97" spans="2:11" s="1" customFormat="1" ht="15" customHeight="1">
      <c r="B97" s="293"/>
      <c r="C97" s="270" t="s">
        <v>46</v>
      </c>
      <c r="D97" s="270"/>
      <c r="E97" s="270"/>
      <c r="F97" s="291" t="s">
        <v>658</v>
      </c>
      <c r="G97" s="292"/>
      <c r="H97" s="270" t="s">
        <v>696</v>
      </c>
      <c r="I97" s="270" t="s">
        <v>693</v>
      </c>
      <c r="J97" s="270"/>
      <c r="K97" s="282"/>
    </row>
    <row r="98" spans="2:11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pans="2:11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pans="2:11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pans="2:1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pans="2:11" s="1" customFormat="1" ht="45" customHeight="1">
      <c r="B102" s="281"/>
      <c r="C102" s="403" t="s">
        <v>697</v>
      </c>
      <c r="D102" s="403"/>
      <c r="E102" s="403"/>
      <c r="F102" s="403"/>
      <c r="G102" s="403"/>
      <c r="H102" s="403"/>
      <c r="I102" s="403"/>
      <c r="J102" s="403"/>
      <c r="K102" s="282"/>
    </row>
    <row r="103" spans="2:11" s="1" customFormat="1" ht="17.25" customHeight="1">
      <c r="B103" s="281"/>
      <c r="C103" s="283" t="s">
        <v>652</v>
      </c>
      <c r="D103" s="283"/>
      <c r="E103" s="283"/>
      <c r="F103" s="283" t="s">
        <v>653</v>
      </c>
      <c r="G103" s="284"/>
      <c r="H103" s="283" t="s">
        <v>52</v>
      </c>
      <c r="I103" s="283" t="s">
        <v>55</v>
      </c>
      <c r="J103" s="283" t="s">
        <v>654</v>
      </c>
      <c r="K103" s="282"/>
    </row>
    <row r="104" spans="2:11" s="1" customFormat="1" ht="17.25" customHeight="1">
      <c r="B104" s="281"/>
      <c r="C104" s="285" t="s">
        <v>655</v>
      </c>
      <c r="D104" s="285"/>
      <c r="E104" s="285"/>
      <c r="F104" s="286" t="s">
        <v>656</v>
      </c>
      <c r="G104" s="287"/>
      <c r="H104" s="285"/>
      <c r="I104" s="285"/>
      <c r="J104" s="285" t="s">
        <v>657</v>
      </c>
      <c r="K104" s="282"/>
    </row>
    <row r="105" spans="2:11" s="1" customFormat="1" ht="5.25" customHeight="1">
      <c r="B105" s="281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pans="2:11" s="1" customFormat="1" ht="15" customHeight="1">
      <c r="B106" s="281"/>
      <c r="C106" s="270" t="s">
        <v>51</v>
      </c>
      <c r="D106" s="290"/>
      <c r="E106" s="290"/>
      <c r="F106" s="291" t="s">
        <v>658</v>
      </c>
      <c r="G106" s="270"/>
      <c r="H106" s="270" t="s">
        <v>698</v>
      </c>
      <c r="I106" s="270" t="s">
        <v>660</v>
      </c>
      <c r="J106" s="270">
        <v>20</v>
      </c>
      <c r="K106" s="282"/>
    </row>
    <row r="107" spans="2:11" s="1" customFormat="1" ht="15" customHeight="1">
      <c r="B107" s="281"/>
      <c r="C107" s="270" t="s">
        <v>661</v>
      </c>
      <c r="D107" s="270"/>
      <c r="E107" s="270"/>
      <c r="F107" s="291" t="s">
        <v>658</v>
      </c>
      <c r="G107" s="270"/>
      <c r="H107" s="270" t="s">
        <v>698</v>
      </c>
      <c r="I107" s="270" t="s">
        <v>660</v>
      </c>
      <c r="J107" s="270">
        <v>120</v>
      </c>
      <c r="K107" s="282"/>
    </row>
    <row r="108" spans="2:11" s="1" customFormat="1" ht="15" customHeight="1">
      <c r="B108" s="293"/>
      <c r="C108" s="270" t="s">
        <v>663</v>
      </c>
      <c r="D108" s="270"/>
      <c r="E108" s="270"/>
      <c r="F108" s="291" t="s">
        <v>664</v>
      </c>
      <c r="G108" s="270"/>
      <c r="H108" s="270" t="s">
        <v>698</v>
      </c>
      <c r="I108" s="270" t="s">
        <v>660</v>
      </c>
      <c r="J108" s="270">
        <v>50</v>
      </c>
      <c r="K108" s="282"/>
    </row>
    <row r="109" spans="2:11" s="1" customFormat="1" ht="15" customHeight="1">
      <c r="B109" s="293"/>
      <c r="C109" s="270" t="s">
        <v>666</v>
      </c>
      <c r="D109" s="270"/>
      <c r="E109" s="270"/>
      <c r="F109" s="291" t="s">
        <v>658</v>
      </c>
      <c r="G109" s="270"/>
      <c r="H109" s="270" t="s">
        <v>698</v>
      </c>
      <c r="I109" s="270" t="s">
        <v>668</v>
      </c>
      <c r="J109" s="270"/>
      <c r="K109" s="282"/>
    </row>
    <row r="110" spans="2:11" s="1" customFormat="1" ht="15" customHeight="1">
      <c r="B110" s="293"/>
      <c r="C110" s="270" t="s">
        <v>677</v>
      </c>
      <c r="D110" s="270"/>
      <c r="E110" s="270"/>
      <c r="F110" s="291" t="s">
        <v>664</v>
      </c>
      <c r="G110" s="270"/>
      <c r="H110" s="270" t="s">
        <v>698</v>
      </c>
      <c r="I110" s="270" t="s">
        <v>660</v>
      </c>
      <c r="J110" s="270">
        <v>50</v>
      </c>
      <c r="K110" s="282"/>
    </row>
    <row r="111" spans="2:11" s="1" customFormat="1" ht="15" customHeight="1">
      <c r="B111" s="293"/>
      <c r="C111" s="270" t="s">
        <v>685</v>
      </c>
      <c r="D111" s="270"/>
      <c r="E111" s="270"/>
      <c r="F111" s="291" t="s">
        <v>664</v>
      </c>
      <c r="G111" s="270"/>
      <c r="H111" s="270" t="s">
        <v>698</v>
      </c>
      <c r="I111" s="270" t="s">
        <v>660</v>
      </c>
      <c r="J111" s="270">
        <v>50</v>
      </c>
      <c r="K111" s="282"/>
    </row>
    <row r="112" spans="2:11" s="1" customFormat="1" ht="15" customHeight="1">
      <c r="B112" s="293"/>
      <c r="C112" s="270" t="s">
        <v>683</v>
      </c>
      <c r="D112" s="270"/>
      <c r="E112" s="270"/>
      <c r="F112" s="291" t="s">
        <v>664</v>
      </c>
      <c r="G112" s="270"/>
      <c r="H112" s="270" t="s">
        <v>698</v>
      </c>
      <c r="I112" s="270" t="s">
        <v>660</v>
      </c>
      <c r="J112" s="270">
        <v>50</v>
      </c>
      <c r="K112" s="282"/>
    </row>
    <row r="113" spans="2:11" s="1" customFormat="1" ht="15" customHeight="1">
      <c r="B113" s="293"/>
      <c r="C113" s="270" t="s">
        <v>51</v>
      </c>
      <c r="D113" s="270"/>
      <c r="E113" s="270"/>
      <c r="F113" s="291" t="s">
        <v>658</v>
      </c>
      <c r="G113" s="270"/>
      <c r="H113" s="270" t="s">
        <v>699</v>
      </c>
      <c r="I113" s="270" t="s">
        <v>660</v>
      </c>
      <c r="J113" s="270">
        <v>20</v>
      </c>
      <c r="K113" s="282"/>
    </row>
    <row r="114" spans="2:11" s="1" customFormat="1" ht="15" customHeight="1">
      <c r="B114" s="293"/>
      <c r="C114" s="270" t="s">
        <v>700</v>
      </c>
      <c r="D114" s="270"/>
      <c r="E114" s="270"/>
      <c r="F114" s="291" t="s">
        <v>658</v>
      </c>
      <c r="G114" s="270"/>
      <c r="H114" s="270" t="s">
        <v>701</v>
      </c>
      <c r="I114" s="270" t="s">
        <v>660</v>
      </c>
      <c r="J114" s="270">
        <v>120</v>
      </c>
      <c r="K114" s="282"/>
    </row>
    <row r="115" spans="2:11" s="1" customFormat="1" ht="15" customHeight="1">
      <c r="B115" s="293"/>
      <c r="C115" s="270" t="s">
        <v>36</v>
      </c>
      <c r="D115" s="270"/>
      <c r="E115" s="270"/>
      <c r="F115" s="291" t="s">
        <v>658</v>
      </c>
      <c r="G115" s="270"/>
      <c r="H115" s="270" t="s">
        <v>702</v>
      </c>
      <c r="I115" s="270" t="s">
        <v>693</v>
      </c>
      <c r="J115" s="270"/>
      <c r="K115" s="282"/>
    </row>
    <row r="116" spans="2:11" s="1" customFormat="1" ht="15" customHeight="1">
      <c r="B116" s="293"/>
      <c r="C116" s="270" t="s">
        <v>46</v>
      </c>
      <c r="D116" s="270"/>
      <c r="E116" s="270"/>
      <c r="F116" s="291" t="s">
        <v>658</v>
      </c>
      <c r="G116" s="270"/>
      <c r="H116" s="270" t="s">
        <v>703</v>
      </c>
      <c r="I116" s="270" t="s">
        <v>693</v>
      </c>
      <c r="J116" s="270"/>
      <c r="K116" s="282"/>
    </row>
    <row r="117" spans="2:11" s="1" customFormat="1" ht="15" customHeight="1">
      <c r="B117" s="293"/>
      <c r="C117" s="270" t="s">
        <v>55</v>
      </c>
      <c r="D117" s="270"/>
      <c r="E117" s="270"/>
      <c r="F117" s="291" t="s">
        <v>658</v>
      </c>
      <c r="G117" s="270"/>
      <c r="H117" s="270" t="s">
        <v>704</v>
      </c>
      <c r="I117" s="270" t="s">
        <v>705</v>
      </c>
      <c r="J117" s="270"/>
      <c r="K117" s="282"/>
    </row>
    <row r="118" spans="2:11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pans="2:11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pans="2:11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pans="2:1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pans="2:11" s="1" customFormat="1" ht="45" customHeight="1">
      <c r="B122" s="309"/>
      <c r="C122" s="401" t="s">
        <v>706</v>
      </c>
      <c r="D122" s="401"/>
      <c r="E122" s="401"/>
      <c r="F122" s="401"/>
      <c r="G122" s="401"/>
      <c r="H122" s="401"/>
      <c r="I122" s="401"/>
      <c r="J122" s="401"/>
      <c r="K122" s="310"/>
    </row>
    <row r="123" spans="2:11" s="1" customFormat="1" ht="17.25" customHeight="1">
      <c r="B123" s="311"/>
      <c r="C123" s="283" t="s">
        <v>652</v>
      </c>
      <c r="D123" s="283"/>
      <c r="E123" s="283"/>
      <c r="F123" s="283" t="s">
        <v>653</v>
      </c>
      <c r="G123" s="284"/>
      <c r="H123" s="283" t="s">
        <v>52</v>
      </c>
      <c r="I123" s="283" t="s">
        <v>55</v>
      </c>
      <c r="J123" s="283" t="s">
        <v>654</v>
      </c>
      <c r="K123" s="312"/>
    </row>
    <row r="124" spans="2:11" s="1" customFormat="1" ht="17.25" customHeight="1">
      <c r="B124" s="311"/>
      <c r="C124" s="285" t="s">
        <v>655</v>
      </c>
      <c r="D124" s="285"/>
      <c r="E124" s="285"/>
      <c r="F124" s="286" t="s">
        <v>656</v>
      </c>
      <c r="G124" s="287"/>
      <c r="H124" s="285"/>
      <c r="I124" s="285"/>
      <c r="J124" s="285" t="s">
        <v>657</v>
      </c>
      <c r="K124" s="312"/>
    </row>
    <row r="125" spans="2:11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pans="2:11" s="1" customFormat="1" ht="15" customHeight="1">
      <c r="B126" s="313"/>
      <c r="C126" s="270" t="s">
        <v>661</v>
      </c>
      <c r="D126" s="290"/>
      <c r="E126" s="290"/>
      <c r="F126" s="291" t="s">
        <v>658</v>
      </c>
      <c r="G126" s="270"/>
      <c r="H126" s="270" t="s">
        <v>698</v>
      </c>
      <c r="I126" s="270" t="s">
        <v>660</v>
      </c>
      <c r="J126" s="270">
        <v>120</v>
      </c>
      <c r="K126" s="316"/>
    </row>
    <row r="127" spans="2:11" s="1" customFormat="1" ht="15" customHeight="1">
      <c r="B127" s="313"/>
      <c r="C127" s="270" t="s">
        <v>707</v>
      </c>
      <c r="D127" s="270"/>
      <c r="E127" s="270"/>
      <c r="F127" s="291" t="s">
        <v>658</v>
      </c>
      <c r="G127" s="270"/>
      <c r="H127" s="270" t="s">
        <v>708</v>
      </c>
      <c r="I127" s="270" t="s">
        <v>660</v>
      </c>
      <c r="J127" s="270" t="s">
        <v>709</v>
      </c>
      <c r="K127" s="316"/>
    </row>
    <row r="128" spans="2:11" s="1" customFormat="1" ht="15" customHeight="1">
      <c r="B128" s="313"/>
      <c r="C128" s="270" t="s">
        <v>82</v>
      </c>
      <c r="D128" s="270"/>
      <c r="E128" s="270"/>
      <c r="F128" s="291" t="s">
        <v>658</v>
      </c>
      <c r="G128" s="270"/>
      <c r="H128" s="270" t="s">
        <v>710</v>
      </c>
      <c r="I128" s="270" t="s">
        <v>660</v>
      </c>
      <c r="J128" s="270" t="s">
        <v>709</v>
      </c>
      <c r="K128" s="316"/>
    </row>
    <row r="129" spans="2:11" s="1" customFormat="1" ht="15" customHeight="1">
      <c r="B129" s="313"/>
      <c r="C129" s="270" t="s">
        <v>669</v>
      </c>
      <c r="D129" s="270"/>
      <c r="E129" s="270"/>
      <c r="F129" s="291" t="s">
        <v>664</v>
      </c>
      <c r="G129" s="270"/>
      <c r="H129" s="270" t="s">
        <v>670</v>
      </c>
      <c r="I129" s="270" t="s">
        <v>660</v>
      </c>
      <c r="J129" s="270">
        <v>15</v>
      </c>
      <c r="K129" s="316"/>
    </row>
    <row r="130" spans="2:11" s="1" customFormat="1" ht="15" customHeight="1">
      <c r="B130" s="313"/>
      <c r="C130" s="294" t="s">
        <v>671</v>
      </c>
      <c r="D130" s="294"/>
      <c r="E130" s="294"/>
      <c r="F130" s="295" t="s">
        <v>664</v>
      </c>
      <c r="G130" s="294"/>
      <c r="H130" s="294" t="s">
        <v>672</v>
      </c>
      <c r="I130" s="294" t="s">
        <v>660</v>
      </c>
      <c r="J130" s="294">
        <v>15</v>
      </c>
      <c r="K130" s="316"/>
    </row>
    <row r="131" spans="2:11" s="1" customFormat="1" ht="15" customHeight="1">
      <c r="B131" s="313"/>
      <c r="C131" s="294" t="s">
        <v>673</v>
      </c>
      <c r="D131" s="294"/>
      <c r="E131" s="294"/>
      <c r="F131" s="295" t="s">
        <v>664</v>
      </c>
      <c r="G131" s="294"/>
      <c r="H131" s="294" t="s">
        <v>674</v>
      </c>
      <c r="I131" s="294" t="s">
        <v>660</v>
      </c>
      <c r="J131" s="294">
        <v>20</v>
      </c>
      <c r="K131" s="316"/>
    </row>
    <row r="132" spans="2:11" s="1" customFormat="1" ht="15" customHeight="1">
      <c r="B132" s="313"/>
      <c r="C132" s="294" t="s">
        <v>675</v>
      </c>
      <c r="D132" s="294"/>
      <c r="E132" s="294"/>
      <c r="F132" s="295" t="s">
        <v>664</v>
      </c>
      <c r="G132" s="294"/>
      <c r="H132" s="294" t="s">
        <v>676</v>
      </c>
      <c r="I132" s="294" t="s">
        <v>660</v>
      </c>
      <c r="J132" s="294">
        <v>20</v>
      </c>
      <c r="K132" s="316"/>
    </row>
    <row r="133" spans="2:11" s="1" customFormat="1" ht="15" customHeight="1">
      <c r="B133" s="313"/>
      <c r="C133" s="270" t="s">
        <v>663</v>
      </c>
      <c r="D133" s="270"/>
      <c r="E133" s="270"/>
      <c r="F133" s="291" t="s">
        <v>664</v>
      </c>
      <c r="G133" s="270"/>
      <c r="H133" s="270" t="s">
        <v>698</v>
      </c>
      <c r="I133" s="270" t="s">
        <v>660</v>
      </c>
      <c r="J133" s="270">
        <v>50</v>
      </c>
      <c r="K133" s="316"/>
    </row>
    <row r="134" spans="2:11" s="1" customFormat="1" ht="15" customHeight="1">
      <c r="B134" s="313"/>
      <c r="C134" s="270" t="s">
        <v>677</v>
      </c>
      <c r="D134" s="270"/>
      <c r="E134" s="270"/>
      <c r="F134" s="291" t="s">
        <v>664</v>
      </c>
      <c r="G134" s="270"/>
      <c r="H134" s="270" t="s">
        <v>698</v>
      </c>
      <c r="I134" s="270" t="s">
        <v>660</v>
      </c>
      <c r="J134" s="270">
        <v>50</v>
      </c>
      <c r="K134" s="316"/>
    </row>
    <row r="135" spans="2:11" s="1" customFormat="1" ht="15" customHeight="1">
      <c r="B135" s="313"/>
      <c r="C135" s="270" t="s">
        <v>683</v>
      </c>
      <c r="D135" s="270"/>
      <c r="E135" s="270"/>
      <c r="F135" s="291" t="s">
        <v>664</v>
      </c>
      <c r="G135" s="270"/>
      <c r="H135" s="270" t="s">
        <v>698</v>
      </c>
      <c r="I135" s="270" t="s">
        <v>660</v>
      </c>
      <c r="J135" s="270">
        <v>50</v>
      </c>
      <c r="K135" s="316"/>
    </row>
    <row r="136" spans="2:11" s="1" customFormat="1" ht="15" customHeight="1">
      <c r="B136" s="313"/>
      <c r="C136" s="270" t="s">
        <v>685</v>
      </c>
      <c r="D136" s="270"/>
      <c r="E136" s="270"/>
      <c r="F136" s="291" t="s">
        <v>664</v>
      </c>
      <c r="G136" s="270"/>
      <c r="H136" s="270" t="s">
        <v>698</v>
      </c>
      <c r="I136" s="270" t="s">
        <v>660</v>
      </c>
      <c r="J136" s="270">
        <v>50</v>
      </c>
      <c r="K136" s="316"/>
    </row>
    <row r="137" spans="2:11" s="1" customFormat="1" ht="15" customHeight="1">
      <c r="B137" s="313"/>
      <c r="C137" s="270" t="s">
        <v>686</v>
      </c>
      <c r="D137" s="270"/>
      <c r="E137" s="270"/>
      <c r="F137" s="291" t="s">
        <v>664</v>
      </c>
      <c r="G137" s="270"/>
      <c r="H137" s="270" t="s">
        <v>711</v>
      </c>
      <c r="I137" s="270" t="s">
        <v>660</v>
      </c>
      <c r="J137" s="270">
        <v>255</v>
      </c>
      <c r="K137" s="316"/>
    </row>
    <row r="138" spans="2:11" s="1" customFormat="1" ht="15" customHeight="1">
      <c r="B138" s="313"/>
      <c r="C138" s="270" t="s">
        <v>688</v>
      </c>
      <c r="D138" s="270"/>
      <c r="E138" s="270"/>
      <c r="F138" s="291" t="s">
        <v>658</v>
      </c>
      <c r="G138" s="270"/>
      <c r="H138" s="270" t="s">
        <v>712</v>
      </c>
      <c r="I138" s="270" t="s">
        <v>690</v>
      </c>
      <c r="J138" s="270"/>
      <c r="K138" s="316"/>
    </row>
    <row r="139" spans="2:11" s="1" customFormat="1" ht="15" customHeight="1">
      <c r="B139" s="313"/>
      <c r="C139" s="270" t="s">
        <v>691</v>
      </c>
      <c r="D139" s="270"/>
      <c r="E139" s="270"/>
      <c r="F139" s="291" t="s">
        <v>658</v>
      </c>
      <c r="G139" s="270"/>
      <c r="H139" s="270" t="s">
        <v>713</v>
      </c>
      <c r="I139" s="270" t="s">
        <v>693</v>
      </c>
      <c r="J139" s="270"/>
      <c r="K139" s="316"/>
    </row>
    <row r="140" spans="2:11" s="1" customFormat="1" ht="15" customHeight="1">
      <c r="B140" s="313"/>
      <c r="C140" s="270" t="s">
        <v>694</v>
      </c>
      <c r="D140" s="270"/>
      <c r="E140" s="270"/>
      <c r="F140" s="291" t="s">
        <v>658</v>
      </c>
      <c r="G140" s="270"/>
      <c r="H140" s="270" t="s">
        <v>694</v>
      </c>
      <c r="I140" s="270" t="s">
        <v>693</v>
      </c>
      <c r="J140" s="270"/>
      <c r="K140" s="316"/>
    </row>
    <row r="141" spans="2:11" s="1" customFormat="1" ht="15" customHeight="1">
      <c r="B141" s="313"/>
      <c r="C141" s="270" t="s">
        <v>36</v>
      </c>
      <c r="D141" s="270"/>
      <c r="E141" s="270"/>
      <c r="F141" s="291" t="s">
        <v>658</v>
      </c>
      <c r="G141" s="270"/>
      <c r="H141" s="270" t="s">
        <v>714</v>
      </c>
      <c r="I141" s="270" t="s">
        <v>693</v>
      </c>
      <c r="J141" s="270"/>
      <c r="K141" s="316"/>
    </row>
    <row r="142" spans="2:11" s="1" customFormat="1" ht="15" customHeight="1">
      <c r="B142" s="313"/>
      <c r="C142" s="270" t="s">
        <v>715</v>
      </c>
      <c r="D142" s="270"/>
      <c r="E142" s="270"/>
      <c r="F142" s="291" t="s">
        <v>658</v>
      </c>
      <c r="G142" s="270"/>
      <c r="H142" s="270" t="s">
        <v>716</v>
      </c>
      <c r="I142" s="270" t="s">
        <v>693</v>
      </c>
      <c r="J142" s="270"/>
      <c r="K142" s="316"/>
    </row>
    <row r="143" spans="2:11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pans="2:11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pans="2:11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pans="2:11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pans="2:11" s="1" customFormat="1" ht="45" customHeight="1">
      <c r="B147" s="281"/>
      <c r="C147" s="403" t="s">
        <v>717</v>
      </c>
      <c r="D147" s="403"/>
      <c r="E147" s="403"/>
      <c r="F147" s="403"/>
      <c r="G147" s="403"/>
      <c r="H147" s="403"/>
      <c r="I147" s="403"/>
      <c r="J147" s="403"/>
      <c r="K147" s="282"/>
    </row>
    <row r="148" spans="2:11" s="1" customFormat="1" ht="17.25" customHeight="1">
      <c r="B148" s="281"/>
      <c r="C148" s="283" t="s">
        <v>652</v>
      </c>
      <c r="D148" s="283"/>
      <c r="E148" s="283"/>
      <c r="F148" s="283" t="s">
        <v>653</v>
      </c>
      <c r="G148" s="284"/>
      <c r="H148" s="283" t="s">
        <v>52</v>
      </c>
      <c r="I148" s="283" t="s">
        <v>55</v>
      </c>
      <c r="J148" s="283" t="s">
        <v>654</v>
      </c>
      <c r="K148" s="282"/>
    </row>
    <row r="149" spans="2:11" s="1" customFormat="1" ht="17.25" customHeight="1">
      <c r="B149" s="281"/>
      <c r="C149" s="285" t="s">
        <v>655</v>
      </c>
      <c r="D149" s="285"/>
      <c r="E149" s="285"/>
      <c r="F149" s="286" t="s">
        <v>656</v>
      </c>
      <c r="G149" s="287"/>
      <c r="H149" s="285"/>
      <c r="I149" s="285"/>
      <c r="J149" s="285" t="s">
        <v>657</v>
      </c>
      <c r="K149" s="282"/>
    </row>
    <row r="150" spans="2:11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pans="2:11" s="1" customFormat="1" ht="15" customHeight="1">
      <c r="B151" s="293"/>
      <c r="C151" s="320" t="s">
        <v>661</v>
      </c>
      <c r="D151" s="270"/>
      <c r="E151" s="270"/>
      <c r="F151" s="321" t="s">
        <v>658</v>
      </c>
      <c r="G151" s="270"/>
      <c r="H151" s="320" t="s">
        <v>698</v>
      </c>
      <c r="I151" s="320" t="s">
        <v>660</v>
      </c>
      <c r="J151" s="320">
        <v>120</v>
      </c>
      <c r="K151" s="316"/>
    </row>
    <row r="152" spans="2:11" s="1" customFormat="1" ht="15" customHeight="1">
      <c r="B152" s="293"/>
      <c r="C152" s="320" t="s">
        <v>707</v>
      </c>
      <c r="D152" s="270"/>
      <c r="E152" s="270"/>
      <c r="F152" s="321" t="s">
        <v>658</v>
      </c>
      <c r="G152" s="270"/>
      <c r="H152" s="320" t="s">
        <v>718</v>
      </c>
      <c r="I152" s="320" t="s">
        <v>660</v>
      </c>
      <c r="J152" s="320" t="s">
        <v>709</v>
      </c>
      <c r="K152" s="316"/>
    </row>
    <row r="153" spans="2:11" s="1" customFormat="1" ht="15" customHeight="1">
      <c r="B153" s="293"/>
      <c r="C153" s="320" t="s">
        <v>82</v>
      </c>
      <c r="D153" s="270"/>
      <c r="E153" s="270"/>
      <c r="F153" s="321" t="s">
        <v>658</v>
      </c>
      <c r="G153" s="270"/>
      <c r="H153" s="320" t="s">
        <v>719</v>
      </c>
      <c r="I153" s="320" t="s">
        <v>660</v>
      </c>
      <c r="J153" s="320" t="s">
        <v>709</v>
      </c>
      <c r="K153" s="316"/>
    </row>
    <row r="154" spans="2:11" s="1" customFormat="1" ht="15" customHeight="1">
      <c r="B154" s="293"/>
      <c r="C154" s="320" t="s">
        <v>663</v>
      </c>
      <c r="D154" s="270"/>
      <c r="E154" s="270"/>
      <c r="F154" s="321" t="s">
        <v>664</v>
      </c>
      <c r="G154" s="270"/>
      <c r="H154" s="320" t="s">
        <v>698</v>
      </c>
      <c r="I154" s="320" t="s">
        <v>660</v>
      </c>
      <c r="J154" s="320">
        <v>50</v>
      </c>
      <c r="K154" s="316"/>
    </row>
    <row r="155" spans="2:11" s="1" customFormat="1" ht="15" customHeight="1">
      <c r="B155" s="293"/>
      <c r="C155" s="320" t="s">
        <v>666</v>
      </c>
      <c r="D155" s="270"/>
      <c r="E155" s="270"/>
      <c r="F155" s="321" t="s">
        <v>658</v>
      </c>
      <c r="G155" s="270"/>
      <c r="H155" s="320" t="s">
        <v>698</v>
      </c>
      <c r="I155" s="320" t="s">
        <v>668</v>
      </c>
      <c r="J155" s="320"/>
      <c r="K155" s="316"/>
    </row>
    <row r="156" spans="2:11" s="1" customFormat="1" ht="15" customHeight="1">
      <c r="B156" s="293"/>
      <c r="C156" s="320" t="s">
        <v>677</v>
      </c>
      <c r="D156" s="270"/>
      <c r="E156" s="270"/>
      <c r="F156" s="321" t="s">
        <v>664</v>
      </c>
      <c r="G156" s="270"/>
      <c r="H156" s="320" t="s">
        <v>698</v>
      </c>
      <c r="I156" s="320" t="s">
        <v>660</v>
      </c>
      <c r="J156" s="320">
        <v>50</v>
      </c>
      <c r="K156" s="316"/>
    </row>
    <row r="157" spans="2:11" s="1" customFormat="1" ht="15" customHeight="1">
      <c r="B157" s="293"/>
      <c r="C157" s="320" t="s">
        <v>685</v>
      </c>
      <c r="D157" s="270"/>
      <c r="E157" s="270"/>
      <c r="F157" s="321" t="s">
        <v>664</v>
      </c>
      <c r="G157" s="270"/>
      <c r="H157" s="320" t="s">
        <v>698</v>
      </c>
      <c r="I157" s="320" t="s">
        <v>660</v>
      </c>
      <c r="J157" s="320">
        <v>50</v>
      </c>
      <c r="K157" s="316"/>
    </row>
    <row r="158" spans="2:11" s="1" customFormat="1" ht="15" customHeight="1">
      <c r="B158" s="293"/>
      <c r="C158" s="320" t="s">
        <v>683</v>
      </c>
      <c r="D158" s="270"/>
      <c r="E158" s="270"/>
      <c r="F158" s="321" t="s">
        <v>664</v>
      </c>
      <c r="G158" s="270"/>
      <c r="H158" s="320" t="s">
        <v>698</v>
      </c>
      <c r="I158" s="320" t="s">
        <v>660</v>
      </c>
      <c r="J158" s="320">
        <v>50</v>
      </c>
      <c r="K158" s="316"/>
    </row>
    <row r="159" spans="2:11" s="1" customFormat="1" ht="15" customHeight="1">
      <c r="B159" s="293"/>
      <c r="C159" s="320" t="s">
        <v>151</v>
      </c>
      <c r="D159" s="270"/>
      <c r="E159" s="270"/>
      <c r="F159" s="321" t="s">
        <v>658</v>
      </c>
      <c r="G159" s="270"/>
      <c r="H159" s="320" t="s">
        <v>720</v>
      </c>
      <c r="I159" s="320" t="s">
        <v>660</v>
      </c>
      <c r="J159" s="320" t="s">
        <v>721</v>
      </c>
      <c r="K159" s="316"/>
    </row>
    <row r="160" spans="2:11" s="1" customFormat="1" ht="15" customHeight="1">
      <c r="B160" s="293"/>
      <c r="C160" s="320" t="s">
        <v>722</v>
      </c>
      <c r="D160" s="270"/>
      <c r="E160" s="270"/>
      <c r="F160" s="321" t="s">
        <v>658</v>
      </c>
      <c r="G160" s="270"/>
      <c r="H160" s="320" t="s">
        <v>723</v>
      </c>
      <c r="I160" s="320" t="s">
        <v>693</v>
      </c>
      <c r="J160" s="320"/>
      <c r="K160" s="316"/>
    </row>
    <row r="161" spans="2:1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pans="2:11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pans="2:11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pans="2:11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pans="2:11" s="1" customFormat="1" ht="45" customHeight="1">
      <c r="B165" s="262"/>
      <c r="C165" s="401" t="s">
        <v>724</v>
      </c>
      <c r="D165" s="401"/>
      <c r="E165" s="401"/>
      <c r="F165" s="401"/>
      <c r="G165" s="401"/>
      <c r="H165" s="401"/>
      <c r="I165" s="401"/>
      <c r="J165" s="401"/>
      <c r="K165" s="263"/>
    </row>
    <row r="166" spans="2:11" s="1" customFormat="1" ht="17.25" customHeight="1">
      <c r="B166" s="262"/>
      <c r="C166" s="283" t="s">
        <v>652</v>
      </c>
      <c r="D166" s="283"/>
      <c r="E166" s="283"/>
      <c r="F166" s="283" t="s">
        <v>653</v>
      </c>
      <c r="G166" s="325"/>
      <c r="H166" s="326" t="s">
        <v>52</v>
      </c>
      <c r="I166" s="326" t="s">
        <v>55</v>
      </c>
      <c r="J166" s="283" t="s">
        <v>654</v>
      </c>
      <c r="K166" s="263"/>
    </row>
    <row r="167" spans="2:11" s="1" customFormat="1" ht="17.25" customHeight="1">
      <c r="B167" s="264"/>
      <c r="C167" s="285" t="s">
        <v>655</v>
      </c>
      <c r="D167" s="285"/>
      <c r="E167" s="285"/>
      <c r="F167" s="286" t="s">
        <v>656</v>
      </c>
      <c r="G167" s="327"/>
      <c r="H167" s="328"/>
      <c r="I167" s="328"/>
      <c r="J167" s="285" t="s">
        <v>657</v>
      </c>
      <c r="K167" s="265"/>
    </row>
    <row r="168" spans="2:11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pans="2:11" s="1" customFormat="1" ht="15" customHeight="1">
      <c r="B169" s="293"/>
      <c r="C169" s="270" t="s">
        <v>661</v>
      </c>
      <c r="D169" s="270"/>
      <c r="E169" s="270"/>
      <c r="F169" s="291" t="s">
        <v>658</v>
      </c>
      <c r="G169" s="270"/>
      <c r="H169" s="270" t="s">
        <v>698</v>
      </c>
      <c r="I169" s="270" t="s">
        <v>660</v>
      </c>
      <c r="J169" s="270">
        <v>120</v>
      </c>
      <c r="K169" s="316"/>
    </row>
    <row r="170" spans="2:11" s="1" customFormat="1" ht="15" customHeight="1">
      <c r="B170" s="293"/>
      <c r="C170" s="270" t="s">
        <v>707</v>
      </c>
      <c r="D170" s="270"/>
      <c r="E170" s="270"/>
      <c r="F170" s="291" t="s">
        <v>658</v>
      </c>
      <c r="G170" s="270"/>
      <c r="H170" s="270" t="s">
        <v>708</v>
      </c>
      <c r="I170" s="270" t="s">
        <v>660</v>
      </c>
      <c r="J170" s="270" t="s">
        <v>709</v>
      </c>
      <c r="K170" s="316"/>
    </row>
    <row r="171" spans="2:11" s="1" customFormat="1" ht="15" customHeight="1">
      <c r="B171" s="293"/>
      <c r="C171" s="270" t="s">
        <v>82</v>
      </c>
      <c r="D171" s="270"/>
      <c r="E171" s="270"/>
      <c r="F171" s="291" t="s">
        <v>658</v>
      </c>
      <c r="G171" s="270"/>
      <c r="H171" s="270" t="s">
        <v>725</v>
      </c>
      <c r="I171" s="270" t="s">
        <v>660</v>
      </c>
      <c r="J171" s="270" t="s">
        <v>709</v>
      </c>
      <c r="K171" s="316"/>
    </row>
    <row r="172" spans="2:11" s="1" customFormat="1" ht="15" customHeight="1">
      <c r="B172" s="293"/>
      <c r="C172" s="270" t="s">
        <v>663</v>
      </c>
      <c r="D172" s="270"/>
      <c r="E172" s="270"/>
      <c r="F172" s="291" t="s">
        <v>664</v>
      </c>
      <c r="G172" s="270"/>
      <c r="H172" s="270" t="s">
        <v>725</v>
      </c>
      <c r="I172" s="270" t="s">
        <v>660</v>
      </c>
      <c r="J172" s="270">
        <v>50</v>
      </c>
      <c r="K172" s="316"/>
    </row>
    <row r="173" spans="2:11" s="1" customFormat="1" ht="15" customHeight="1">
      <c r="B173" s="293"/>
      <c r="C173" s="270" t="s">
        <v>666</v>
      </c>
      <c r="D173" s="270"/>
      <c r="E173" s="270"/>
      <c r="F173" s="291" t="s">
        <v>658</v>
      </c>
      <c r="G173" s="270"/>
      <c r="H173" s="270" t="s">
        <v>725</v>
      </c>
      <c r="I173" s="270" t="s">
        <v>668</v>
      </c>
      <c r="J173" s="270"/>
      <c r="K173" s="316"/>
    </row>
    <row r="174" spans="2:11" s="1" customFormat="1" ht="15" customHeight="1">
      <c r="B174" s="293"/>
      <c r="C174" s="270" t="s">
        <v>677</v>
      </c>
      <c r="D174" s="270"/>
      <c r="E174" s="270"/>
      <c r="F174" s="291" t="s">
        <v>664</v>
      </c>
      <c r="G174" s="270"/>
      <c r="H174" s="270" t="s">
        <v>725</v>
      </c>
      <c r="I174" s="270" t="s">
        <v>660</v>
      </c>
      <c r="J174" s="270">
        <v>50</v>
      </c>
      <c r="K174" s="316"/>
    </row>
    <row r="175" spans="2:11" s="1" customFormat="1" ht="15" customHeight="1">
      <c r="B175" s="293"/>
      <c r="C175" s="270" t="s">
        <v>685</v>
      </c>
      <c r="D175" s="270"/>
      <c r="E175" s="270"/>
      <c r="F175" s="291" t="s">
        <v>664</v>
      </c>
      <c r="G175" s="270"/>
      <c r="H175" s="270" t="s">
        <v>725</v>
      </c>
      <c r="I175" s="270" t="s">
        <v>660</v>
      </c>
      <c r="J175" s="270">
        <v>50</v>
      </c>
      <c r="K175" s="316"/>
    </row>
    <row r="176" spans="2:11" s="1" customFormat="1" ht="15" customHeight="1">
      <c r="B176" s="293"/>
      <c r="C176" s="270" t="s">
        <v>683</v>
      </c>
      <c r="D176" s="270"/>
      <c r="E176" s="270"/>
      <c r="F176" s="291" t="s">
        <v>664</v>
      </c>
      <c r="G176" s="270"/>
      <c r="H176" s="270" t="s">
        <v>725</v>
      </c>
      <c r="I176" s="270" t="s">
        <v>660</v>
      </c>
      <c r="J176" s="270">
        <v>50</v>
      </c>
      <c r="K176" s="316"/>
    </row>
    <row r="177" spans="2:11" s="1" customFormat="1" ht="15" customHeight="1">
      <c r="B177" s="293"/>
      <c r="C177" s="270" t="s">
        <v>167</v>
      </c>
      <c r="D177" s="270"/>
      <c r="E177" s="270"/>
      <c r="F177" s="291" t="s">
        <v>658</v>
      </c>
      <c r="G177" s="270"/>
      <c r="H177" s="270" t="s">
        <v>726</v>
      </c>
      <c r="I177" s="270" t="s">
        <v>727</v>
      </c>
      <c r="J177" s="270"/>
      <c r="K177" s="316"/>
    </row>
    <row r="178" spans="2:11" s="1" customFormat="1" ht="15" customHeight="1">
      <c r="B178" s="293"/>
      <c r="C178" s="270" t="s">
        <v>55</v>
      </c>
      <c r="D178" s="270"/>
      <c r="E178" s="270"/>
      <c r="F178" s="291" t="s">
        <v>658</v>
      </c>
      <c r="G178" s="270"/>
      <c r="H178" s="270" t="s">
        <v>728</v>
      </c>
      <c r="I178" s="270" t="s">
        <v>729</v>
      </c>
      <c r="J178" s="270">
        <v>1</v>
      </c>
      <c r="K178" s="316"/>
    </row>
    <row r="179" spans="2:11" s="1" customFormat="1" ht="15" customHeight="1">
      <c r="B179" s="293"/>
      <c r="C179" s="270" t="s">
        <v>51</v>
      </c>
      <c r="D179" s="270"/>
      <c r="E179" s="270"/>
      <c r="F179" s="291" t="s">
        <v>658</v>
      </c>
      <c r="G179" s="270"/>
      <c r="H179" s="270" t="s">
        <v>730</v>
      </c>
      <c r="I179" s="270" t="s">
        <v>660</v>
      </c>
      <c r="J179" s="270">
        <v>20</v>
      </c>
      <c r="K179" s="316"/>
    </row>
    <row r="180" spans="2:11" s="1" customFormat="1" ht="15" customHeight="1">
      <c r="B180" s="293"/>
      <c r="C180" s="270" t="s">
        <v>52</v>
      </c>
      <c r="D180" s="270"/>
      <c r="E180" s="270"/>
      <c r="F180" s="291" t="s">
        <v>658</v>
      </c>
      <c r="G180" s="270"/>
      <c r="H180" s="270" t="s">
        <v>731</v>
      </c>
      <c r="I180" s="270" t="s">
        <v>660</v>
      </c>
      <c r="J180" s="270">
        <v>255</v>
      </c>
      <c r="K180" s="316"/>
    </row>
    <row r="181" spans="2:11" s="1" customFormat="1" ht="15" customHeight="1">
      <c r="B181" s="293"/>
      <c r="C181" s="270" t="s">
        <v>168</v>
      </c>
      <c r="D181" s="270"/>
      <c r="E181" s="270"/>
      <c r="F181" s="291" t="s">
        <v>658</v>
      </c>
      <c r="G181" s="270"/>
      <c r="H181" s="270" t="s">
        <v>622</v>
      </c>
      <c r="I181" s="270" t="s">
        <v>660</v>
      </c>
      <c r="J181" s="270">
        <v>10</v>
      </c>
      <c r="K181" s="316"/>
    </row>
    <row r="182" spans="2:11" s="1" customFormat="1" ht="15" customHeight="1">
      <c r="B182" s="293"/>
      <c r="C182" s="270" t="s">
        <v>169</v>
      </c>
      <c r="D182" s="270"/>
      <c r="E182" s="270"/>
      <c r="F182" s="291" t="s">
        <v>658</v>
      </c>
      <c r="G182" s="270"/>
      <c r="H182" s="270" t="s">
        <v>732</v>
      </c>
      <c r="I182" s="270" t="s">
        <v>693</v>
      </c>
      <c r="J182" s="270"/>
      <c r="K182" s="316"/>
    </row>
    <row r="183" spans="2:11" s="1" customFormat="1" ht="15" customHeight="1">
      <c r="B183" s="293"/>
      <c r="C183" s="270" t="s">
        <v>733</v>
      </c>
      <c r="D183" s="270"/>
      <c r="E183" s="270"/>
      <c r="F183" s="291" t="s">
        <v>658</v>
      </c>
      <c r="G183" s="270"/>
      <c r="H183" s="270" t="s">
        <v>734</v>
      </c>
      <c r="I183" s="270" t="s">
        <v>693</v>
      </c>
      <c r="J183" s="270"/>
      <c r="K183" s="316"/>
    </row>
    <row r="184" spans="2:11" s="1" customFormat="1" ht="15" customHeight="1">
      <c r="B184" s="293"/>
      <c r="C184" s="270" t="s">
        <v>722</v>
      </c>
      <c r="D184" s="270"/>
      <c r="E184" s="270"/>
      <c r="F184" s="291" t="s">
        <v>658</v>
      </c>
      <c r="G184" s="270"/>
      <c r="H184" s="270" t="s">
        <v>735</v>
      </c>
      <c r="I184" s="270" t="s">
        <v>693</v>
      </c>
      <c r="J184" s="270"/>
      <c r="K184" s="316"/>
    </row>
    <row r="185" spans="2:11" s="1" customFormat="1" ht="15" customHeight="1">
      <c r="B185" s="293"/>
      <c r="C185" s="270" t="s">
        <v>171</v>
      </c>
      <c r="D185" s="270"/>
      <c r="E185" s="270"/>
      <c r="F185" s="291" t="s">
        <v>664</v>
      </c>
      <c r="G185" s="270"/>
      <c r="H185" s="270" t="s">
        <v>736</v>
      </c>
      <c r="I185" s="270" t="s">
        <v>660</v>
      </c>
      <c r="J185" s="270">
        <v>50</v>
      </c>
      <c r="K185" s="316"/>
    </row>
    <row r="186" spans="2:11" s="1" customFormat="1" ht="15" customHeight="1">
      <c r="B186" s="293"/>
      <c r="C186" s="270" t="s">
        <v>737</v>
      </c>
      <c r="D186" s="270"/>
      <c r="E186" s="270"/>
      <c r="F186" s="291" t="s">
        <v>664</v>
      </c>
      <c r="G186" s="270"/>
      <c r="H186" s="270" t="s">
        <v>738</v>
      </c>
      <c r="I186" s="270" t="s">
        <v>739</v>
      </c>
      <c r="J186" s="270"/>
      <c r="K186" s="316"/>
    </row>
    <row r="187" spans="2:11" s="1" customFormat="1" ht="15" customHeight="1">
      <c r="B187" s="293"/>
      <c r="C187" s="270" t="s">
        <v>740</v>
      </c>
      <c r="D187" s="270"/>
      <c r="E187" s="270"/>
      <c r="F187" s="291" t="s">
        <v>664</v>
      </c>
      <c r="G187" s="270"/>
      <c r="H187" s="270" t="s">
        <v>741</v>
      </c>
      <c r="I187" s="270" t="s">
        <v>739</v>
      </c>
      <c r="J187" s="270"/>
      <c r="K187" s="316"/>
    </row>
    <row r="188" spans="2:11" s="1" customFormat="1" ht="15" customHeight="1">
      <c r="B188" s="293"/>
      <c r="C188" s="270" t="s">
        <v>742</v>
      </c>
      <c r="D188" s="270"/>
      <c r="E188" s="270"/>
      <c r="F188" s="291" t="s">
        <v>664</v>
      </c>
      <c r="G188" s="270"/>
      <c r="H188" s="270" t="s">
        <v>743</v>
      </c>
      <c r="I188" s="270" t="s">
        <v>739</v>
      </c>
      <c r="J188" s="270"/>
      <c r="K188" s="316"/>
    </row>
    <row r="189" spans="2:11" s="1" customFormat="1" ht="15" customHeight="1">
      <c r="B189" s="293"/>
      <c r="C189" s="329" t="s">
        <v>744</v>
      </c>
      <c r="D189" s="270"/>
      <c r="E189" s="270"/>
      <c r="F189" s="291" t="s">
        <v>664</v>
      </c>
      <c r="G189" s="270"/>
      <c r="H189" s="270" t="s">
        <v>745</v>
      </c>
      <c r="I189" s="270" t="s">
        <v>746</v>
      </c>
      <c r="J189" s="330" t="s">
        <v>747</v>
      </c>
      <c r="K189" s="316"/>
    </row>
    <row r="190" spans="2:11" s="18" customFormat="1" ht="15" customHeight="1">
      <c r="B190" s="331"/>
      <c r="C190" s="332" t="s">
        <v>748</v>
      </c>
      <c r="D190" s="333"/>
      <c r="E190" s="333"/>
      <c r="F190" s="334" t="s">
        <v>664</v>
      </c>
      <c r="G190" s="333"/>
      <c r="H190" s="333" t="s">
        <v>749</v>
      </c>
      <c r="I190" s="333" t="s">
        <v>746</v>
      </c>
      <c r="J190" s="335" t="s">
        <v>747</v>
      </c>
      <c r="K190" s="336"/>
    </row>
    <row r="191" spans="2:11" s="1" customFormat="1" ht="15" customHeight="1">
      <c r="B191" s="293"/>
      <c r="C191" s="329" t="s">
        <v>40</v>
      </c>
      <c r="D191" s="270"/>
      <c r="E191" s="270"/>
      <c r="F191" s="291" t="s">
        <v>658</v>
      </c>
      <c r="G191" s="270"/>
      <c r="H191" s="267" t="s">
        <v>750</v>
      </c>
      <c r="I191" s="270" t="s">
        <v>751</v>
      </c>
      <c r="J191" s="270"/>
      <c r="K191" s="316"/>
    </row>
    <row r="192" spans="2:11" s="1" customFormat="1" ht="15" customHeight="1">
      <c r="B192" s="293"/>
      <c r="C192" s="329" t="s">
        <v>752</v>
      </c>
      <c r="D192" s="270"/>
      <c r="E192" s="270"/>
      <c r="F192" s="291" t="s">
        <v>658</v>
      </c>
      <c r="G192" s="270"/>
      <c r="H192" s="270" t="s">
        <v>753</v>
      </c>
      <c r="I192" s="270" t="s">
        <v>693</v>
      </c>
      <c r="J192" s="270"/>
      <c r="K192" s="316"/>
    </row>
    <row r="193" spans="2:11" s="1" customFormat="1" ht="15" customHeight="1">
      <c r="B193" s="293"/>
      <c r="C193" s="329" t="s">
        <v>754</v>
      </c>
      <c r="D193" s="270"/>
      <c r="E193" s="270"/>
      <c r="F193" s="291" t="s">
        <v>658</v>
      </c>
      <c r="G193" s="270"/>
      <c r="H193" s="270" t="s">
        <v>755</v>
      </c>
      <c r="I193" s="270" t="s">
        <v>693</v>
      </c>
      <c r="J193" s="270"/>
      <c r="K193" s="316"/>
    </row>
    <row r="194" spans="2:11" s="1" customFormat="1" ht="15" customHeight="1">
      <c r="B194" s="293"/>
      <c r="C194" s="329" t="s">
        <v>756</v>
      </c>
      <c r="D194" s="270"/>
      <c r="E194" s="270"/>
      <c r="F194" s="291" t="s">
        <v>664</v>
      </c>
      <c r="G194" s="270"/>
      <c r="H194" s="270" t="s">
        <v>757</v>
      </c>
      <c r="I194" s="270" t="s">
        <v>693</v>
      </c>
      <c r="J194" s="270"/>
      <c r="K194" s="316"/>
    </row>
    <row r="195" spans="2:11" s="1" customFormat="1" ht="15" customHeight="1">
      <c r="B195" s="322"/>
      <c r="C195" s="337"/>
      <c r="D195" s="302"/>
      <c r="E195" s="302"/>
      <c r="F195" s="302"/>
      <c r="G195" s="302"/>
      <c r="H195" s="302"/>
      <c r="I195" s="302"/>
      <c r="J195" s="302"/>
      <c r="K195" s="323"/>
    </row>
    <row r="196" spans="2:11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pans="2:11" s="1" customFormat="1" ht="18.75" customHeight="1">
      <c r="B197" s="304"/>
      <c r="C197" s="314"/>
      <c r="D197" s="314"/>
      <c r="E197" s="314"/>
      <c r="F197" s="324"/>
      <c r="G197" s="314"/>
      <c r="H197" s="314"/>
      <c r="I197" s="314"/>
      <c r="J197" s="314"/>
      <c r="K197" s="304"/>
    </row>
    <row r="198" spans="2:11" s="1" customFormat="1" ht="18.75" customHeight="1"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</row>
    <row r="199" spans="2:11" s="1" customFormat="1" ht="13.5">
      <c r="B199" s="259"/>
      <c r="C199" s="260"/>
      <c r="D199" s="260"/>
      <c r="E199" s="260"/>
      <c r="F199" s="260"/>
      <c r="G199" s="260"/>
      <c r="H199" s="260"/>
      <c r="I199" s="260"/>
      <c r="J199" s="260"/>
      <c r="K199" s="261"/>
    </row>
    <row r="200" spans="2:11" s="1" customFormat="1" ht="21">
      <c r="B200" s="262"/>
      <c r="C200" s="401" t="s">
        <v>758</v>
      </c>
      <c r="D200" s="401"/>
      <c r="E200" s="401"/>
      <c r="F200" s="401"/>
      <c r="G200" s="401"/>
      <c r="H200" s="401"/>
      <c r="I200" s="401"/>
      <c r="J200" s="401"/>
      <c r="K200" s="263"/>
    </row>
    <row r="201" spans="2:11" s="1" customFormat="1" ht="25.5" customHeight="1">
      <c r="B201" s="262"/>
      <c r="C201" s="338" t="s">
        <v>759</v>
      </c>
      <c r="D201" s="338"/>
      <c r="E201" s="338"/>
      <c r="F201" s="338" t="s">
        <v>760</v>
      </c>
      <c r="G201" s="339"/>
      <c r="H201" s="404" t="s">
        <v>761</v>
      </c>
      <c r="I201" s="404"/>
      <c r="J201" s="404"/>
      <c r="K201" s="263"/>
    </row>
    <row r="202" spans="2:11" s="1" customFormat="1" ht="5.25" customHeight="1">
      <c r="B202" s="293"/>
      <c r="C202" s="288"/>
      <c r="D202" s="288"/>
      <c r="E202" s="288"/>
      <c r="F202" s="288"/>
      <c r="G202" s="314"/>
      <c r="H202" s="288"/>
      <c r="I202" s="288"/>
      <c r="J202" s="288"/>
      <c r="K202" s="316"/>
    </row>
    <row r="203" spans="2:11" s="1" customFormat="1" ht="15" customHeight="1">
      <c r="B203" s="293"/>
      <c r="C203" s="270" t="s">
        <v>751</v>
      </c>
      <c r="D203" s="270"/>
      <c r="E203" s="270"/>
      <c r="F203" s="291" t="s">
        <v>41</v>
      </c>
      <c r="G203" s="270"/>
      <c r="H203" s="405" t="s">
        <v>762</v>
      </c>
      <c r="I203" s="405"/>
      <c r="J203" s="405"/>
      <c r="K203" s="316"/>
    </row>
    <row r="204" spans="2:11" s="1" customFormat="1" ht="15" customHeight="1">
      <c r="B204" s="293"/>
      <c r="C204" s="270"/>
      <c r="D204" s="270"/>
      <c r="E204" s="270"/>
      <c r="F204" s="291" t="s">
        <v>42</v>
      </c>
      <c r="G204" s="270"/>
      <c r="H204" s="405" t="s">
        <v>763</v>
      </c>
      <c r="I204" s="405"/>
      <c r="J204" s="405"/>
      <c r="K204" s="316"/>
    </row>
    <row r="205" spans="2:11" s="1" customFormat="1" ht="15" customHeight="1">
      <c r="B205" s="293"/>
      <c r="C205" s="270"/>
      <c r="D205" s="270"/>
      <c r="E205" s="270"/>
      <c r="F205" s="291" t="s">
        <v>45</v>
      </c>
      <c r="G205" s="270"/>
      <c r="H205" s="405" t="s">
        <v>764</v>
      </c>
      <c r="I205" s="405"/>
      <c r="J205" s="405"/>
      <c r="K205" s="316"/>
    </row>
    <row r="206" spans="2:11" s="1" customFormat="1" ht="15" customHeight="1">
      <c r="B206" s="293"/>
      <c r="C206" s="270"/>
      <c r="D206" s="270"/>
      <c r="E206" s="270"/>
      <c r="F206" s="291" t="s">
        <v>43</v>
      </c>
      <c r="G206" s="270"/>
      <c r="H206" s="405" t="s">
        <v>765</v>
      </c>
      <c r="I206" s="405"/>
      <c r="J206" s="405"/>
      <c r="K206" s="316"/>
    </row>
    <row r="207" spans="2:11" s="1" customFormat="1" ht="15" customHeight="1">
      <c r="B207" s="293"/>
      <c r="C207" s="270"/>
      <c r="D207" s="270"/>
      <c r="E207" s="270"/>
      <c r="F207" s="291" t="s">
        <v>44</v>
      </c>
      <c r="G207" s="270"/>
      <c r="H207" s="405" t="s">
        <v>766</v>
      </c>
      <c r="I207" s="405"/>
      <c r="J207" s="405"/>
      <c r="K207" s="316"/>
    </row>
    <row r="208" spans="2:11" s="1" customFormat="1" ht="15" customHeight="1">
      <c r="B208" s="293"/>
      <c r="C208" s="270"/>
      <c r="D208" s="270"/>
      <c r="E208" s="270"/>
      <c r="F208" s="291"/>
      <c r="G208" s="270"/>
      <c r="H208" s="270"/>
      <c r="I208" s="270"/>
      <c r="J208" s="270"/>
      <c r="K208" s="316"/>
    </row>
    <row r="209" spans="2:11" s="1" customFormat="1" ht="15" customHeight="1">
      <c r="B209" s="293"/>
      <c r="C209" s="270" t="s">
        <v>705</v>
      </c>
      <c r="D209" s="270"/>
      <c r="E209" s="270"/>
      <c r="F209" s="291" t="s">
        <v>76</v>
      </c>
      <c r="G209" s="270"/>
      <c r="H209" s="405" t="s">
        <v>767</v>
      </c>
      <c r="I209" s="405"/>
      <c r="J209" s="405"/>
      <c r="K209" s="316"/>
    </row>
    <row r="210" spans="2:11" s="1" customFormat="1" ht="15" customHeight="1">
      <c r="B210" s="293"/>
      <c r="C210" s="270"/>
      <c r="D210" s="270"/>
      <c r="E210" s="270"/>
      <c r="F210" s="291" t="s">
        <v>601</v>
      </c>
      <c r="G210" s="270"/>
      <c r="H210" s="405" t="s">
        <v>602</v>
      </c>
      <c r="I210" s="405"/>
      <c r="J210" s="405"/>
      <c r="K210" s="316"/>
    </row>
    <row r="211" spans="2:11" s="1" customFormat="1" ht="15" customHeight="1">
      <c r="B211" s="293"/>
      <c r="C211" s="270"/>
      <c r="D211" s="270"/>
      <c r="E211" s="270"/>
      <c r="F211" s="291" t="s">
        <v>599</v>
      </c>
      <c r="G211" s="270"/>
      <c r="H211" s="405" t="s">
        <v>768</v>
      </c>
      <c r="I211" s="405"/>
      <c r="J211" s="405"/>
      <c r="K211" s="316"/>
    </row>
    <row r="212" spans="2:11" s="1" customFormat="1" ht="15" customHeight="1">
      <c r="B212" s="340"/>
      <c r="C212" s="270"/>
      <c r="D212" s="270"/>
      <c r="E212" s="270"/>
      <c r="F212" s="291" t="s">
        <v>603</v>
      </c>
      <c r="G212" s="329"/>
      <c r="H212" s="406" t="s">
        <v>604</v>
      </c>
      <c r="I212" s="406"/>
      <c r="J212" s="406"/>
      <c r="K212" s="341"/>
    </row>
    <row r="213" spans="2:11" s="1" customFormat="1" ht="15" customHeight="1">
      <c r="B213" s="340"/>
      <c r="C213" s="270"/>
      <c r="D213" s="270"/>
      <c r="E213" s="270"/>
      <c r="F213" s="291" t="s">
        <v>605</v>
      </c>
      <c r="G213" s="329"/>
      <c r="H213" s="406" t="s">
        <v>769</v>
      </c>
      <c r="I213" s="406"/>
      <c r="J213" s="406"/>
      <c r="K213" s="341"/>
    </row>
    <row r="214" spans="2:11" s="1" customFormat="1" ht="15" customHeight="1">
      <c r="B214" s="340"/>
      <c r="C214" s="270"/>
      <c r="D214" s="270"/>
      <c r="E214" s="270"/>
      <c r="F214" s="291"/>
      <c r="G214" s="329"/>
      <c r="H214" s="320"/>
      <c r="I214" s="320"/>
      <c r="J214" s="320"/>
      <c r="K214" s="341"/>
    </row>
    <row r="215" spans="2:11" s="1" customFormat="1" ht="15" customHeight="1">
      <c r="B215" s="340"/>
      <c r="C215" s="270" t="s">
        <v>729</v>
      </c>
      <c r="D215" s="270"/>
      <c r="E215" s="270"/>
      <c r="F215" s="291">
        <v>1</v>
      </c>
      <c r="G215" s="329"/>
      <c r="H215" s="406" t="s">
        <v>770</v>
      </c>
      <c r="I215" s="406"/>
      <c r="J215" s="406"/>
      <c r="K215" s="341"/>
    </row>
    <row r="216" spans="2:11" s="1" customFormat="1" ht="15" customHeight="1">
      <c r="B216" s="340"/>
      <c r="C216" s="270"/>
      <c r="D216" s="270"/>
      <c r="E216" s="270"/>
      <c r="F216" s="291">
        <v>2</v>
      </c>
      <c r="G216" s="329"/>
      <c r="H216" s="406" t="s">
        <v>771</v>
      </c>
      <c r="I216" s="406"/>
      <c r="J216" s="406"/>
      <c r="K216" s="341"/>
    </row>
    <row r="217" spans="2:11" s="1" customFormat="1" ht="15" customHeight="1">
      <c r="B217" s="340"/>
      <c r="C217" s="270"/>
      <c r="D217" s="270"/>
      <c r="E217" s="270"/>
      <c r="F217" s="291">
        <v>3</v>
      </c>
      <c r="G217" s="329"/>
      <c r="H217" s="406" t="s">
        <v>772</v>
      </c>
      <c r="I217" s="406"/>
      <c r="J217" s="406"/>
      <c r="K217" s="341"/>
    </row>
    <row r="218" spans="2:11" s="1" customFormat="1" ht="15" customHeight="1">
      <c r="B218" s="340"/>
      <c r="C218" s="270"/>
      <c r="D218" s="270"/>
      <c r="E218" s="270"/>
      <c r="F218" s="291">
        <v>4</v>
      </c>
      <c r="G218" s="329"/>
      <c r="H218" s="406" t="s">
        <v>773</v>
      </c>
      <c r="I218" s="406"/>
      <c r="J218" s="406"/>
      <c r="K218" s="341"/>
    </row>
    <row r="219" spans="2:11" s="1" customFormat="1" ht="12.75" customHeight="1">
      <c r="B219" s="342"/>
      <c r="C219" s="343"/>
      <c r="D219" s="343"/>
      <c r="E219" s="343"/>
      <c r="F219" s="343"/>
      <c r="G219" s="343"/>
      <c r="H219" s="343"/>
      <c r="I219" s="343"/>
      <c r="J219" s="343"/>
      <c r="K219" s="34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45</vt:i4>
      </vt:variant>
    </vt:vector>
  </HeadingPairs>
  <TitlesOfParts>
    <vt:vector size="68" baseType="lpstr">
      <vt:lpstr>Rekapitulace stavby</vt:lpstr>
      <vt:lpstr>011 - Bytová jednotka 1, ...</vt:lpstr>
      <vt:lpstr>012 - Bytová jednotka 2, ...</vt:lpstr>
      <vt:lpstr>013 - Bytová jednotka 3, ...</vt:lpstr>
      <vt:lpstr>014 - Bytová jednotka 4, ...</vt:lpstr>
      <vt:lpstr>015 - Bytová jednotka 5, ...</vt:lpstr>
      <vt:lpstr>016 - Bytová jednotka 6, ...</vt:lpstr>
      <vt:lpstr>017 - Společné prostory 817</vt:lpstr>
      <vt:lpstr>021 - Bytová jednotka 1, ...</vt:lpstr>
      <vt:lpstr>022 - Bytová jednotka 2, ...</vt:lpstr>
      <vt:lpstr>023 - Bytová jednotka 3, ...</vt:lpstr>
      <vt:lpstr>024 - Bytová jednotka 4, ...</vt:lpstr>
      <vt:lpstr>025 - Bytová jednotka 5, ...</vt:lpstr>
      <vt:lpstr>026 - Bytová jednotka 6, ...</vt:lpstr>
      <vt:lpstr>027 - Společné prostory 818</vt:lpstr>
      <vt:lpstr>031 - Bytová jednotka 1, ...</vt:lpstr>
      <vt:lpstr>032 - Bytová jednotka 2, ...</vt:lpstr>
      <vt:lpstr>033 - Bytová jednotka 3, ...</vt:lpstr>
      <vt:lpstr>034 - Bytová jednotka 4, ...</vt:lpstr>
      <vt:lpstr>035 - Bytová jednotka 5, ...</vt:lpstr>
      <vt:lpstr>036 - Bytová jednotka 6, ...</vt:lpstr>
      <vt:lpstr>037 - Společné prostory 819</vt:lpstr>
      <vt:lpstr>Pokyny pro vyplnění</vt:lpstr>
      <vt:lpstr>'011 - Bytová jednotka 1, ...'!Názvy_tisku</vt:lpstr>
      <vt:lpstr>'012 - Bytová jednotka 2, ...'!Názvy_tisku</vt:lpstr>
      <vt:lpstr>'013 - Bytová jednotka 3, ...'!Názvy_tisku</vt:lpstr>
      <vt:lpstr>'014 - Bytová jednotka 4, ...'!Názvy_tisku</vt:lpstr>
      <vt:lpstr>'015 - Bytová jednotka 5, ...'!Názvy_tisku</vt:lpstr>
      <vt:lpstr>'016 - Bytová jednotka 6, ...'!Názvy_tisku</vt:lpstr>
      <vt:lpstr>'017 - Společné prostory 817'!Názvy_tisku</vt:lpstr>
      <vt:lpstr>'021 - Bytová jednotka 1, ...'!Názvy_tisku</vt:lpstr>
      <vt:lpstr>'022 - Bytová jednotka 2, ...'!Názvy_tisku</vt:lpstr>
      <vt:lpstr>'023 - Bytová jednotka 3, ...'!Názvy_tisku</vt:lpstr>
      <vt:lpstr>'024 - Bytová jednotka 4, ...'!Názvy_tisku</vt:lpstr>
      <vt:lpstr>'025 - Bytová jednotka 5, ...'!Názvy_tisku</vt:lpstr>
      <vt:lpstr>'026 - Bytová jednotka 6, ...'!Názvy_tisku</vt:lpstr>
      <vt:lpstr>'027 - Společné prostory 818'!Názvy_tisku</vt:lpstr>
      <vt:lpstr>'031 - Bytová jednotka 1, ...'!Názvy_tisku</vt:lpstr>
      <vt:lpstr>'032 - Bytová jednotka 2, ...'!Názvy_tisku</vt:lpstr>
      <vt:lpstr>'033 - Bytová jednotka 3, ...'!Názvy_tisku</vt:lpstr>
      <vt:lpstr>'034 - Bytová jednotka 4, ...'!Názvy_tisku</vt:lpstr>
      <vt:lpstr>'035 - Bytová jednotka 5, ...'!Názvy_tisku</vt:lpstr>
      <vt:lpstr>'036 - Bytová jednotka 6, ...'!Názvy_tisku</vt:lpstr>
      <vt:lpstr>'037 - Společné prostory 819'!Názvy_tisku</vt:lpstr>
      <vt:lpstr>'Rekapitulace stavby'!Názvy_tisku</vt:lpstr>
      <vt:lpstr>'011 - Bytová jednotka 1, ...'!Oblast_tisku</vt:lpstr>
      <vt:lpstr>'012 - Bytová jednotka 2, ...'!Oblast_tisku</vt:lpstr>
      <vt:lpstr>'013 - Bytová jednotka 3, ...'!Oblast_tisku</vt:lpstr>
      <vt:lpstr>'014 - Bytová jednotka 4, ...'!Oblast_tisku</vt:lpstr>
      <vt:lpstr>'015 - Bytová jednotka 5, ...'!Oblast_tisku</vt:lpstr>
      <vt:lpstr>'016 - Bytová jednotka 6, ...'!Oblast_tisku</vt:lpstr>
      <vt:lpstr>'017 - Společné prostory 817'!Oblast_tisku</vt:lpstr>
      <vt:lpstr>'021 - Bytová jednotka 1, ...'!Oblast_tisku</vt:lpstr>
      <vt:lpstr>'022 - Bytová jednotka 2, ...'!Oblast_tisku</vt:lpstr>
      <vt:lpstr>'023 - Bytová jednotka 3, ...'!Oblast_tisku</vt:lpstr>
      <vt:lpstr>'024 - Bytová jednotka 4, ...'!Oblast_tisku</vt:lpstr>
      <vt:lpstr>'025 - Bytová jednotka 5, ...'!Oblast_tisku</vt:lpstr>
      <vt:lpstr>'026 - Bytová jednotka 6, ...'!Oblast_tisku</vt:lpstr>
      <vt:lpstr>'027 - Společné prostory 818'!Oblast_tisku</vt:lpstr>
      <vt:lpstr>'031 - Bytová jednotka 1, ...'!Oblast_tisku</vt:lpstr>
      <vt:lpstr>'032 - Bytová jednotka 2, ...'!Oblast_tisku</vt:lpstr>
      <vt:lpstr>'033 - Bytová jednotka 3, ...'!Oblast_tisku</vt:lpstr>
      <vt:lpstr>'034 - Bytová jednotka 4, ...'!Oblast_tisku</vt:lpstr>
      <vt:lpstr>'035 - Bytová jednotka 5, ...'!Oblast_tisku</vt:lpstr>
      <vt:lpstr>'036 - Bytová jednotka 6, ...'!Oblast_tisku</vt:lpstr>
      <vt:lpstr>'037 - Společné prostory 819'!Oblast_tisku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NTB\admin</dc:creator>
  <cp:lastModifiedBy>Leskovjanová Irena, Mgr.</cp:lastModifiedBy>
  <dcterms:created xsi:type="dcterms:W3CDTF">2024-02-09T14:27:09Z</dcterms:created>
  <dcterms:modified xsi:type="dcterms:W3CDTF">2024-06-05T07:18:58Z</dcterms:modified>
</cp:coreProperties>
</file>