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4\_oprava chodníku Křižná\"/>
    </mc:Choice>
  </mc:AlternateContent>
  <bookViews>
    <workbookView xWindow="0" yWindow="0" windowWidth="28800" windowHeight="12300" activeTab="1"/>
  </bookViews>
  <sheets>
    <sheet name="Rekapitulace stavby" sheetId="1" r:id="rId1"/>
    <sheet name="Mesto1154 - Oprava chodní..." sheetId="2" r:id="rId2"/>
    <sheet name="Seznam figur" sheetId="3" r:id="rId3"/>
  </sheets>
  <definedNames>
    <definedName name="_xlnm._FilterDatabase" localSheetId="1" hidden="1">'Mesto1154 - Oprava chodní...'!$C$117:$K$184</definedName>
    <definedName name="_xlnm.Print_Titles" localSheetId="1">'Mesto1154 - Oprava chodní...'!$117:$117</definedName>
    <definedName name="_xlnm.Print_Titles" localSheetId="0">'Rekapitulace stavby'!$92:$92</definedName>
    <definedName name="_xlnm.Print_Titles" localSheetId="2">'Seznam figur'!$9:$9</definedName>
    <definedName name="_xlnm.Print_Area" localSheetId="1">'Mesto1154 - Oprava chodní...'!$C$4:$J$76,'Mesto1154 - Oprava chodní...'!$C$82:$J$101,'Mesto1154 - Oprava chodní...'!$C$107:$K$184</definedName>
    <definedName name="_xlnm.Print_Area" localSheetId="0">'Rekapitulace stavby'!$D$4:$AO$76,'Rekapitulace stavby'!$C$82:$AQ$96</definedName>
    <definedName name="_xlnm.Print_Area" localSheetId="2">'Seznam figur'!$C$4:$G$26</definedName>
  </definedNames>
  <calcPr calcId="162913"/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/>
  <c r="BI184" i="2"/>
  <c r="BH184" i="2"/>
  <c r="BG184" i="2"/>
  <c r="BF184" i="2"/>
  <c r="T184" i="2"/>
  <c r="T183" i="2"/>
  <c r="R184" i="2"/>
  <c r="R183" i="2" s="1"/>
  <c r="P184" i="2"/>
  <c r="P183" i="2" s="1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J115" i="2"/>
  <c r="F114" i="2"/>
  <c r="F112" i="2"/>
  <c r="E110" i="2"/>
  <c r="J90" i="2"/>
  <c r="F89" i="2"/>
  <c r="F87" i="2"/>
  <c r="E85" i="2"/>
  <c r="J19" i="2"/>
  <c r="E19" i="2"/>
  <c r="J89" i="2" s="1"/>
  <c r="J18" i="2"/>
  <c r="J16" i="2"/>
  <c r="E16" i="2"/>
  <c r="F115" i="2" s="1"/>
  <c r="J15" i="2"/>
  <c r="J10" i="2"/>
  <c r="J112" i="2" s="1"/>
  <c r="L90" i="1"/>
  <c r="AM90" i="1"/>
  <c r="AM89" i="1"/>
  <c r="L89" i="1"/>
  <c r="AM87" i="1"/>
  <c r="L87" i="1"/>
  <c r="L85" i="1"/>
  <c r="L84" i="1"/>
  <c r="BK184" i="2"/>
  <c r="BK164" i="2"/>
  <c r="J151" i="2"/>
  <c r="J122" i="2"/>
  <c r="BK181" i="2"/>
  <c r="BK162" i="2"/>
  <c r="BK151" i="2"/>
  <c r="BK135" i="2"/>
  <c r="BK125" i="2"/>
  <c r="BK170" i="2"/>
  <c r="J162" i="2"/>
  <c r="BK138" i="2"/>
  <c r="J125" i="2"/>
  <c r="BK160" i="2"/>
  <c r="J135" i="2"/>
  <c r="BK128" i="2"/>
  <c r="BK179" i="2"/>
  <c r="J170" i="2"/>
  <c r="J155" i="2"/>
  <c r="J132" i="2"/>
  <c r="J184" i="2"/>
  <c r="J157" i="2"/>
  <c r="BK145" i="2"/>
  <c r="BK131" i="2"/>
  <c r="BK123" i="2"/>
  <c r="BK177" i="2"/>
  <c r="J145" i="2"/>
  <c r="BK136" i="2"/>
  <c r="BK126" i="2"/>
  <c r="J172" i="2"/>
  <c r="J142" i="2"/>
  <c r="BK130" i="2"/>
  <c r="BK172" i="2"/>
  <c r="BK157" i="2"/>
  <c r="J136" i="2"/>
  <c r="J177" i="2"/>
  <c r="J160" i="2"/>
  <c r="J138" i="2"/>
  <c r="J126" i="2"/>
  <c r="J179" i="2"/>
  <c r="J164" i="2"/>
  <c r="J139" i="2"/>
  <c r="BK132" i="2"/>
  <c r="AS94" i="1"/>
  <c r="BK155" i="2"/>
  <c r="J133" i="2"/>
  <c r="J123" i="2"/>
  <c r="J181" i="2"/>
  <c r="BK167" i="2"/>
  <c r="BK133" i="2"/>
  <c r="BK121" i="2"/>
  <c r="BK175" i="2"/>
  <c r="J153" i="2"/>
  <c r="BK139" i="2"/>
  <c r="J130" i="2"/>
  <c r="J121" i="2"/>
  <c r="J167" i="2"/>
  <c r="BK142" i="2"/>
  <c r="J128" i="2"/>
  <c r="J175" i="2"/>
  <c r="BK153" i="2"/>
  <c r="J131" i="2"/>
  <c r="BK122" i="2"/>
  <c r="BK120" i="2" l="1"/>
  <c r="BK137" i="2"/>
  <c r="J137" i="2" s="1"/>
  <c r="J97" i="2" s="1"/>
  <c r="T144" i="2"/>
  <c r="BK163" i="2"/>
  <c r="J163" i="2"/>
  <c r="J99" i="2"/>
  <c r="P120" i="2"/>
  <c r="P137" i="2"/>
  <c r="P144" i="2"/>
  <c r="P163" i="2"/>
  <c r="R120" i="2"/>
  <c r="R137" i="2"/>
  <c r="BK144" i="2"/>
  <c r="J144" i="2"/>
  <c r="J98" i="2"/>
  <c r="T163" i="2"/>
  <c r="T120" i="2"/>
  <c r="T137" i="2"/>
  <c r="T119" i="2" s="1"/>
  <c r="T118" i="2" s="1"/>
  <c r="R144" i="2"/>
  <c r="R163" i="2"/>
  <c r="BK183" i="2"/>
  <c r="J183" i="2"/>
  <c r="J100" i="2"/>
  <c r="J87" i="2"/>
  <c r="BE123" i="2"/>
  <c r="BE125" i="2"/>
  <c r="BE131" i="2"/>
  <c r="BE135" i="2"/>
  <c r="BE136" i="2"/>
  <c r="BE138" i="2"/>
  <c r="BE145" i="2"/>
  <c r="BE162" i="2"/>
  <c r="BE167" i="2"/>
  <c r="BE177" i="2"/>
  <c r="BE181" i="2"/>
  <c r="F90" i="2"/>
  <c r="BE121" i="2"/>
  <c r="BE122" i="2"/>
  <c r="BE130" i="2"/>
  <c r="BE133" i="2"/>
  <c r="BE151" i="2"/>
  <c r="BE153" i="2"/>
  <c r="BE157" i="2"/>
  <c r="BE172" i="2"/>
  <c r="BE179" i="2"/>
  <c r="J114" i="2"/>
  <c r="BE132" i="2"/>
  <c r="BE155" i="2"/>
  <c r="BE164" i="2"/>
  <c r="BE170" i="2"/>
  <c r="BE184" i="2"/>
  <c r="BE126" i="2"/>
  <c r="BE128" i="2"/>
  <c r="BE139" i="2"/>
  <c r="BE142" i="2"/>
  <c r="BE160" i="2"/>
  <c r="BE175" i="2"/>
  <c r="F33" i="2"/>
  <c r="BB95" i="1" s="1"/>
  <c r="BB94" i="1" s="1"/>
  <c r="W31" i="1" s="1"/>
  <c r="F32" i="2"/>
  <c r="BA95" i="1" s="1"/>
  <c r="BA94" i="1" s="1"/>
  <c r="W30" i="1" s="1"/>
  <c r="F34" i="2"/>
  <c r="BC95" i="1" s="1"/>
  <c r="BC94" i="1" s="1"/>
  <c r="W32" i="1" s="1"/>
  <c r="F35" i="2"/>
  <c r="BD95" i="1" s="1"/>
  <c r="BD94" i="1" s="1"/>
  <c r="W33" i="1" s="1"/>
  <c r="J32" i="2"/>
  <c r="AW95" i="1" s="1"/>
  <c r="R119" i="2" l="1"/>
  <c r="R118" i="2" s="1"/>
  <c r="P119" i="2"/>
  <c r="P118" i="2"/>
  <c r="AU95" i="1"/>
  <c r="AU94" i="1" s="1"/>
  <c r="BK119" i="2"/>
  <c r="J119" i="2" s="1"/>
  <c r="J95" i="2" s="1"/>
  <c r="J120" i="2"/>
  <c r="J96" i="2" s="1"/>
  <c r="AW94" i="1"/>
  <c r="AK30" i="1" s="1"/>
  <c r="J31" i="2"/>
  <c r="AV95" i="1" s="1"/>
  <c r="AT95" i="1" s="1"/>
  <c r="F31" i="2"/>
  <c r="AZ95" i="1" s="1"/>
  <c r="AZ94" i="1" s="1"/>
  <c r="AV94" i="1" s="1"/>
  <c r="AK29" i="1" s="1"/>
  <c r="AY94" i="1"/>
  <c r="AX94" i="1"/>
  <c r="BK118" i="2" l="1"/>
  <c r="J118" i="2" s="1"/>
  <c r="J94" i="2" s="1"/>
  <c r="W29" i="1"/>
  <c r="AT94" i="1"/>
  <c r="J28" i="2" l="1"/>
  <c r="AG95" i="1" s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<sst xmlns="http://schemas.openxmlformats.org/spreadsheetml/2006/main" count="1084" uniqueCount="277">
  <si>
    <t>Export Komplet</t>
  </si>
  <si>
    <t/>
  </si>
  <si>
    <t>2.0</t>
  </si>
  <si>
    <t>False</t>
  </si>
  <si>
    <t>{9176af5e-7631-40a5-935b-ef138f7caab4}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</si>
  <si>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</si>
  <si>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</si>
  <si>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</si>
  <si>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</si>
  <si>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</si>
  <si>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</si>
  <si>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</si>
  <si>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</si>
  <si>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</si>
  <si>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Mesto1154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</si>
  <si>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</si>
  <si>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</si>
  <si>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Křižná</t>
  </si>
  <si>
    <t>KSO:</t>
  </si>
  <si>
    <t>CC-CZ:</t>
  </si>
  <si>
    <t>Místo:</t>
  </si>
  <si>
    <t>Valašské Meziříčí</t>
  </si>
  <si>
    <t>Datum:</t>
  </si>
  <si>
    <t>4. 6. 2024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</si>
  <si>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</si>
  <si>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</si>
  <si>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</si>
  <si>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</si>
  <si>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</si>
  <si>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</si>
  <si>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</si>
  <si>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</si>
  <si>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</si>
  <si>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</si>
  <si>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</si>
  <si>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</si>
  <si>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</si>
  <si>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</si>
  <si>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</si>
  <si>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</si>
  <si>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</si>
  <si>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</si>
  <si>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</si>
  <si>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</si>
  <si>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</si>
  <si>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</si>
  <si>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</si>
  <si>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</si>
  <si>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</si>
  <si>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</si>
  <si>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</si>
  <si>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</si>
  <si>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</si>
  <si>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</si>
  <si>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</si>
  <si>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</si>
  <si>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</si>
  <si>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</si>
  <si>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</si>
  <si>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</si>
  <si>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</si>
  <si>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</si>
  <si>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</si>
  <si>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</si>
  <si>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</si>
  <si>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</si>
  <si>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</si>
  <si>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</si>
  <si>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</si>
  <si>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</si>
  <si>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</si>
  <si>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</si>
  <si>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</si>
  <si>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</si>
  <si>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</si>
  <si>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</si>
  <si>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</si>
  <si>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</si>
  <si>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</si>
  <si>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</si>
  <si>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</si>
  <si>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</si>
  <si>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</si>
  <si>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</si>
  <si>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40,89</t>
  </si>
  <si>
    <t>2</t>
  </si>
  <si>
    <t>sut2</t>
  </si>
  <si>
    <t>25,286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</si>
  <si>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</si>
  <si>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</si>
  <si>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</si>
  <si>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</si>
  <si>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</si>
  <si>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</si>
  <si>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</si>
  <si>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</si>
  <si>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</si>
  <si>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</si>
  <si>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</si>
  <si>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</si>
  <si>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</si>
  <si>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</si>
  <si>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</si>
  <si>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</si>
  <si>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</si>
  <si>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</si>
  <si>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</si>
  <si>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</si>
  <si>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</si>
  <si>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</si>
  <si>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</si>
  <si>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</si>
  <si>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</si>
  <si>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</si>
  <si>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</si>
  <si>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</si>
  <si>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</si>
  <si>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</si>
  <si>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</si>
  <si>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</si>
  <si>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</si>
  <si>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01</t>
  </si>
  <si>
    <t>4</t>
  </si>
  <si>
    <t>977593176</t>
  </si>
  <si>
    <t>113107162</t>
  </si>
  <si>
    <t>Odstranění podkladu z kameniva drceného tl přes 100 do 200 mm strojně pl přes 50 do 200 m2</t>
  </si>
  <si>
    <t>-1775068352</t>
  </si>
  <si>
    <t>3</t>
  </si>
  <si>
    <t>113202111</t>
  </si>
  <si>
    <t>Vytrhání obrub krajníků obrubníků stojatých</t>
  </si>
  <si>
    <t>m</t>
  </si>
  <si>
    <t>-694058428</t>
  </si>
  <si>
    <t>VV</t>
  </si>
  <si>
    <t>94</t>
  </si>
  <si>
    <t>-193267875</t>
  </si>
  <si>
    <t>5</t>
  </si>
  <si>
    <t>162651112</t>
  </si>
  <si>
    <t>Vodorovné přemístění přes 4 000 do 5000 m výkopku/sypaniny z horniny třídy těžitelnosti I skupiny 1 až 3</t>
  </si>
  <si>
    <t>m3</t>
  </si>
  <si>
    <t>2047621530</t>
  </si>
  <si>
    <t>"dovoz ornnice"   50,0*0,1</t>
  </si>
  <si>
    <t>6</t>
  </si>
  <si>
    <t>167151101</t>
  </si>
  <si>
    <t>Nakládání výkopku z hornin třídy těžitelnosti I skupiny 1 až 3 do 100 m3</t>
  </si>
  <si>
    <t>-1346339193</t>
  </si>
  <si>
    <t>7</t>
  </si>
  <si>
    <t>181152302</t>
  </si>
  <si>
    <t>Úprava pláně pro silnice a dálnice v zářezech se zhutněním</t>
  </si>
  <si>
    <t>-766748804</t>
  </si>
  <si>
    <t>8</t>
  </si>
  <si>
    <t>181311103</t>
  </si>
  <si>
    <t>Rozprostření ornice tl vrstvy do 200 mm v rovině nebo ve svahu do 1:5 ručně</t>
  </si>
  <si>
    <t>-1848363487</t>
  </si>
  <si>
    <t>9</t>
  </si>
  <si>
    <t>181411131</t>
  </si>
  <si>
    <t>Založení parkového trávníku výsevem pl do 1000 m2 v rovině a ve svahu do 1:5</t>
  </si>
  <si>
    <t>1034731234</t>
  </si>
  <si>
    <t>10</t>
  </si>
  <si>
    <t>M</t>
  </si>
  <si>
    <t>00572410</t>
  </si>
  <si>
    <t>osivo směs travní parková</t>
  </si>
  <si>
    <t>kg</t>
  </si>
  <si>
    <t>232742243</t>
  </si>
  <si>
    <t>50*0,02 'Přepočtené koeficientem množství</t>
  </si>
  <si>
    <t>11</t>
  </si>
  <si>
    <t>183403153</t>
  </si>
  <si>
    <t>Obdělání půdy hrabáním v rovině a svahu do 1:5</t>
  </si>
  <si>
    <t>-2130069736</t>
  </si>
  <si>
    <t>183403161</t>
  </si>
  <si>
    <t>Obdělání půdy válením v rovině a svahu do 1:5</t>
  </si>
  <si>
    <t>-90087413</t>
  </si>
  <si>
    <t>Komunikace pozemní</t>
  </si>
  <si>
    <t>13</t>
  </si>
  <si>
    <t>564861111</t>
  </si>
  <si>
    <t>Podklad ze štěrkodrtě ŠD plochy přes 100 m2 tl 200 mm</t>
  </si>
  <si>
    <t>1832524109</t>
  </si>
  <si>
    <t>14</t>
  </si>
  <si>
    <t>596211112</t>
  </si>
  <si>
    <t>Kladení zámkové dlažby komunikací pro pěší ručně tl 60 mm skupiny A pl přes 100 do 300 m2</t>
  </si>
  <si>
    <t>1673537008</t>
  </si>
  <si>
    <t>použít stávající 10% nová</t>
  </si>
  <si>
    <t>94,0*1,5</t>
  </si>
  <si>
    <t>15</t>
  </si>
  <si>
    <t>59245018</t>
  </si>
  <si>
    <t>dlažba skladebná betonová 200x100mm tl 60mm přírodní</t>
  </si>
  <si>
    <t>-1726127365</t>
  </si>
  <si>
    <t>14,1*1,02 'Přepočtené koeficientem množství</t>
  </si>
  <si>
    <t>Ostatní konstrukce a práce, bourání</t>
  </si>
  <si>
    <t>16</t>
  </si>
  <si>
    <t>916131213</t>
  </si>
  <si>
    <t>Osazení silničního obrubníku betonového stojatého s boční opěrou do lože z betonu prostého</t>
  </si>
  <si>
    <t>-602483427</t>
  </si>
  <si>
    <t>V cenách chodníkových obrubníků ležatých i stojatých jsou započteny pro osazení</t>
  </si>
  <si>
    <t>do lože z kameniva těženého i náklady na dodání hmot pro lože tl. 80 až 100 mm,</t>
  </si>
  <si>
    <t>do lože z betonu prostého i náklady na dodání hmot pro lože tl. 80 až 100 mm; v cenách -1113 a -1213 též náklady na zřízení bočních opěr.</t>
  </si>
  <si>
    <t>nový obrubník</t>
  </si>
  <si>
    <t>17</t>
  </si>
  <si>
    <t>59217031</t>
  </si>
  <si>
    <t>obrubník silniční betonový 1000x150x250mm</t>
  </si>
  <si>
    <t>-558753064</t>
  </si>
  <si>
    <t>88*1,02 'Přepočtené koeficientem množství</t>
  </si>
  <si>
    <t>18</t>
  </si>
  <si>
    <t>59217029</t>
  </si>
  <si>
    <t>obrubník silniční betonový nájezdový 1000x150x150mm</t>
  </si>
  <si>
    <t>181054691</t>
  </si>
  <si>
    <t>4*1,02 'Přepočtené koeficientem množství</t>
  </si>
  <si>
    <t>19</t>
  </si>
  <si>
    <t>59217076</t>
  </si>
  <si>
    <t>obrubník silniční betonový přechodový 1000x150x250mm</t>
  </si>
  <si>
    <t>2074180333</t>
  </si>
  <si>
    <t>2*1,02 'Přepočtené koeficientem množství</t>
  </si>
  <si>
    <t>20</t>
  </si>
  <si>
    <t>916231213</t>
  </si>
  <si>
    <t>Osazení chodníkového obrubníku betonového stojatého s boční opěrou do lože z betonu prostého</t>
  </si>
  <si>
    <t>964255033</t>
  </si>
  <si>
    <t>"použít stávající  10% nový"</t>
  </si>
  <si>
    <t>94,0</t>
  </si>
  <si>
    <t>59217017</t>
  </si>
  <si>
    <t>obrubník betonový chodníkový 1000x100x250mm</t>
  </si>
  <si>
    <t>-41983763</t>
  </si>
  <si>
    <t>10*1,02 'Přepočtené koeficientem množství</t>
  </si>
  <si>
    <t>22</t>
  </si>
  <si>
    <t>919735112</t>
  </si>
  <si>
    <t>Řezání stávajícího živičného krytu hl přes 50 do 100 mm</t>
  </si>
  <si>
    <t>11575066</t>
  </si>
  <si>
    <t>997</t>
  </si>
  <si>
    <t>Přesun sutě</t>
  </si>
  <si>
    <t>31</t>
  </si>
  <si>
    <t>997221151</t>
  </si>
  <si>
    <t>Vodorovná doprava suti z kusových materiálů stavebním kolečkem do 50 m</t>
  </si>
  <si>
    <t>t</t>
  </si>
  <si>
    <t>-684316041</t>
  </si>
  <si>
    <t>dlažba 90%,chodníkový obrubník 10% odvoz+dovoz</t>
  </si>
  <si>
    <t>55,93*0,9*2</t>
  </si>
  <si>
    <t>23</t>
  </si>
  <si>
    <t>997221551</t>
  </si>
  <si>
    <t>Vodorovná doprava suti ze sypkých materiálů do 1 km</t>
  </si>
  <si>
    <t>-336285105</t>
  </si>
  <si>
    <t>odebraná ŠD</t>
  </si>
  <si>
    <t>24</t>
  </si>
  <si>
    <t>997221559</t>
  </si>
  <si>
    <t>Příplatek ZKD 1 km u vodorovné dopravy suti ze sypkých materiálů</t>
  </si>
  <si>
    <t>1885523786</t>
  </si>
  <si>
    <t>sut1*14</t>
  </si>
  <si>
    <t>25</t>
  </si>
  <si>
    <t>997221561</t>
  </si>
  <si>
    <t>Vodorovná doprava suti z kusových materiálů do 1 km</t>
  </si>
  <si>
    <t>-205096536</t>
  </si>
  <si>
    <t>dlažba +chodníkový obrubník odvoz 10%,silniční obrubník odvoz 100%</t>
  </si>
  <si>
    <t>60,16*0,1+19,27</t>
  </si>
  <si>
    <t>26</t>
  </si>
  <si>
    <t>997221569</t>
  </si>
  <si>
    <t>Příplatek ZKD 1 km u vodorovné dopravy suti z kusových materiálů</t>
  </si>
  <si>
    <t>927192490</t>
  </si>
  <si>
    <t>sut2*14</t>
  </si>
  <si>
    <t>27</t>
  </si>
  <si>
    <t>997221611</t>
  </si>
  <si>
    <t>Nakládání suti na dopravní prostředky pro vodorovnou dopravu</t>
  </si>
  <si>
    <t>1734685557</t>
  </si>
  <si>
    <t>sut1+sut2</t>
  </si>
  <si>
    <t>28</t>
  </si>
  <si>
    <t>997221861</t>
  </si>
  <si>
    <t>Poplatek za uložení na recyklační skládce (skládkovné) stavebního odpadu z prostého betonu pod kódem 17 01 01</t>
  </si>
  <si>
    <t>281042652</t>
  </si>
  <si>
    <t>29</t>
  </si>
  <si>
    <t>997221873</t>
  </si>
  <si>
    <t>Poplatek za uložení na recyklační skládce (skládkovné) stavebního odpadu zeminy a kamení zatříděného do Katalogu odpadů pod kódem 17 05 04</t>
  </si>
  <si>
    <t>-1084386642</t>
  </si>
  <si>
    <t>998</t>
  </si>
  <si>
    <t>Přesun hmot</t>
  </si>
  <si>
    <t>30</t>
  </si>
  <si>
    <t>998223011</t>
  </si>
  <si>
    <t>Přesun hmot pro pozemní komunikace s krytem dlážděným</t>
  </si>
  <si>
    <t>1652616266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</si>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</sst>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1" fillId="0" borderId="12" xfId="0" applyNumberFormat="1" applyFont="1" applyBorder="1" applyAlignment="1" applyProtection="1">
      <protection locked="0"/>
    </xf>
    <xf numFmtId="166" fontId="31" fillId="0" borderId="13" xfId="0" applyNumberFormat="1" applyFont="1" applyBorder="1" applyAlignment="1" applyProtection="1"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22" fillId="0" borderId="0" xfId="0" applyNumberFormat="1" applyFont="1" applyBorder="1" applyAlignment="1" applyProtection="1">
      <alignment vertical="center"/>
      <protection locked="0"/>
    </xf>
    <xf numFmtId="166" fontId="22" fillId="0" borderId="15" xfId="0" applyNumberFormat="1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35" fillId="0" borderId="3" xfId="0" applyFont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166" fontId="22" fillId="0" borderId="20" xfId="0" applyNumberFormat="1" applyFont="1" applyBorder="1" applyAlignment="1" applyProtection="1">
      <alignment vertical="center"/>
      <protection locked="0"/>
    </xf>
    <xf numFmtId="166" fontId="22" fillId="0" borderId="21" xfId="0" applyNumberFormat="1" applyFont="1" applyBorder="1" applyAlignment="1" applyProtection="1">
      <alignment vertical="center"/>
      <protection locked="0"/>
    </xf>
    <xf numFmtId="0" fontId="0" fillId="0" borderId="2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21" fillId="5" borderId="16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9" t="s">
        <v>0</v>
      </c>
      <c r="AZ1" s="9" t="s">
        <v>1</v>
      </c>
      <c r="BA1" s="9" t="s">
        <v>2</v>
      </c>
      <c r="BB1" s="9" t="s">
        <v>1</v>
      </c>
      <c r="BT1" s="9" t="s">
        <v>3</v>
      </c>
      <c r="BU1" s="9" t="s">
        <v>3</v>
      </c>
      <c r="BV1" s="9" t="s">
        <v>4</v>
      </c>
    </row>
    <row r="2" spans="1:74" s="1" customFormat="1" ht="36.950000000000003" customHeight="1">
      <c r="AR2" s="101" t="s">
        <v>5</v>
      </c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S2" s="10" t="s">
        <v>6</v>
      </c>
      <c r="BT2" s="10" t="s">
        <v>7</v>
      </c>
    </row>
    <row r="3" spans="1:74" s="1" customFormat="1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s="1" customFormat="1" ht="24.95" customHeight="1">
      <c r="B4" s="13"/>
      <c r="D4" s="14" t="s">
        <v>9</v>
      </c>
      <c r="AR4" s="13"/>
      <c r="AS4" s="15" t="s">
        <v>10</v>
      </c>
      <c r="BE4" s="16" t="s">
        <v>11</v>
      </c>
      <c r="BS4" s="10" t="s">
        <v>12</v>
      </c>
    </row>
    <row r="5" spans="1:74" s="1" customFormat="1" ht="12" customHeight="1">
      <c r="B5" s="13"/>
      <c r="D5" s="17" t="s">
        <v>13</v>
      </c>
      <c r="K5" s="132" t="s">
        <v>14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R5" s="13"/>
      <c r="BE5" s="129" t="s">
        <v>15</v>
      </c>
      <c r="BS5" s="10" t="s">
        <v>6</v>
      </c>
    </row>
    <row r="6" spans="1:74" s="1" customFormat="1" ht="36.950000000000003" customHeight="1">
      <c r="B6" s="13"/>
      <c r="D6" s="19" t="s">
        <v>16</v>
      </c>
      <c r="K6" s="133" t="s">
        <v>17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R6" s="13"/>
      <c r="BE6" s="130"/>
      <c r="BS6" s="10" t="s">
        <v>6</v>
      </c>
    </row>
    <row r="7" spans="1:74" s="1" customFormat="1" ht="12" customHeight="1">
      <c r="B7" s="13"/>
      <c r="D7" s="20" t="s">
        <v>18</v>
      </c>
      <c r="K7" s="18" t="s">
        <v>1</v>
      </c>
      <c r="AK7" s="20" t="s">
        <v>19</v>
      </c>
      <c r="AN7" s="18" t="s">
        <v>1</v>
      </c>
      <c r="AR7" s="13"/>
      <c r="BE7" s="130"/>
      <c r="BS7" s="10" t="s">
        <v>6</v>
      </c>
    </row>
    <row r="8" spans="1:74" s="1" customFormat="1" ht="12" customHeight="1">
      <c r="B8" s="13"/>
      <c r="D8" s="20" t="s">
        <v>20</v>
      </c>
      <c r="K8" s="18" t="s">
        <v>21</v>
      </c>
      <c r="AK8" s="20" t="s">
        <v>22</v>
      </c>
      <c r="AN8" s="21" t="s">
        <v>23</v>
      </c>
      <c r="AR8" s="13"/>
      <c r="BE8" s="130"/>
      <c r="BS8" s="10" t="s">
        <v>6</v>
      </c>
    </row>
    <row r="9" spans="1:74" s="1" customFormat="1" ht="14.45" customHeight="1">
      <c r="B9" s="13"/>
      <c r="AR9" s="13"/>
      <c r="BE9" s="130"/>
      <c r="BS9" s="10" t="s">
        <v>6</v>
      </c>
    </row>
    <row r="10" spans="1:74" s="1" customFormat="1" ht="12" customHeight="1">
      <c r="B10" s="13"/>
      <c r="D10" s="20" t="s">
        <v>24</v>
      </c>
      <c r="AK10" s="20" t="s">
        <v>25</v>
      </c>
      <c r="AN10" s="18" t="s">
        <v>1</v>
      </c>
      <c r="AR10" s="13"/>
      <c r="BE10" s="130"/>
      <c r="BS10" s="10" t="s">
        <v>6</v>
      </c>
    </row>
    <row r="11" spans="1:74" s="1" customFormat="1" ht="18.399999999999999" customHeight="1">
      <c r="B11" s="13"/>
      <c r="E11" s="18" t="s">
        <v>26</v>
      </c>
      <c r="AK11" s="20" t="s">
        <v>27</v>
      </c>
      <c r="AN11" s="18" t="s">
        <v>1</v>
      </c>
      <c r="AR11" s="13"/>
      <c r="BE11" s="130"/>
      <c r="BS11" s="10" t="s">
        <v>6</v>
      </c>
    </row>
    <row r="12" spans="1:74" s="1" customFormat="1" ht="6.95" customHeight="1">
      <c r="B12" s="13"/>
      <c r="AR12" s="13"/>
      <c r="BE12" s="130"/>
      <c r="BS12" s="10" t="s">
        <v>6</v>
      </c>
    </row>
    <row r="13" spans="1:74" s="1" customFormat="1" ht="12" customHeight="1">
      <c r="B13" s="13"/>
      <c r="D13" s="20" t="s">
        <v>28</v>
      </c>
      <c r="AK13" s="20" t="s">
        <v>25</v>
      </c>
      <c r="AN13" s="22" t="s">
        <v>29</v>
      </c>
      <c r="AR13" s="13"/>
      <c r="BE13" s="130"/>
      <c r="BS13" s="10" t="s">
        <v>6</v>
      </c>
    </row>
    <row r="14" spans="1:74" ht="12.75">
      <c r="B14" s="13"/>
      <c r="E14" s="134" t="s">
        <v>29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20" t="s">
        <v>27</v>
      </c>
      <c r="AN14" s="22" t="s">
        <v>29</v>
      </c>
      <c r="AR14" s="13"/>
      <c r="BE14" s="130"/>
      <c r="BS14" s="10" t="s">
        <v>6</v>
      </c>
    </row>
    <row r="15" spans="1:74" s="1" customFormat="1" ht="6.95" customHeight="1">
      <c r="B15" s="13"/>
      <c r="AR15" s="13"/>
      <c r="BE15" s="130"/>
      <c r="BS15" s="10" t="s">
        <v>3</v>
      </c>
    </row>
    <row r="16" spans="1:74" s="1" customFormat="1" ht="12" customHeight="1">
      <c r="B16" s="13"/>
      <c r="D16" s="20" t="s">
        <v>30</v>
      </c>
      <c r="AK16" s="20" t="s">
        <v>25</v>
      </c>
      <c r="AN16" s="18" t="s">
        <v>1</v>
      </c>
      <c r="AR16" s="13"/>
      <c r="BE16" s="130"/>
      <c r="BS16" s="10" t="s">
        <v>3</v>
      </c>
    </row>
    <row r="17" spans="1:71" s="1" customFormat="1" ht="18.399999999999999" customHeight="1">
      <c r="B17" s="13"/>
      <c r="E17" s="18" t="s">
        <v>31</v>
      </c>
      <c r="AK17" s="20" t="s">
        <v>27</v>
      </c>
      <c r="AN17" s="18" t="s">
        <v>1</v>
      </c>
      <c r="AR17" s="13"/>
      <c r="BE17" s="130"/>
      <c r="BS17" s="10" t="s">
        <v>32</v>
      </c>
    </row>
    <row r="18" spans="1:71" s="1" customFormat="1" ht="6.95" customHeight="1">
      <c r="B18" s="13"/>
      <c r="AR18" s="13"/>
      <c r="BE18" s="130"/>
      <c r="BS18" s="10" t="s">
        <v>6</v>
      </c>
    </row>
    <row r="19" spans="1:71" s="1" customFormat="1" ht="12" customHeight="1">
      <c r="B19" s="13"/>
      <c r="D19" s="20" t="s">
        <v>33</v>
      </c>
      <c r="AK19" s="20" t="s">
        <v>25</v>
      </c>
      <c r="AN19" s="18" t="s">
        <v>1</v>
      </c>
      <c r="AR19" s="13"/>
      <c r="BE19" s="130"/>
      <c r="BS19" s="10" t="s">
        <v>6</v>
      </c>
    </row>
    <row r="20" spans="1:71" s="1" customFormat="1" ht="18.399999999999999" customHeight="1">
      <c r="B20" s="13"/>
      <c r="E20" s="18" t="s">
        <v>34</v>
      </c>
      <c r="AK20" s="20" t="s">
        <v>27</v>
      </c>
      <c r="AN20" s="18" t="s">
        <v>1</v>
      </c>
      <c r="AR20" s="13"/>
      <c r="BE20" s="130"/>
      <c r="BS20" s="10" t="s">
        <v>32</v>
      </c>
    </row>
    <row r="21" spans="1:71" s="1" customFormat="1" ht="6.95" customHeight="1">
      <c r="B21" s="13"/>
      <c r="AR21" s="13"/>
      <c r="BE21" s="130"/>
    </row>
    <row r="22" spans="1:71" s="1" customFormat="1" ht="12" customHeight="1">
      <c r="B22" s="13"/>
      <c r="D22" s="20" t="s">
        <v>35</v>
      </c>
      <c r="AR22" s="13"/>
      <c r="BE22" s="130"/>
    </row>
    <row r="23" spans="1:71" s="1" customFormat="1" ht="16.5" customHeight="1">
      <c r="B23" s="13"/>
      <c r="E23" s="136" t="s">
        <v>1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R23" s="13"/>
      <c r="BE23" s="130"/>
    </row>
    <row r="24" spans="1:71" s="1" customFormat="1" ht="6.95" customHeight="1">
      <c r="B24" s="13"/>
      <c r="AR24" s="13"/>
      <c r="BE24" s="130"/>
    </row>
    <row r="25" spans="1:71" s="1" customFormat="1" ht="6.95" customHeight="1">
      <c r="B25" s="1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3"/>
      <c r="BE25" s="130"/>
    </row>
    <row r="26" spans="1:71" s="2" customFormat="1" ht="25.9" customHeight="1">
      <c r="A26" s="24"/>
      <c r="B26" s="25"/>
      <c r="C26" s="24"/>
      <c r="D26" s="26" t="s">
        <v>36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37">
        <f>ROUND(AG94,2)</f>
        <v>0</v>
      </c>
      <c r="AL26" s="138"/>
      <c r="AM26" s="138"/>
      <c r="AN26" s="138"/>
      <c r="AO26" s="138"/>
      <c r="AP26" s="24"/>
      <c r="AQ26" s="24"/>
      <c r="AR26" s="25"/>
      <c r="BE26" s="130"/>
    </row>
    <row r="27" spans="1:71" s="2" customFormat="1" ht="6.95" customHeight="1">
      <c r="A27" s="24"/>
      <c r="B27" s="2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5"/>
      <c r="BE27" s="130"/>
    </row>
    <row r="28" spans="1:71" s="2" customFormat="1" ht="12.75">
      <c r="A28" s="24"/>
      <c r="B28" s="25"/>
      <c r="C28" s="24"/>
      <c r="D28" s="24"/>
      <c r="E28" s="24"/>
      <c r="F28" s="24"/>
      <c r="G28" s="24"/>
      <c r="H28" s="24"/>
      <c r="I28" s="24"/>
      <c r="J28" s="24"/>
      <c r="K28" s="24"/>
      <c r="L28" s="139" t="s">
        <v>37</v>
      </c>
      <c r="M28" s="139"/>
      <c r="N28" s="139"/>
      <c r="O28" s="139"/>
      <c r="P28" s="139"/>
      <c r="Q28" s="24"/>
      <c r="R28" s="24"/>
      <c r="S28" s="24"/>
      <c r="T28" s="24"/>
      <c r="U28" s="24"/>
      <c r="V28" s="24"/>
      <c r="W28" s="139" t="s">
        <v>38</v>
      </c>
      <c r="X28" s="139"/>
      <c r="Y28" s="139"/>
      <c r="Z28" s="139"/>
      <c r="AA28" s="139"/>
      <c r="AB28" s="139"/>
      <c r="AC28" s="139"/>
      <c r="AD28" s="139"/>
      <c r="AE28" s="139"/>
      <c r="AF28" s="24"/>
      <c r="AG28" s="24"/>
      <c r="AH28" s="24"/>
      <c r="AI28" s="24"/>
      <c r="AJ28" s="24"/>
      <c r="AK28" s="139" t="s">
        <v>39</v>
      </c>
      <c r="AL28" s="139"/>
      <c r="AM28" s="139"/>
      <c r="AN28" s="139"/>
      <c r="AO28" s="139"/>
      <c r="AP28" s="24"/>
      <c r="AQ28" s="24"/>
      <c r="AR28" s="25"/>
      <c r="BE28" s="130"/>
    </row>
    <row r="29" spans="1:71" s="3" customFormat="1" ht="14.45" customHeight="1">
      <c r="B29" s="28"/>
      <c r="D29" s="20" t="s">
        <v>40</v>
      </c>
      <c r="F29" s="20" t="s">
        <v>41</v>
      </c>
      <c r="L29" s="124">
        <v>0.21</v>
      </c>
      <c r="M29" s="123"/>
      <c r="N29" s="123"/>
      <c r="O29" s="123"/>
      <c r="P29" s="123"/>
      <c r="W29" s="122">
        <f>ROUND(AZ94, 2)</f>
        <v>0</v>
      </c>
      <c r="X29" s="123"/>
      <c r="Y29" s="123"/>
      <c r="Z29" s="123"/>
      <c r="AA29" s="123"/>
      <c r="AB29" s="123"/>
      <c r="AC29" s="123"/>
      <c r="AD29" s="123"/>
      <c r="AE29" s="123"/>
      <c r="AK29" s="122">
        <f>ROUND(AV94, 2)</f>
        <v>0</v>
      </c>
      <c r="AL29" s="123"/>
      <c r="AM29" s="123"/>
      <c r="AN29" s="123"/>
      <c r="AO29" s="123"/>
      <c r="AR29" s="28"/>
      <c r="BE29" s="131"/>
    </row>
    <row r="30" spans="1:71" s="3" customFormat="1" ht="14.45" customHeight="1">
      <c r="B30" s="28"/>
      <c r="F30" s="20" t="s">
        <v>42</v>
      </c>
      <c r="L30" s="124">
        <v>0.12</v>
      </c>
      <c r="M30" s="123"/>
      <c r="N30" s="123"/>
      <c r="O30" s="123"/>
      <c r="P30" s="123"/>
      <c r="W30" s="122">
        <f>ROUND(BA94, 2)</f>
        <v>0</v>
      </c>
      <c r="X30" s="123"/>
      <c r="Y30" s="123"/>
      <c r="Z30" s="123"/>
      <c r="AA30" s="123"/>
      <c r="AB30" s="123"/>
      <c r="AC30" s="123"/>
      <c r="AD30" s="123"/>
      <c r="AE30" s="123"/>
      <c r="AK30" s="122">
        <f>ROUND(AW94, 2)</f>
        <v>0</v>
      </c>
      <c r="AL30" s="123"/>
      <c r="AM30" s="123"/>
      <c r="AN30" s="123"/>
      <c r="AO30" s="123"/>
      <c r="AR30" s="28"/>
      <c r="BE30" s="131"/>
    </row>
    <row r="31" spans="1:71" s="3" customFormat="1" ht="14.45" hidden="1" customHeight="1">
      <c r="B31" s="28"/>
      <c r="F31" s="20" t="s">
        <v>43</v>
      </c>
      <c r="L31" s="124">
        <v>0.21</v>
      </c>
      <c r="M31" s="123"/>
      <c r="N31" s="123"/>
      <c r="O31" s="123"/>
      <c r="P31" s="123"/>
      <c r="W31" s="122">
        <f>ROUND(BB94, 2)</f>
        <v>0</v>
      </c>
      <c r="X31" s="123"/>
      <c r="Y31" s="123"/>
      <c r="Z31" s="123"/>
      <c r="AA31" s="123"/>
      <c r="AB31" s="123"/>
      <c r="AC31" s="123"/>
      <c r="AD31" s="123"/>
      <c r="AE31" s="123"/>
      <c r="AK31" s="122">
        <v>0</v>
      </c>
      <c r="AL31" s="123"/>
      <c r="AM31" s="123"/>
      <c r="AN31" s="123"/>
      <c r="AO31" s="123"/>
      <c r="AR31" s="28"/>
      <c r="BE31" s="131"/>
    </row>
    <row r="32" spans="1:71" s="3" customFormat="1" ht="14.45" hidden="1" customHeight="1">
      <c r="B32" s="28"/>
      <c r="F32" s="20" t="s">
        <v>44</v>
      </c>
      <c r="L32" s="124">
        <v>0.12</v>
      </c>
      <c r="M32" s="123"/>
      <c r="N32" s="123"/>
      <c r="O32" s="123"/>
      <c r="P32" s="123"/>
      <c r="W32" s="122">
        <f>ROUND(BC94, 2)</f>
        <v>0</v>
      </c>
      <c r="X32" s="123"/>
      <c r="Y32" s="123"/>
      <c r="Z32" s="123"/>
      <c r="AA32" s="123"/>
      <c r="AB32" s="123"/>
      <c r="AC32" s="123"/>
      <c r="AD32" s="123"/>
      <c r="AE32" s="123"/>
      <c r="AK32" s="122">
        <v>0</v>
      </c>
      <c r="AL32" s="123"/>
      <c r="AM32" s="123"/>
      <c r="AN32" s="123"/>
      <c r="AO32" s="123"/>
      <c r="AR32" s="28"/>
      <c r="BE32" s="131"/>
    </row>
    <row r="33" spans="1:57" s="3" customFormat="1" ht="14.45" hidden="1" customHeight="1">
      <c r="B33" s="28"/>
      <c r="F33" s="20" t="s">
        <v>45</v>
      </c>
      <c r="L33" s="124">
        <v>0</v>
      </c>
      <c r="M33" s="123"/>
      <c r="N33" s="123"/>
      <c r="O33" s="123"/>
      <c r="P33" s="123"/>
      <c r="W33" s="122">
        <f>ROUND(BD94, 2)</f>
        <v>0</v>
      </c>
      <c r="X33" s="123"/>
      <c r="Y33" s="123"/>
      <c r="Z33" s="123"/>
      <c r="AA33" s="123"/>
      <c r="AB33" s="123"/>
      <c r="AC33" s="123"/>
      <c r="AD33" s="123"/>
      <c r="AE33" s="123"/>
      <c r="AK33" s="122">
        <v>0</v>
      </c>
      <c r="AL33" s="123"/>
      <c r="AM33" s="123"/>
      <c r="AN33" s="123"/>
      <c r="AO33" s="123"/>
      <c r="AR33" s="28"/>
      <c r="BE33" s="131"/>
    </row>
    <row r="34" spans="1:57" s="2" customFormat="1" ht="6.95" customHeight="1">
      <c r="A34" s="24"/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5"/>
      <c r="BE34" s="130"/>
    </row>
    <row r="35" spans="1:57" s="2" customFormat="1" ht="25.9" customHeight="1">
      <c r="A35" s="24"/>
      <c r="B35" s="25"/>
      <c r="C35" s="29"/>
      <c r="D35" s="30" t="s">
        <v>46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47</v>
      </c>
      <c r="U35" s="31"/>
      <c r="V35" s="31"/>
      <c r="W35" s="31"/>
      <c r="X35" s="125" t="s">
        <v>48</v>
      </c>
      <c r="Y35" s="126"/>
      <c r="Z35" s="126"/>
      <c r="AA35" s="126"/>
      <c r="AB35" s="126"/>
      <c r="AC35" s="31"/>
      <c r="AD35" s="31"/>
      <c r="AE35" s="31"/>
      <c r="AF35" s="31"/>
      <c r="AG35" s="31"/>
      <c r="AH35" s="31"/>
      <c r="AI35" s="31"/>
      <c r="AJ35" s="31"/>
      <c r="AK35" s="127">
        <f>SUM(AK26:AK33)</f>
        <v>0</v>
      </c>
      <c r="AL35" s="126"/>
      <c r="AM35" s="126"/>
      <c r="AN35" s="126"/>
      <c r="AO35" s="128"/>
      <c r="AP35" s="29"/>
      <c r="AQ35" s="29"/>
      <c r="AR35" s="25"/>
      <c r="BE35" s="24"/>
    </row>
    <row r="36" spans="1:57" s="2" customFormat="1" ht="6.95" customHeight="1">
      <c r="A36" s="24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5"/>
      <c r="BE36" s="24"/>
    </row>
    <row r="37" spans="1:57" s="2" customFormat="1" ht="14.45" customHeight="1">
      <c r="A37" s="24"/>
      <c r="B37" s="2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5"/>
      <c r="BE37" s="24"/>
    </row>
    <row r="38" spans="1:57" s="1" customFormat="1" ht="14.45" customHeight="1">
      <c r="B38" s="13"/>
      <c r="AR38" s="13"/>
    </row>
    <row r="39" spans="1:57" s="1" customFormat="1" ht="14.45" customHeight="1">
      <c r="B39" s="13"/>
      <c r="AR39" s="13"/>
    </row>
    <row r="40" spans="1:57" s="1" customFormat="1" ht="14.45" customHeight="1">
      <c r="B40" s="13"/>
      <c r="AR40" s="13"/>
    </row>
    <row r="41" spans="1:57" s="1" customFormat="1" ht="14.45" customHeight="1">
      <c r="B41" s="13"/>
      <c r="AR41" s="13"/>
    </row>
    <row r="42" spans="1:57" s="1" customFormat="1" ht="14.45" customHeight="1">
      <c r="B42" s="13"/>
      <c r="AR42" s="13"/>
    </row>
    <row r="43" spans="1:57" s="1" customFormat="1" ht="14.45" customHeight="1">
      <c r="B43" s="13"/>
      <c r="AR43" s="13"/>
    </row>
    <row r="44" spans="1:57" s="1" customFormat="1" ht="14.45" customHeight="1">
      <c r="B44" s="13"/>
      <c r="AR44" s="13"/>
    </row>
    <row r="45" spans="1:57" s="1" customFormat="1" ht="14.45" customHeight="1">
      <c r="B45" s="13"/>
      <c r="AR45" s="13"/>
    </row>
    <row r="46" spans="1:57" s="1" customFormat="1" ht="14.45" customHeight="1">
      <c r="B46" s="13"/>
      <c r="AR46" s="13"/>
    </row>
    <row r="47" spans="1:57" s="1" customFormat="1" ht="14.45" customHeight="1">
      <c r="B47" s="13"/>
      <c r="AR47" s="13"/>
    </row>
    <row r="48" spans="1:57" s="1" customFormat="1" ht="14.45" customHeight="1">
      <c r="B48" s="13"/>
      <c r="AR48" s="13"/>
    </row>
    <row r="49" spans="1:57" s="2" customFormat="1" ht="14.45" customHeight="1">
      <c r="B49" s="33"/>
      <c r="D49" s="34" t="s">
        <v>49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50</v>
      </c>
      <c r="AI49" s="35"/>
      <c r="AJ49" s="35"/>
      <c r="AK49" s="35"/>
      <c r="AL49" s="35"/>
      <c r="AM49" s="35"/>
      <c r="AN49" s="35"/>
      <c r="AO49" s="35"/>
      <c r="AR49" s="33"/>
    </row>
    <row r="50" spans="1:57">
      <c r="B50" s="13"/>
      <c r="AR50" s="13"/>
    </row>
    <row r="51" spans="1:57">
      <c r="B51" s="13"/>
      <c r="AR51" s="13"/>
    </row>
    <row r="52" spans="1:57">
      <c r="B52" s="13"/>
      <c r="AR52" s="13"/>
    </row>
    <row r="53" spans="1:57">
      <c r="B53" s="13"/>
      <c r="AR53" s="13"/>
    </row>
    <row r="54" spans="1:57">
      <c r="B54" s="13"/>
      <c r="AR54" s="13"/>
    </row>
    <row r="55" spans="1:57">
      <c r="B55" s="13"/>
      <c r="AR55" s="13"/>
    </row>
    <row r="56" spans="1:57">
      <c r="B56" s="13"/>
      <c r="AR56" s="13"/>
    </row>
    <row r="57" spans="1:57">
      <c r="B57" s="13"/>
      <c r="AR57" s="13"/>
    </row>
    <row r="58" spans="1:57">
      <c r="B58" s="13"/>
      <c r="AR58" s="13"/>
    </row>
    <row r="59" spans="1:57">
      <c r="B59" s="13"/>
      <c r="AR59" s="13"/>
    </row>
    <row r="60" spans="1:57" s="2" customFormat="1" ht="12.75">
      <c r="A60" s="24"/>
      <c r="B60" s="25"/>
      <c r="C60" s="24"/>
      <c r="D60" s="36" t="s">
        <v>51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52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51</v>
      </c>
      <c r="AI60" s="27"/>
      <c r="AJ60" s="27"/>
      <c r="AK60" s="27"/>
      <c r="AL60" s="27"/>
      <c r="AM60" s="36" t="s">
        <v>52</v>
      </c>
      <c r="AN60" s="27"/>
      <c r="AO60" s="27"/>
      <c r="AP60" s="24"/>
      <c r="AQ60" s="24"/>
      <c r="AR60" s="25"/>
      <c r="BE60" s="24"/>
    </row>
    <row r="61" spans="1:57">
      <c r="B61" s="13"/>
      <c r="AR61" s="13"/>
    </row>
    <row r="62" spans="1:57">
      <c r="B62" s="13"/>
      <c r="AR62" s="13"/>
    </row>
    <row r="63" spans="1:57">
      <c r="B63" s="13"/>
      <c r="AR63" s="13"/>
    </row>
    <row r="64" spans="1:57" s="2" customFormat="1" ht="12.75">
      <c r="A64" s="24"/>
      <c r="B64" s="25"/>
      <c r="C64" s="24"/>
      <c r="D64" s="34" t="s">
        <v>53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4" t="s">
        <v>54</v>
      </c>
      <c r="AI64" s="37"/>
      <c r="AJ64" s="37"/>
      <c r="AK64" s="37"/>
      <c r="AL64" s="37"/>
      <c r="AM64" s="37"/>
      <c r="AN64" s="37"/>
      <c r="AO64" s="37"/>
      <c r="AP64" s="24"/>
      <c r="AQ64" s="24"/>
      <c r="AR64" s="25"/>
      <c r="BE64" s="24"/>
    </row>
    <row r="65" spans="1:57">
      <c r="B65" s="13"/>
      <c r="AR65" s="13"/>
    </row>
    <row r="66" spans="1:57">
      <c r="B66" s="13"/>
      <c r="AR66" s="13"/>
    </row>
    <row r="67" spans="1:57">
      <c r="B67" s="13"/>
      <c r="AR67" s="13"/>
    </row>
    <row r="68" spans="1:57">
      <c r="B68" s="13"/>
      <c r="AR68" s="13"/>
    </row>
    <row r="69" spans="1:57">
      <c r="B69" s="13"/>
      <c r="AR69" s="13"/>
    </row>
    <row r="70" spans="1:57">
      <c r="B70" s="13"/>
      <c r="AR70" s="13"/>
    </row>
    <row r="71" spans="1:57">
      <c r="B71" s="13"/>
      <c r="AR71" s="13"/>
    </row>
    <row r="72" spans="1:57">
      <c r="B72" s="13"/>
      <c r="AR72" s="13"/>
    </row>
    <row r="73" spans="1:57">
      <c r="B73" s="13"/>
      <c r="AR73" s="13"/>
    </row>
    <row r="74" spans="1:57">
      <c r="B74" s="13"/>
      <c r="AR74" s="13"/>
    </row>
    <row r="75" spans="1:57" s="2" customFormat="1" ht="12.75">
      <c r="A75" s="24"/>
      <c r="B75" s="25"/>
      <c r="C75" s="24"/>
      <c r="D75" s="36" t="s">
        <v>51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52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51</v>
      </c>
      <c r="AI75" s="27"/>
      <c r="AJ75" s="27"/>
      <c r="AK75" s="27"/>
      <c r="AL75" s="27"/>
      <c r="AM75" s="36" t="s">
        <v>52</v>
      </c>
      <c r="AN75" s="27"/>
      <c r="AO75" s="27"/>
      <c r="AP75" s="24"/>
      <c r="AQ75" s="24"/>
      <c r="AR75" s="25"/>
      <c r="BE75" s="24"/>
    </row>
    <row r="76" spans="1:57" s="2" customFormat="1">
      <c r="A76" s="24"/>
      <c r="B76" s="25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5"/>
      <c r="BE76" s="24"/>
    </row>
    <row r="77" spans="1:57" s="2" customFormat="1" ht="6.95" customHeight="1">
      <c r="A77" s="24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5"/>
      <c r="BE77" s="24"/>
    </row>
    <row r="81" spans="1:90" s="2" customFormat="1" ht="6.95" customHeight="1">
      <c r="A81" s="24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5"/>
      <c r="BE81" s="24"/>
    </row>
    <row r="82" spans="1:90" s="2" customFormat="1" ht="24.95" customHeight="1">
      <c r="A82" s="24"/>
      <c r="B82" s="25"/>
      <c r="C82" s="14" t="s">
        <v>55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5"/>
      <c r="BE82" s="24"/>
    </row>
    <row r="83" spans="1:90" s="2" customFormat="1" ht="6.95" customHeight="1">
      <c r="A83" s="24"/>
      <c r="B83" s="25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5"/>
      <c r="BE83" s="24"/>
    </row>
    <row r="84" spans="1:90" s="4" customFormat="1" ht="12" customHeight="1">
      <c r="B84" s="42"/>
      <c r="C84" s="20" t="s">
        <v>13</v>
      </c>
      <c r="L84" s="4" t="str">
        <f>K5</f>
        <v>Mesto1154</v>
      </c>
      <c r="AR84" s="42"/>
    </row>
    <row r="85" spans="1:90" s="5" customFormat="1" ht="36.950000000000003" customHeight="1">
      <c r="B85" s="43"/>
      <c r="C85" s="44" t="s">
        <v>16</v>
      </c>
      <c r="L85" s="113" t="str">
        <f>K6</f>
        <v>Oprava chodníku Křižná</v>
      </c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R85" s="43"/>
    </row>
    <row r="86" spans="1:90" s="2" customFormat="1" ht="6.95" customHeight="1">
      <c r="A86" s="24"/>
      <c r="B86" s="25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5"/>
      <c r="BE86" s="24"/>
    </row>
    <row r="87" spans="1:90" s="2" customFormat="1" ht="12" customHeight="1">
      <c r="A87" s="24"/>
      <c r="B87" s="25"/>
      <c r="C87" s="20" t="s">
        <v>20</v>
      </c>
      <c r="D87" s="24"/>
      <c r="E87" s="24"/>
      <c r="F87" s="24"/>
      <c r="G87" s="24"/>
      <c r="H87" s="24"/>
      <c r="I87" s="24"/>
      <c r="J87" s="24"/>
      <c r="K87" s="24"/>
      <c r="L87" s="45" t="str">
        <f>IF(K8="","",K8)</f>
        <v>Valašské Meziříčí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0" t="s">
        <v>22</v>
      </c>
      <c r="AJ87" s="24"/>
      <c r="AK87" s="24"/>
      <c r="AL87" s="24"/>
      <c r="AM87" s="115" t="str">
        <f>IF(AN8= "","",AN8)</f>
        <v>4. 6. 2024</v>
      </c>
      <c r="AN87" s="115"/>
      <c r="AO87" s="24"/>
      <c r="AP87" s="24"/>
      <c r="AQ87" s="24"/>
      <c r="AR87" s="25"/>
      <c r="BE87" s="24"/>
    </row>
    <row r="88" spans="1:90" s="2" customFormat="1" ht="6.95" customHeight="1">
      <c r="A88" s="24"/>
      <c r="B88" s="25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5"/>
      <c r="BE88" s="24"/>
    </row>
    <row r="89" spans="1:90" s="2" customFormat="1" ht="15.2" customHeight="1">
      <c r="A89" s="24"/>
      <c r="B89" s="25"/>
      <c r="C89" s="20" t="s">
        <v>24</v>
      </c>
      <c r="D89" s="24"/>
      <c r="E89" s="24"/>
      <c r="F89" s="24"/>
      <c r="G89" s="24"/>
      <c r="H89" s="24"/>
      <c r="I89" s="24"/>
      <c r="J89" s="24"/>
      <c r="K89" s="24"/>
      <c r="L89" s="4" t="str">
        <f>IF(E11= "","",E11)</f>
        <v>Město Valašské Meziříčí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0" t="s">
        <v>30</v>
      </c>
      <c r="AJ89" s="24"/>
      <c r="AK89" s="24"/>
      <c r="AL89" s="24"/>
      <c r="AM89" s="116" t="str">
        <f>IF(E17="","",E17)</f>
        <v xml:space="preserve"> </v>
      </c>
      <c r="AN89" s="117"/>
      <c r="AO89" s="117"/>
      <c r="AP89" s="117"/>
      <c r="AQ89" s="24"/>
      <c r="AR89" s="25"/>
      <c r="AS89" s="118" t="s">
        <v>56</v>
      </c>
      <c r="AT89" s="119"/>
      <c r="AU89" s="47"/>
      <c r="AV89" s="47"/>
      <c r="AW89" s="47"/>
      <c r="AX89" s="47"/>
      <c r="AY89" s="47"/>
      <c r="AZ89" s="47"/>
      <c r="BA89" s="47"/>
      <c r="BB89" s="47"/>
      <c r="BC89" s="47"/>
      <c r="BD89" s="48"/>
      <c r="BE89" s="24"/>
    </row>
    <row r="90" spans="1:90" s="2" customFormat="1" ht="15.2" customHeight="1">
      <c r="A90" s="24"/>
      <c r="B90" s="25"/>
      <c r="C90" s="20" t="s">
        <v>28</v>
      </c>
      <c r="D90" s="24"/>
      <c r="E90" s="24"/>
      <c r="F90" s="24"/>
      <c r="G90" s="24"/>
      <c r="H90" s="24"/>
      <c r="I90" s="24"/>
      <c r="J90" s="24"/>
      <c r="K90" s="24"/>
      <c r="L90" s="4" t="str">
        <f>IF(E14= "Vyplň údaj","",E14)</f>
        <v/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0" t="s">
        <v>33</v>
      </c>
      <c r="AJ90" s="24"/>
      <c r="AK90" s="24"/>
      <c r="AL90" s="24"/>
      <c r="AM90" s="116" t="str">
        <f>IF(E20="","",E20)</f>
        <v>Fajfrová Irena</v>
      </c>
      <c r="AN90" s="117"/>
      <c r="AO90" s="117"/>
      <c r="AP90" s="117"/>
      <c r="AQ90" s="24"/>
      <c r="AR90" s="25"/>
      <c r="AS90" s="120"/>
      <c r="AT90" s="121"/>
      <c r="AU90" s="49"/>
      <c r="AV90" s="49"/>
      <c r="AW90" s="49"/>
      <c r="AX90" s="49"/>
      <c r="AY90" s="49"/>
      <c r="AZ90" s="49"/>
      <c r="BA90" s="49"/>
      <c r="BB90" s="49"/>
      <c r="BC90" s="49"/>
      <c r="BD90" s="50"/>
      <c r="BE90" s="24"/>
    </row>
    <row r="91" spans="1:90" s="2" customFormat="1" ht="10.9" customHeight="1">
      <c r="A91" s="24"/>
      <c r="B91" s="25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5"/>
      <c r="AS91" s="120"/>
      <c r="AT91" s="121"/>
      <c r="AU91" s="49"/>
      <c r="AV91" s="49"/>
      <c r="AW91" s="49"/>
      <c r="AX91" s="49"/>
      <c r="AY91" s="49"/>
      <c r="AZ91" s="49"/>
      <c r="BA91" s="49"/>
      <c r="BB91" s="49"/>
      <c r="BC91" s="49"/>
      <c r="BD91" s="50"/>
      <c r="BE91" s="24"/>
    </row>
    <row r="92" spans="1:90" s="2" customFormat="1" ht="29.25" customHeight="1">
      <c r="A92" s="24"/>
      <c r="B92" s="25"/>
      <c r="C92" s="103" t="s">
        <v>57</v>
      </c>
      <c r="D92" s="104"/>
      <c r="E92" s="104"/>
      <c r="F92" s="104"/>
      <c r="G92" s="104"/>
      <c r="H92" s="51"/>
      <c r="I92" s="105" t="s">
        <v>58</v>
      </c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6" t="s">
        <v>59</v>
      </c>
      <c r="AH92" s="104"/>
      <c r="AI92" s="104"/>
      <c r="AJ92" s="104"/>
      <c r="AK92" s="104"/>
      <c r="AL92" s="104"/>
      <c r="AM92" s="104"/>
      <c r="AN92" s="105" t="s">
        <v>60</v>
      </c>
      <c r="AO92" s="104"/>
      <c r="AP92" s="107"/>
      <c r="AQ92" s="52" t="s">
        <v>61</v>
      </c>
      <c r="AR92" s="25"/>
      <c r="AS92" s="53" t="s">
        <v>62</v>
      </c>
      <c r="AT92" s="54" t="s">
        <v>63</v>
      </c>
      <c r="AU92" s="54" t="s">
        <v>64</v>
      </c>
      <c r="AV92" s="54" t="s">
        <v>65</v>
      </c>
      <c r="AW92" s="54" t="s">
        <v>66</v>
      </c>
      <c r="AX92" s="54" t="s">
        <v>67</v>
      </c>
      <c r="AY92" s="54" t="s">
        <v>68</v>
      </c>
      <c r="AZ92" s="54" t="s">
        <v>69</v>
      </c>
      <c r="BA92" s="54" t="s">
        <v>70</v>
      </c>
      <c r="BB92" s="54" t="s">
        <v>71</v>
      </c>
      <c r="BC92" s="54" t="s">
        <v>72</v>
      </c>
      <c r="BD92" s="55" t="s">
        <v>73</v>
      </c>
      <c r="BE92" s="24"/>
    </row>
    <row r="93" spans="1:90" s="2" customFormat="1" ht="10.9" customHeight="1">
      <c r="A93" s="24"/>
      <c r="B93" s="25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5"/>
      <c r="AS93" s="56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8"/>
      <c r="BE93" s="24"/>
    </row>
    <row r="94" spans="1:90" s="6" customFormat="1" ht="32.450000000000003" customHeight="1">
      <c r="B94" s="59"/>
      <c r="C94" s="60" t="s">
        <v>74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11">
        <f>ROUND(AG95,2)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62" t="s">
        <v>1</v>
      </c>
      <c r="AR94" s="59"/>
      <c r="AS94" s="63">
        <f>ROUND(AS95,2)</f>
        <v>0</v>
      </c>
      <c r="AT94" s="64">
        <f>ROUND(SUM(AV94:AW94),2)</f>
        <v>0</v>
      </c>
      <c r="AU94" s="65">
        <f>ROUND(AU95,5)</f>
        <v>0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75</v>
      </c>
      <c r="BT94" s="67" t="s">
        <v>76</v>
      </c>
      <c r="BV94" s="67" t="s">
        <v>77</v>
      </c>
      <c r="BW94" s="67" t="s">
        <v>4</v>
      </c>
      <c r="BX94" s="67" t="s">
        <v>78</v>
      </c>
      <c r="CL94" s="67" t="s">
        <v>1</v>
      </c>
    </row>
    <row r="95" spans="1:90" s="7" customFormat="1" ht="24.75" customHeight="1">
      <c r="A95" s="68" t="s">
        <v>79</v>
      </c>
      <c r="B95" s="69"/>
      <c r="C95" s="70"/>
      <c r="D95" s="110" t="s">
        <v>14</v>
      </c>
      <c r="E95" s="110"/>
      <c r="F95" s="110"/>
      <c r="G95" s="110"/>
      <c r="H95" s="110"/>
      <c r="I95" s="71"/>
      <c r="J95" s="110" t="s">
        <v>17</v>
      </c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08">
        <f>'Mesto1154 - Oprava chodní...'!J28</f>
        <v>0</v>
      </c>
      <c r="AH95" s="109"/>
      <c r="AI95" s="109"/>
      <c r="AJ95" s="109"/>
      <c r="AK95" s="109"/>
      <c r="AL95" s="109"/>
      <c r="AM95" s="109"/>
      <c r="AN95" s="108">
        <f>SUM(AG95,AT95)</f>
        <v>0</v>
      </c>
      <c r="AO95" s="109"/>
      <c r="AP95" s="109"/>
      <c r="AQ95" s="72" t="s">
        <v>80</v>
      </c>
      <c r="AR95" s="69"/>
      <c r="AS95" s="73">
        <v>0</v>
      </c>
      <c r="AT95" s="74">
        <f>ROUND(SUM(AV95:AW95),2)</f>
        <v>0</v>
      </c>
      <c r="AU95" s="75">
        <f>'Mesto1154 - Oprava chodní...'!P118</f>
        <v>0</v>
      </c>
      <c r="AV95" s="74">
        <f>'Mesto1154 - Oprava chodní...'!J31</f>
        <v>0</v>
      </c>
      <c r="AW95" s="74">
        <f>'Mesto1154 - Oprava chodní...'!J32</f>
        <v>0</v>
      </c>
      <c r="AX95" s="74">
        <f>'Mesto1154 - Oprava chodní...'!J33</f>
        <v>0</v>
      </c>
      <c r="AY95" s="74">
        <f>'Mesto1154 - Oprava chodní...'!J34</f>
        <v>0</v>
      </c>
      <c r="AZ95" s="74">
        <f>'Mesto1154 - Oprava chodní...'!F31</f>
        <v>0</v>
      </c>
      <c r="BA95" s="74">
        <f>'Mesto1154 - Oprava chodní...'!F32</f>
        <v>0</v>
      </c>
      <c r="BB95" s="74">
        <f>'Mesto1154 - Oprava chodní...'!F33</f>
        <v>0</v>
      </c>
      <c r="BC95" s="74">
        <f>'Mesto1154 - Oprava chodní...'!F34</f>
        <v>0</v>
      </c>
      <c r="BD95" s="76">
        <f>'Mesto1154 - Oprava chodní...'!F35</f>
        <v>0</v>
      </c>
      <c r="BT95" s="77" t="s">
        <v>81</v>
      </c>
      <c r="BU95" s="77" t="s">
        <v>82</v>
      </c>
      <c r="BV95" s="77" t="s">
        <v>77</v>
      </c>
      <c r="BW95" s="77" t="s">
        <v>4</v>
      </c>
      <c r="BX95" s="77" t="s">
        <v>78</v>
      </c>
      <c r="CL95" s="77" t="s">
        <v>1</v>
      </c>
    </row>
    <row r="96" spans="1:90" s="2" customFormat="1" ht="30" customHeight="1">
      <c r="A96" s="24"/>
      <c r="B96" s="25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5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</row>
    <row r="97" spans="1:57" s="2" customFormat="1" ht="6.95" customHeight="1">
      <c r="A97" s="24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5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Mesto1154 - Oprava chodn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tabSelected="1" topLeftCell="A102" workbookViewId="0">
      <selection activeCell="I123" sqref="I123"/>
    </sheetView>
  </sheetViews>
  <sheetFormatPr defaultRowHeight="11.25"/>
  <cols>
    <col min="1" max="1" width="8.33203125" style="141" customWidth="1"/>
    <col min="2" max="2" width="1.1640625" style="141" customWidth="1"/>
    <col min="3" max="3" width="4.1640625" style="141" customWidth="1"/>
    <col min="4" max="4" width="4.33203125" style="141" customWidth="1"/>
    <col min="5" max="5" width="17.1640625" style="141" customWidth="1"/>
    <col min="6" max="6" width="50.83203125" style="141" customWidth="1"/>
    <col min="7" max="7" width="7.5" style="141" customWidth="1"/>
    <col min="8" max="8" width="14" style="141" customWidth="1"/>
    <col min="9" max="9" width="15.83203125" style="141" customWidth="1"/>
    <col min="10" max="11" width="22.33203125" style="141" customWidth="1"/>
    <col min="12" max="12" width="9.33203125" style="141" customWidth="1"/>
    <col min="13" max="13" width="10.83203125" style="141" hidden="1" customWidth="1"/>
    <col min="14" max="14" width="9.33203125" style="141" hidden="1"/>
    <col min="15" max="20" width="14.1640625" style="141" hidden="1" customWidth="1"/>
    <col min="21" max="21" width="16.33203125" style="141" hidden="1" customWidth="1"/>
    <col min="22" max="22" width="12.33203125" style="141" customWidth="1"/>
    <col min="23" max="23" width="16.33203125" style="141" customWidth="1"/>
    <col min="24" max="24" width="12.33203125" style="141" customWidth="1"/>
    <col min="25" max="25" width="15" style="141" customWidth="1"/>
    <col min="26" max="26" width="11" style="141" customWidth="1"/>
    <col min="27" max="27" width="15" style="141" customWidth="1"/>
    <col min="28" max="28" width="16.33203125" style="141" customWidth="1"/>
    <col min="29" max="29" width="11" style="141" customWidth="1"/>
    <col min="30" max="30" width="15" style="141" customWidth="1"/>
    <col min="31" max="31" width="16.33203125" style="141" customWidth="1"/>
    <col min="32" max="43" width="9.33203125" style="141"/>
    <col min="44" max="65" width="9.33203125" style="141" hidden="1"/>
    <col min="66" max="16384" width="9.33203125" style="141"/>
  </cols>
  <sheetData>
    <row r="2" spans="1:56" ht="36.950000000000003" customHeight="1">
      <c r="L2" s="142" t="s">
        <v>5</v>
      </c>
      <c r="M2" s="143"/>
      <c r="N2" s="143"/>
      <c r="O2" s="143"/>
      <c r="P2" s="143"/>
      <c r="Q2" s="143"/>
      <c r="R2" s="143"/>
      <c r="S2" s="143"/>
      <c r="T2" s="143"/>
      <c r="U2" s="143"/>
      <c r="V2" s="143"/>
      <c r="AT2" s="144" t="s">
        <v>4</v>
      </c>
      <c r="AZ2" s="145" t="s">
        <v>83</v>
      </c>
      <c r="BA2" s="145" t="s">
        <v>1</v>
      </c>
      <c r="BB2" s="145" t="s">
        <v>1</v>
      </c>
      <c r="BC2" s="145" t="s">
        <v>84</v>
      </c>
      <c r="BD2" s="145" t="s">
        <v>85</v>
      </c>
    </row>
    <row r="3" spans="1:56" ht="6.95" customHeight="1">
      <c r="B3" s="146"/>
      <c r="C3" s="209"/>
      <c r="D3" s="209"/>
      <c r="E3" s="209"/>
      <c r="F3" s="209"/>
      <c r="G3" s="209"/>
      <c r="H3" s="209"/>
      <c r="I3" s="209"/>
      <c r="J3" s="209"/>
      <c r="K3" s="209"/>
      <c r="L3" s="147"/>
      <c r="AT3" s="144" t="s">
        <v>85</v>
      </c>
      <c r="AZ3" s="145" t="s">
        <v>86</v>
      </c>
      <c r="BA3" s="145" t="s">
        <v>1</v>
      </c>
      <c r="BB3" s="145" t="s">
        <v>1</v>
      </c>
      <c r="BC3" s="145" t="s">
        <v>87</v>
      </c>
      <c r="BD3" s="145" t="s">
        <v>85</v>
      </c>
    </row>
    <row r="4" spans="1:56" ht="24.95" customHeight="1">
      <c r="B4" s="147"/>
      <c r="C4" s="210"/>
      <c r="D4" s="211" t="s">
        <v>88</v>
      </c>
      <c r="E4" s="210"/>
      <c r="F4" s="210"/>
      <c r="G4" s="210"/>
      <c r="H4" s="210"/>
      <c r="I4" s="210"/>
      <c r="J4" s="210"/>
      <c r="K4" s="210"/>
      <c r="L4" s="147"/>
      <c r="M4" s="148" t="s">
        <v>10</v>
      </c>
      <c r="AT4" s="144" t="s">
        <v>3</v>
      </c>
    </row>
    <row r="5" spans="1:56" ht="6.95" customHeight="1">
      <c r="B5" s="147"/>
      <c r="C5" s="210"/>
      <c r="D5" s="210"/>
      <c r="E5" s="210"/>
      <c r="F5" s="210"/>
      <c r="G5" s="210"/>
      <c r="H5" s="210"/>
      <c r="I5" s="210"/>
      <c r="J5" s="210"/>
      <c r="K5" s="210"/>
      <c r="L5" s="147"/>
    </row>
    <row r="6" spans="1:56" s="152" customFormat="1" ht="12" customHeight="1">
      <c r="A6" s="149"/>
      <c r="B6" s="84"/>
      <c r="C6" s="212"/>
      <c r="D6" s="213" t="s">
        <v>16</v>
      </c>
      <c r="E6" s="212"/>
      <c r="F6" s="212"/>
      <c r="G6" s="212"/>
      <c r="H6" s="212"/>
      <c r="I6" s="212"/>
      <c r="J6" s="212"/>
      <c r="K6" s="212"/>
      <c r="L6" s="151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</row>
    <row r="7" spans="1:56" s="152" customFormat="1" ht="16.5" customHeight="1">
      <c r="A7" s="149"/>
      <c r="B7" s="84"/>
      <c r="C7" s="212"/>
      <c r="D7" s="212"/>
      <c r="E7" s="214" t="s">
        <v>17</v>
      </c>
      <c r="F7" s="215"/>
      <c r="G7" s="215"/>
      <c r="H7" s="215"/>
      <c r="I7" s="212"/>
      <c r="J7" s="212"/>
      <c r="K7" s="212"/>
      <c r="L7" s="151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</row>
    <row r="8" spans="1:56" s="152" customFormat="1">
      <c r="A8" s="149"/>
      <c r="B8" s="84"/>
      <c r="C8" s="212"/>
      <c r="D8" s="212"/>
      <c r="E8" s="212"/>
      <c r="F8" s="212"/>
      <c r="G8" s="212"/>
      <c r="H8" s="212"/>
      <c r="I8" s="212"/>
      <c r="J8" s="212"/>
      <c r="K8" s="212"/>
      <c r="L8" s="151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</row>
    <row r="9" spans="1:56" s="152" customFormat="1" ht="12" customHeight="1">
      <c r="A9" s="149"/>
      <c r="B9" s="84"/>
      <c r="C9" s="212"/>
      <c r="D9" s="213" t="s">
        <v>18</v>
      </c>
      <c r="E9" s="212"/>
      <c r="F9" s="216" t="s">
        <v>1</v>
      </c>
      <c r="G9" s="212"/>
      <c r="H9" s="212"/>
      <c r="I9" s="213" t="s">
        <v>19</v>
      </c>
      <c r="J9" s="216" t="s">
        <v>1</v>
      </c>
      <c r="K9" s="212"/>
      <c r="L9" s="151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</row>
    <row r="10" spans="1:56" s="152" customFormat="1" ht="12" customHeight="1">
      <c r="A10" s="149"/>
      <c r="B10" s="84"/>
      <c r="C10" s="212"/>
      <c r="D10" s="213" t="s">
        <v>20</v>
      </c>
      <c r="E10" s="212"/>
      <c r="F10" s="216" t="s">
        <v>21</v>
      </c>
      <c r="G10" s="212"/>
      <c r="H10" s="212"/>
      <c r="I10" s="213" t="s">
        <v>22</v>
      </c>
      <c r="J10" s="217" t="str">
        <f>'Rekapitulace stavby'!AN8</f>
        <v>4. 6. 2024</v>
      </c>
      <c r="K10" s="212"/>
      <c r="L10" s="151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</row>
    <row r="11" spans="1:56" s="152" customFormat="1" ht="10.9" customHeight="1">
      <c r="A11" s="149"/>
      <c r="B11" s="84"/>
      <c r="C11" s="212"/>
      <c r="D11" s="212"/>
      <c r="E11" s="212"/>
      <c r="F11" s="212"/>
      <c r="G11" s="212"/>
      <c r="H11" s="212"/>
      <c r="I11" s="212"/>
      <c r="J11" s="212"/>
      <c r="K11" s="212"/>
      <c r="L11" s="151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</row>
    <row r="12" spans="1:56" s="152" customFormat="1" ht="12" customHeight="1">
      <c r="A12" s="149"/>
      <c r="B12" s="84"/>
      <c r="C12" s="212"/>
      <c r="D12" s="213" t="s">
        <v>24</v>
      </c>
      <c r="E12" s="212"/>
      <c r="F12" s="212"/>
      <c r="G12" s="212"/>
      <c r="H12" s="212"/>
      <c r="I12" s="213" t="s">
        <v>25</v>
      </c>
      <c r="J12" s="216" t="s">
        <v>1</v>
      </c>
      <c r="K12" s="212"/>
      <c r="L12" s="151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</row>
    <row r="13" spans="1:56" s="152" customFormat="1" ht="18" customHeight="1">
      <c r="A13" s="149"/>
      <c r="B13" s="84"/>
      <c r="C13" s="212"/>
      <c r="D13" s="212"/>
      <c r="E13" s="216" t="s">
        <v>26</v>
      </c>
      <c r="F13" s="212"/>
      <c r="G13" s="212"/>
      <c r="H13" s="212"/>
      <c r="I13" s="213" t="s">
        <v>27</v>
      </c>
      <c r="J13" s="216" t="s">
        <v>1</v>
      </c>
      <c r="K13" s="212"/>
      <c r="L13" s="151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</row>
    <row r="14" spans="1:56" s="152" customFormat="1" ht="6.95" customHeight="1">
      <c r="A14" s="149"/>
      <c r="B14" s="84"/>
      <c r="C14" s="149"/>
      <c r="D14" s="149"/>
      <c r="E14" s="149"/>
      <c r="F14" s="149"/>
      <c r="G14" s="149"/>
      <c r="H14" s="149"/>
      <c r="I14" s="149"/>
      <c r="J14" s="149"/>
      <c r="K14" s="149"/>
      <c r="L14" s="151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</row>
    <row r="15" spans="1:56" s="152" customFormat="1" ht="12" customHeight="1">
      <c r="A15" s="149"/>
      <c r="B15" s="84"/>
      <c r="C15" s="149"/>
      <c r="D15" s="150" t="s">
        <v>28</v>
      </c>
      <c r="E15" s="149"/>
      <c r="F15" s="149"/>
      <c r="G15" s="149"/>
      <c r="H15" s="149"/>
      <c r="I15" s="150" t="s">
        <v>25</v>
      </c>
      <c r="J15" s="100" t="str">
        <f>'Rekapitulace stavby'!AN13</f>
        <v>Vyplň údaj</v>
      </c>
      <c r="K15" s="149"/>
      <c r="L15" s="151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</row>
    <row r="16" spans="1:56" s="152" customFormat="1" ht="18" customHeight="1">
      <c r="A16" s="149"/>
      <c r="B16" s="84"/>
      <c r="C16" s="149"/>
      <c r="D16" s="149"/>
      <c r="E16" s="140" t="str">
        <f>'Rekapitulace stavby'!E14</f>
        <v>Vyplň údaj</v>
      </c>
      <c r="F16" s="154"/>
      <c r="G16" s="154"/>
      <c r="H16" s="154"/>
      <c r="I16" s="150" t="s">
        <v>27</v>
      </c>
      <c r="J16" s="100" t="str">
        <f>'Rekapitulace stavby'!AN14</f>
        <v>Vyplň údaj</v>
      </c>
      <c r="K16" s="149"/>
      <c r="L16" s="151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</row>
    <row r="17" spans="1:31" s="152" customFormat="1" ht="6.95" customHeight="1">
      <c r="A17" s="149"/>
      <c r="B17" s="84"/>
      <c r="C17" s="149"/>
      <c r="D17" s="149"/>
      <c r="E17" s="149"/>
      <c r="F17" s="149"/>
      <c r="G17" s="149"/>
      <c r="H17" s="149"/>
      <c r="I17" s="149"/>
      <c r="J17" s="149"/>
      <c r="K17" s="149"/>
      <c r="L17" s="151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</row>
    <row r="18" spans="1:31" s="152" customFormat="1" ht="12" customHeight="1">
      <c r="A18" s="149"/>
      <c r="B18" s="84"/>
      <c r="C18" s="149"/>
      <c r="D18" s="150" t="s">
        <v>30</v>
      </c>
      <c r="E18" s="149"/>
      <c r="F18" s="149"/>
      <c r="G18" s="149"/>
      <c r="H18" s="149"/>
      <c r="I18" s="150" t="s">
        <v>25</v>
      </c>
      <c r="J18" s="153" t="str">
        <f>IF('Rekapitulace stavby'!AN16="","",'Rekapitulace stavby'!AN16)</f>
        <v/>
      </c>
      <c r="K18" s="149"/>
      <c r="L18" s="151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</row>
    <row r="19" spans="1:31" s="152" customFormat="1" ht="18" customHeight="1">
      <c r="A19" s="149"/>
      <c r="B19" s="84"/>
      <c r="C19" s="212"/>
      <c r="D19" s="212"/>
      <c r="E19" s="216" t="str">
        <f>IF('Rekapitulace stavby'!E17="","",'Rekapitulace stavby'!E17)</f>
        <v xml:space="preserve"> </v>
      </c>
      <c r="F19" s="212"/>
      <c r="G19" s="212"/>
      <c r="H19" s="212"/>
      <c r="I19" s="213" t="s">
        <v>27</v>
      </c>
      <c r="J19" s="216" t="str">
        <f>IF('Rekapitulace stavby'!AN17="","",'Rekapitulace stavby'!AN17)</f>
        <v/>
      </c>
      <c r="K19" s="212"/>
      <c r="L19" s="151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</row>
    <row r="20" spans="1:31" s="152" customFormat="1" ht="6.95" customHeight="1">
      <c r="A20" s="149"/>
      <c r="B20" s="84"/>
      <c r="C20" s="212"/>
      <c r="D20" s="212"/>
      <c r="E20" s="212"/>
      <c r="F20" s="212"/>
      <c r="G20" s="212"/>
      <c r="H20" s="212"/>
      <c r="I20" s="212"/>
      <c r="J20" s="212"/>
      <c r="K20" s="212"/>
      <c r="L20" s="151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</row>
    <row r="21" spans="1:31" s="152" customFormat="1" ht="12" customHeight="1">
      <c r="A21" s="149"/>
      <c r="B21" s="84"/>
      <c r="C21" s="212"/>
      <c r="D21" s="213" t="s">
        <v>33</v>
      </c>
      <c r="E21" s="212"/>
      <c r="F21" s="212"/>
      <c r="G21" s="212"/>
      <c r="H21" s="212"/>
      <c r="I21" s="213" t="s">
        <v>25</v>
      </c>
      <c r="J21" s="216" t="s">
        <v>1</v>
      </c>
      <c r="K21" s="212"/>
      <c r="L21" s="151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</row>
    <row r="22" spans="1:31" s="152" customFormat="1" ht="18" customHeight="1">
      <c r="A22" s="149"/>
      <c r="B22" s="84"/>
      <c r="C22" s="212"/>
      <c r="D22" s="212"/>
      <c r="E22" s="216" t="s">
        <v>34</v>
      </c>
      <c r="F22" s="212"/>
      <c r="G22" s="212"/>
      <c r="H22" s="212"/>
      <c r="I22" s="213" t="s">
        <v>27</v>
      </c>
      <c r="J22" s="216" t="s">
        <v>1</v>
      </c>
      <c r="K22" s="212"/>
      <c r="L22" s="151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</row>
    <row r="23" spans="1:31" s="152" customFormat="1" ht="6.95" customHeight="1">
      <c r="A23" s="149"/>
      <c r="B23" s="84"/>
      <c r="C23" s="212"/>
      <c r="D23" s="212"/>
      <c r="E23" s="212"/>
      <c r="F23" s="212"/>
      <c r="G23" s="212"/>
      <c r="H23" s="212"/>
      <c r="I23" s="212"/>
      <c r="J23" s="212"/>
      <c r="K23" s="212"/>
      <c r="L23" s="151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</row>
    <row r="24" spans="1:31" s="152" customFormat="1" ht="12" customHeight="1">
      <c r="A24" s="149"/>
      <c r="B24" s="84"/>
      <c r="C24" s="212"/>
      <c r="D24" s="213" t="s">
        <v>35</v>
      </c>
      <c r="E24" s="212"/>
      <c r="F24" s="212"/>
      <c r="G24" s="212"/>
      <c r="H24" s="212"/>
      <c r="I24" s="212"/>
      <c r="J24" s="212"/>
      <c r="K24" s="212"/>
      <c r="L24" s="151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</row>
    <row r="25" spans="1:31" s="158" customFormat="1" ht="16.5" customHeight="1">
      <c r="A25" s="155"/>
      <c r="B25" s="156"/>
      <c r="C25" s="218"/>
      <c r="D25" s="218"/>
      <c r="E25" s="219" t="s">
        <v>1</v>
      </c>
      <c r="F25" s="219"/>
      <c r="G25" s="219"/>
      <c r="H25" s="219"/>
      <c r="I25" s="218"/>
      <c r="J25" s="218"/>
      <c r="K25" s="218"/>
      <c r="L25" s="157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</row>
    <row r="26" spans="1:31" s="152" customFormat="1" ht="6.95" customHeight="1">
      <c r="A26" s="149"/>
      <c r="B26" s="84"/>
      <c r="C26" s="212"/>
      <c r="D26" s="212"/>
      <c r="E26" s="212"/>
      <c r="F26" s="212"/>
      <c r="G26" s="212"/>
      <c r="H26" s="212"/>
      <c r="I26" s="212"/>
      <c r="J26" s="212"/>
      <c r="K26" s="212"/>
      <c r="L26" s="151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</row>
    <row r="27" spans="1:31" s="152" customFormat="1" ht="6.95" customHeight="1">
      <c r="A27" s="149"/>
      <c r="B27" s="84"/>
      <c r="C27" s="212"/>
      <c r="D27" s="220"/>
      <c r="E27" s="220"/>
      <c r="F27" s="220"/>
      <c r="G27" s="220"/>
      <c r="H27" s="220"/>
      <c r="I27" s="220"/>
      <c r="J27" s="220"/>
      <c r="K27" s="220"/>
      <c r="L27" s="151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pans="1:31" s="152" customFormat="1" ht="25.35" customHeight="1">
      <c r="A28" s="149"/>
      <c r="B28" s="84"/>
      <c r="C28" s="212"/>
      <c r="D28" s="221" t="s">
        <v>36</v>
      </c>
      <c r="E28" s="212"/>
      <c r="F28" s="212"/>
      <c r="G28" s="212"/>
      <c r="H28" s="212"/>
      <c r="I28" s="212"/>
      <c r="J28" s="222">
        <f>ROUND(J118, 2)</f>
        <v>0</v>
      </c>
      <c r="K28" s="212"/>
      <c r="L28" s="151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</row>
    <row r="29" spans="1:31" s="152" customFormat="1" ht="6.95" customHeight="1">
      <c r="A29" s="149"/>
      <c r="B29" s="84"/>
      <c r="C29" s="212"/>
      <c r="D29" s="220"/>
      <c r="E29" s="220"/>
      <c r="F29" s="220"/>
      <c r="G29" s="220"/>
      <c r="H29" s="220"/>
      <c r="I29" s="220"/>
      <c r="J29" s="220"/>
      <c r="K29" s="220"/>
      <c r="L29" s="151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pans="1:31" s="152" customFormat="1" ht="14.45" customHeight="1">
      <c r="A30" s="149"/>
      <c r="B30" s="84"/>
      <c r="C30" s="212"/>
      <c r="D30" s="212"/>
      <c r="E30" s="212"/>
      <c r="F30" s="223" t="s">
        <v>38</v>
      </c>
      <c r="G30" s="212"/>
      <c r="H30" s="212"/>
      <c r="I30" s="223" t="s">
        <v>37</v>
      </c>
      <c r="J30" s="223" t="s">
        <v>39</v>
      </c>
      <c r="K30" s="212"/>
      <c r="L30" s="151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</row>
    <row r="31" spans="1:31" s="152" customFormat="1" ht="14.45" customHeight="1">
      <c r="A31" s="149"/>
      <c r="B31" s="84"/>
      <c r="C31" s="212"/>
      <c r="D31" s="224" t="s">
        <v>40</v>
      </c>
      <c r="E31" s="213" t="s">
        <v>41</v>
      </c>
      <c r="F31" s="225">
        <f>ROUND((SUM(BE118:BE184)),  2)</f>
        <v>0</v>
      </c>
      <c r="G31" s="212"/>
      <c r="H31" s="212"/>
      <c r="I31" s="226">
        <v>0.21</v>
      </c>
      <c r="J31" s="225">
        <f>ROUND(((SUM(BE118:BE184))*I31),  2)</f>
        <v>0</v>
      </c>
      <c r="K31" s="212"/>
      <c r="L31" s="151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pans="1:31" s="152" customFormat="1" ht="14.45" customHeight="1">
      <c r="A32" s="149"/>
      <c r="B32" s="84"/>
      <c r="C32" s="212"/>
      <c r="D32" s="212"/>
      <c r="E32" s="213" t="s">
        <v>42</v>
      </c>
      <c r="F32" s="225">
        <f>ROUND((SUM(BF118:BF184)),  2)</f>
        <v>0</v>
      </c>
      <c r="G32" s="212"/>
      <c r="H32" s="212"/>
      <c r="I32" s="226">
        <v>0.12</v>
      </c>
      <c r="J32" s="225">
        <f>ROUND(((SUM(BF118:BF184))*I32),  2)</f>
        <v>0</v>
      </c>
      <c r="K32" s="212"/>
      <c r="L32" s="151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</row>
    <row r="33" spans="1:31" s="152" customFormat="1" ht="14.45" hidden="1" customHeight="1">
      <c r="A33" s="149"/>
      <c r="B33" s="84"/>
      <c r="C33" s="212"/>
      <c r="D33" s="212"/>
      <c r="E33" s="213" t="s">
        <v>43</v>
      </c>
      <c r="F33" s="225">
        <f>ROUND((SUM(BG118:BG184)),  2)</f>
        <v>0</v>
      </c>
      <c r="G33" s="212"/>
      <c r="H33" s="212"/>
      <c r="I33" s="226">
        <v>0.21</v>
      </c>
      <c r="J33" s="225">
        <f>0</f>
        <v>0</v>
      </c>
      <c r="K33" s="212"/>
      <c r="L33" s="151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</row>
    <row r="34" spans="1:31" s="152" customFormat="1" ht="14.45" hidden="1" customHeight="1">
      <c r="A34" s="149"/>
      <c r="B34" s="84"/>
      <c r="C34" s="212"/>
      <c r="D34" s="212"/>
      <c r="E34" s="213" t="s">
        <v>44</v>
      </c>
      <c r="F34" s="225">
        <f>ROUND((SUM(BH118:BH184)),  2)</f>
        <v>0</v>
      </c>
      <c r="G34" s="212"/>
      <c r="H34" s="212"/>
      <c r="I34" s="226">
        <v>0.12</v>
      </c>
      <c r="J34" s="225">
        <f>0</f>
        <v>0</v>
      </c>
      <c r="K34" s="212"/>
      <c r="L34" s="151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</row>
    <row r="35" spans="1:31" s="152" customFormat="1" ht="14.45" hidden="1" customHeight="1">
      <c r="A35" s="149"/>
      <c r="B35" s="84"/>
      <c r="C35" s="212"/>
      <c r="D35" s="212"/>
      <c r="E35" s="213" t="s">
        <v>45</v>
      </c>
      <c r="F35" s="225">
        <f>ROUND((SUM(BI118:BI184)),  2)</f>
        <v>0</v>
      </c>
      <c r="G35" s="212"/>
      <c r="H35" s="212"/>
      <c r="I35" s="226">
        <v>0</v>
      </c>
      <c r="J35" s="225">
        <f>0</f>
        <v>0</v>
      </c>
      <c r="K35" s="212"/>
      <c r="L35" s="151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</row>
    <row r="36" spans="1:31" s="152" customFormat="1" ht="6.95" customHeight="1">
      <c r="A36" s="149"/>
      <c r="B36" s="84"/>
      <c r="C36" s="212"/>
      <c r="D36" s="212"/>
      <c r="E36" s="212"/>
      <c r="F36" s="212"/>
      <c r="G36" s="212"/>
      <c r="H36" s="212"/>
      <c r="I36" s="212"/>
      <c r="J36" s="212"/>
      <c r="K36" s="212"/>
      <c r="L36" s="151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</row>
    <row r="37" spans="1:31" s="152" customFormat="1" ht="25.35" customHeight="1">
      <c r="A37" s="149"/>
      <c r="B37" s="84"/>
      <c r="C37" s="227"/>
      <c r="D37" s="228" t="s">
        <v>46</v>
      </c>
      <c r="E37" s="229"/>
      <c r="F37" s="229"/>
      <c r="G37" s="230" t="s">
        <v>47</v>
      </c>
      <c r="H37" s="231" t="s">
        <v>48</v>
      </c>
      <c r="I37" s="229"/>
      <c r="J37" s="232">
        <f>SUM(J28:J35)</f>
        <v>0</v>
      </c>
      <c r="K37" s="233"/>
      <c r="L37" s="151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</row>
    <row r="38" spans="1:31" s="152" customFormat="1" ht="14.45" customHeight="1">
      <c r="A38" s="149"/>
      <c r="B38" s="84"/>
      <c r="C38" s="212"/>
      <c r="D38" s="212"/>
      <c r="E38" s="212"/>
      <c r="F38" s="212"/>
      <c r="G38" s="212"/>
      <c r="H38" s="212"/>
      <c r="I38" s="212"/>
      <c r="J38" s="212"/>
      <c r="K38" s="212"/>
      <c r="L38" s="151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</row>
    <row r="39" spans="1:31" ht="14.45" customHeight="1">
      <c r="B39" s="147"/>
      <c r="C39" s="210"/>
      <c r="D39" s="210"/>
      <c r="E39" s="210"/>
      <c r="F39" s="210"/>
      <c r="G39" s="210"/>
      <c r="H39" s="210"/>
      <c r="I39" s="210"/>
      <c r="J39" s="210"/>
      <c r="K39" s="210"/>
      <c r="L39" s="147"/>
    </row>
    <row r="40" spans="1:31" ht="14.45" customHeight="1">
      <c r="B40" s="147"/>
      <c r="C40" s="210"/>
      <c r="D40" s="210"/>
      <c r="E40" s="210"/>
      <c r="F40" s="210"/>
      <c r="G40" s="210"/>
      <c r="H40" s="210"/>
      <c r="I40" s="210"/>
      <c r="J40" s="210"/>
      <c r="K40" s="210"/>
      <c r="L40" s="147"/>
    </row>
    <row r="41" spans="1:31" ht="14.45" customHeight="1">
      <c r="B41" s="147"/>
      <c r="C41" s="210"/>
      <c r="D41" s="210"/>
      <c r="E41" s="210"/>
      <c r="F41" s="210"/>
      <c r="G41" s="210"/>
      <c r="H41" s="210"/>
      <c r="I41" s="210"/>
      <c r="J41" s="210"/>
      <c r="K41" s="210"/>
      <c r="L41" s="147"/>
    </row>
    <row r="42" spans="1:31" ht="14.45" customHeight="1">
      <c r="B42" s="147"/>
      <c r="C42" s="210"/>
      <c r="D42" s="210"/>
      <c r="E42" s="210"/>
      <c r="F42" s="210"/>
      <c r="G42" s="210"/>
      <c r="H42" s="210"/>
      <c r="I42" s="210"/>
      <c r="J42" s="210"/>
      <c r="K42" s="210"/>
      <c r="L42" s="147"/>
    </row>
    <row r="43" spans="1:31" ht="14.45" customHeight="1">
      <c r="B43" s="147"/>
      <c r="C43" s="210"/>
      <c r="D43" s="210"/>
      <c r="E43" s="210"/>
      <c r="F43" s="210"/>
      <c r="G43" s="210"/>
      <c r="H43" s="210"/>
      <c r="I43" s="210"/>
      <c r="J43" s="210"/>
      <c r="K43" s="210"/>
      <c r="L43" s="147"/>
    </row>
    <row r="44" spans="1:31" ht="14.45" customHeight="1">
      <c r="B44" s="147"/>
      <c r="C44" s="210"/>
      <c r="D44" s="210"/>
      <c r="E44" s="210"/>
      <c r="F44" s="210"/>
      <c r="G44" s="210"/>
      <c r="H44" s="210"/>
      <c r="I44" s="210"/>
      <c r="J44" s="210"/>
      <c r="K44" s="210"/>
      <c r="L44" s="147"/>
    </row>
    <row r="45" spans="1:31" ht="14.45" customHeight="1">
      <c r="B45" s="147"/>
      <c r="C45" s="210"/>
      <c r="D45" s="210"/>
      <c r="E45" s="210"/>
      <c r="F45" s="210"/>
      <c r="G45" s="210"/>
      <c r="H45" s="210"/>
      <c r="I45" s="210"/>
      <c r="J45" s="210"/>
      <c r="K45" s="210"/>
      <c r="L45" s="147"/>
    </row>
    <row r="46" spans="1:31" ht="14.45" customHeight="1">
      <c r="B46" s="147"/>
      <c r="C46" s="210"/>
      <c r="D46" s="210"/>
      <c r="E46" s="210"/>
      <c r="F46" s="210"/>
      <c r="G46" s="210"/>
      <c r="H46" s="210"/>
      <c r="I46" s="210"/>
      <c r="J46" s="210"/>
      <c r="K46" s="210"/>
      <c r="L46" s="147"/>
    </row>
    <row r="47" spans="1:31" ht="14.45" customHeight="1">
      <c r="B47" s="147"/>
      <c r="C47" s="210"/>
      <c r="D47" s="210"/>
      <c r="E47" s="210"/>
      <c r="F47" s="210"/>
      <c r="G47" s="210"/>
      <c r="H47" s="210"/>
      <c r="I47" s="210"/>
      <c r="J47" s="210"/>
      <c r="K47" s="210"/>
      <c r="L47" s="147"/>
    </row>
    <row r="48" spans="1:31" ht="14.45" customHeight="1">
      <c r="B48" s="147"/>
      <c r="C48" s="210"/>
      <c r="D48" s="210"/>
      <c r="E48" s="210"/>
      <c r="F48" s="210"/>
      <c r="G48" s="210"/>
      <c r="H48" s="210"/>
      <c r="I48" s="210"/>
      <c r="J48" s="210"/>
      <c r="K48" s="210"/>
      <c r="L48" s="147"/>
    </row>
    <row r="49" spans="1:31" ht="14.45" customHeight="1">
      <c r="B49" s="147"/>
      <c r="C49" s="210"/>
      <c r="D49" s="210"/>
      <c r="E49" s="210"/>
      <c r="F49" s="210"/>
      <c r="G49" s="210"/>
      <c r="H49" s="210"/>
      <c r="I49" s="210"/>
      <c r="J49" s="210"/>
      <c r="K49" s="210"/>
      <c r="L49" s="147"/>
    </row>
    <row r="50" spans="1:31" s="152" customFormat="1" ht="14.45" customHeight="1">
      <c r="B50" s="151"/>
      <c r="C50" s="234"/>
      <c r="D50" s="235" t="s">
        <v>49</v>
      </c>
      <c r="E50" s="236"/>
      <c r="F50" s="236"/>
      <c r="G50" s="235" t="s">
        <v>50</v>
      </c>
      <c r="H50" s="236"/>
      <c r="I50" s="236"/>
      <c r="J50" s="236"/>
      <c r="K50" s="236"/>
      <c r="L50" s="151"/>
    </row>
    <row r="51" spans="1:31">
      <c r="B51" s="147"/>
      <c r="C51" s="210"/>
      <c r="D51" s="210"/>
      <c r="E51" s="210"/>
      <c r="F51" s="210"/>
      <c r="G51" s="210"/>
      <c r="H51" s="210"/>
      <c r="I51" s="210"/>
      <c r="J51" s="210"/>
      <c r="K51" s="210"/>
      <c r="L51" s="147"/>
    </row>
    <row r="52" spans="1:31">
      <c r="B52" s="147"/>
      <c r="C52" s="210"/>
      <c r="D52" s="210"/>
      <c r="E52" s="210"/>
      <c r="F52" s="210"/>
      <c r="G52" s="210"/>
      <c r="H52" s="210"/>
      <c r="I52" s="210"/>
      <c r="J52" s="210"/>
      <c r="K52" s="210"/>
      <c r="L52" s="147"/>
    </row>
    <row r="53" spans="1:31">
      <c r="B53" s="147"/>
      <c r="C53" s="210"/>
      <c r="D53" s="210"/>
      <c r="E53" s="210"/>
      <c r="F53" s="210"/>
      <c r="G53" s="210"/>
      <c r="H53" s="210"/>
      <c r="I53" s="210"/>
      <c r="J53" s="210"/>
      <c r="K53" s="210"/>
      <c r="L53" s="147"/>
    </row>
    <row r="54" spans="1:31">
      <c r="B54" s="147"/>
      <c r="C54" s="210"/>
      <c r="D54" s="210"/>
      <c r="E54" s="210"/>
      <c r="F54" s="210"/>
      <c r="G54" s="210"/>
      <c r="H54" s="210"/>
      <c r="I54" s="210"/>
      <c r="J54" s="210"/>
      <c r="K54" s="210"/>
      <c r="L54" s="147"/>
    </row>
    <row r="55" spans="1:31">
      <c r="B55" s="147"/>
      <c r="C55" s="210"/>
      <c r="D55" s="210"/>
      <c r="E55" s="210"/>
      <c r="F55" s="210"/>
      <c r="G55" s="210"/>
      <c r="H55" s="210"/>
      <c r="I55" s="210"/>
      <c r="J55" s="210"/>
      <c r="K55" s="210"/>
      <c r="L55" s="147"/>
    </row>
    <row r="56" spans="1:31">
      <c r="B56" s="147"/>
      <c r="C56" s="210"/>
      <c r="D56" s="210"/>
      <c r="E56" s="210"/>
      <c r="F56" s="210"/>
      <c r="G56" s="210"/>
      <c r="H56" s="210"/>
      <c r="I56" s="210"/>
      <c r="J56" s="210"/>
      <c r="K56" s="210"/>
      <c r="L56" s="147"/>
    </row>
    <row r="57" spans="1:31">
      <c r="B57" s="147"/>
      <c r="C57" s="210"/>
      <c r="D57" s="210"/>
      <c r="E57" s="210"/>
      <c r="F57" s="210"/>
      <c r="G57" s="210"/>
      <c r="H57" s="210"/>
      <c r="I57" s="210"/>
      <c r="J57" s="210"/>
      <c r="K57" s="210"/>
      <c r="L57" s="147"/>
    </row>
    <row r="58" spans="1:31">
      <c r="B58" s="147"/>
      <c r="C58" s="210"/>
      <c r="D58" s="210"/>
      <c r="E58" s="210"/>
      <c r="F58" s="210"/>
      <c r="G58" s="210"/>
      <c r="H58" s="210"/>
      <c r="I58" s="210"/>
      <c r="J58" s="210"/>
      <c r="K58" s="210"/>
      <c r="L58" s="147"/>
    </row>
    <row r="59" spans="1:31">
      <c r="B59" s="147"/>
      <c r="C59" s="210"/>
      <c r="D59" s="210"/>
      <c r="E59" s="210"/>
      <c r="F59" s="210"/>
      <c r="G59" s="210"/>
      <c r="H59" s="210"/>
      <c r="I59" s="210"/>
      <c r="J59" s="210"/>
      <c r="K59" s="210"/>
      <c r="L59" s="147"/>
    </row>
    <row r="60" spans="1:31">
      <c r="B60" s="147"/>
      <c r="C60" s="210"/>
      <c r="D60" s="210"/>
      <c r="E60" s="210"/>
      <c r="F60" s="210"/>
      <c r="G60" s="210"/>
      <c r="H60" s="210"/>
      <c r="I60" s="210"/>
      <c r="J60" s="210"/>
      <c r="K60" s="210"/>
      <c r="L60" s="147"/>
    </row>
    <row r="61" spans="1:31" s="152" customFormat="1" ht="12.75">
      <c r="A61" s="149"/>
      <c r="B61" s="84"/>
      <c r="C61" s="212"/>
      <c r="D61" s="237" t="s">
        <v>51</v>
      </c>
      <c r="E61" s="238"/>
      <c r="F61" s="239" t="s">
        <v>52</v>
      </c>
      <c r="G61" s="237" t="s">
        <v>51</v>
      </c>
      <c r="H61" s="238"/>
      <c r="I61" s="238"/>
      <c r="J61" s="240" t="s">
        <v>52</v>
      </c>
      <c r="K61" s="238"/>
      <c r="L61" s="151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</row>
    <row r="62" spans="1:31">
      <c r="B62" s="147"/>
      <c r="C62" s="210"/>
      <c r="D62" s="210"/>
      <c r="E62" s="210"/>
      <c r="F62" s="210"/>
      <c r="G62" s="210"/>
      <c r="H62" s="210"/>
      <c r="I62" s="210"/>
      <c r="J62" s="210"/>
      <c r="K62" s="210"/>
      <c r="L62" s="147"/>
    </row>
    <row r="63" spans="1:31">
      <c r="B63" s="147"/>
      <c r="C63" s="210"/>
      <c r="D63" s="210"/>
      <c r="E63" s="210"/>
      <c r="F63" s="210"/>
      <c r="G63" s="210"/>
      <c r="H63" s="210"/>
      <c r="I63" s="210"/>
      <c r="J63" s="210"/>
      <c r="K63" s="210"/>
      <c r="L63" s="147"/>
    </row>
    <row r="64" spans="1:31">
      <c r="B64" s="147"/>
      <c r="C64" s="210"/>
      <c r="D64" s="210"/>
      <c r="E64" s="210"/>
      <c r="F64" s="210"/>
      <c r="G64" s="210"/>
      <c r="H64" s="210"/>
      <c r="I64" s="210"/>
      <c r="J64" s="210"/>
      <c r="K64" s="210"/>
      <c r="L64" s="147"/>
    </row>
    <row r="65" spans="1:31" s="152" customFormat="1" ht="12.75">
      <c r="A65" s="149"/>
      <c r="B65" s="84"/>
      <c r="C65" s="212"/>
      <c r="D65" s="235" t="s">
        <v>53</v>
      </c>
      <c r="E65" s="241"/>
      <c r="F65" s="241"/>
      <c r="G65" s="235" t="s">
        <v>54</v>
      </c>
      <c r="H65" s="241"/>
      <c r="I65" s="241"/>
      <c r="J65" s="241"/>
      <c r="K65" s="241"/>
      <c r="L65" s="151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</row>
    <row r="66" spans="1:31">
      <c r="B66" s="147"/>
      <c r="C66" s="210"/>
      <c r="D66" s="210"/>
      <c r="E66" s="210"/>
      <c r="F66" s="210"/>
      <c r="G66" s="210"/>
      <c r="H66" s="210"/>
      <c r="I66" s="210"/>
      <c r="J66" s="210"/>
      <c r="K66" s="210"/>
      <c r="L66" s="147"/>
    </row>
    <row r="67" spans="1:31">
      <c r="B67" s="147"/>
      <c r="C67" s="210"/>
      <c r="D67" s="210"/>
      <c r="E67" s="210"/>
      <c r="F67" s="210"/>
      <c r="G67" s="210"/>
      <c r="H67" s="210"/>
      <c r="I67" s="210"/>
      <c r="J67" s="210"/>
      <c r="K67" s="210"/>
      <c r="L67" s="147"/>
    </row>
    <row r="68" spans="1:31">
      <c r="B68" s="147"/>
      <c r="C68" s="210"/>
      <c r="D68" s="210"/>
      <c r="E68" s="210"/>
      <c r="F68" s="210"/>
      <c r="G68" s="210"/>
      <c r="H68" s="210"/>
      <c r="I68" s="210"/>
      <c r="J68" s="210"/>
      <c r="K68" s="210"/>
      <c r="L68" s="147"/>
    </row>
    <row r="69" spans="1:31">
      <c r="B69" s="147"/>
      <c r="C69" s="210"/>
      <c r="D69" s="210"/>
      <c r="E69" s="210"/>
      <c r="F69" s="210"/>
      <c r="G69" s="210"/>
      <c r="H69" s="210"/>
      <c r="I69" s="210"/>
      <c r="J69" s="210"/>
      <c r="K69" s="210"/>
      <c r="L69" s="147"/>
    </row>
    <row r="70" spans="1:31">
      <c r="B70" s="147"/>
      <c r="C70" s="210"/>
      <c r="D70" s="210"/>
      <c r="E70" s="210"/>
      <c r="F70" s="210"/>
      <c r="G70" s="210"/>
      <c r="H70" s="210"/>
      <c r="I70" s="210"/>
      <c r="J70" s="210"/>
      <c r="K70" s="210"/>
      <c r="L70" s="147"/>
    </row>
    <row r="71" spans="1:31">
      <c r="B71" s="147"/>
      <c r="C71" s="210"/>
      <c r="D71" s="210"/>
      <c r="E71" s="210"/>
      <c r="F71" s="210"/>
      <c r="G71" s="210"/>
      <c r="H71" s="210"/>
      <c r="I71" s="210"/>
      <c r="J71" s="210"/>
      <c r="K71" s="210"/>
      <c r="L71" s="147"/>
    </row>
    <row r="72" spans="1:31">
      <c r="B72" s="147"/>
      <c r="C72" s="210"/>
      <c r="D72" s="210"/>
      <c r="E72" s="210"/>
      <c r="F72" s="210"/>
      <c r="G72" s="210"/>
      <c r="H72" s="210"/>
      <c r="I72" s="210"/>
      <c r="J72" s="210"/>
      <c r="K72" s="210"/>
      <c r="L72" s="147"/>
    </row>
    <row r="73" spans="1:31">
      <c r="B73" s="147"/>
      <c r="C73" s="210"/>
      <c r="D73" s="210"/>
      <c r="E73" s="210"/>
      <c r="F73" s="210"/>
      <c r="G73" s="210"/>
      <c r="H73" s="210"/>
      <c r="I73" s="210"/>
      <c r="J73" s="210"/>
      <c r="K73" s="210"/>
      <c r="L73" s="147"/>
    </row>
    <row r="74" spans="1:31">
      <c r="B74" s="147"/>
      <c r="C74" s="210"/>
      <c r="D74" s="210"/>
      <c r="E74" s="210"/>
      <c r="F74" s="210"/>
      <c r="G74" s="210"/>
      <c r="H74" s="210"/>
      <c r="I74" s="210"/>
      <c r="J74" s="210"/>
      <c r="K74" s="210"/>
      <c r="L74" s="147"/>
    </row>
    <row r="75" spans="1:31">
      <c r="B75" s="147"/>
      <c r="C75" s="210"/>
      <c r="D75" s="210"/>
      <c r="E75" s="210"/>
      <c r="F75" s="210"/>
      <c r="G75" s="210"/>
      <c r="H75" s="210"/>
      <c r="I75" s="210"/>
      <c r="J75" s="210"/>
      <c r="K75" s="210"/>
      <c r="L75" s="147"/>
    </row>
    <row r="76" spans="1:31" s="152" customFormat="1" ht="12.75">
      <c r="A76" s="149"/>
      <c r="B76" s="84"/>
      <c r="C76" s="212"/>
      <c r="D76" s="237" t="s">
        <v>51</v>
      </c>
      <c r="E76" s="238"/>
      <c r="F76" s="239" t="s">
        <v>52</v>
      </c>
      <c r="G76" s="237" t="s">
        <v>51</v>
      </c>
      <c r="H76" s="238"/>
      <c r="I76" s="238"/>
      <c r="J76" s="240" t="s">
        <v>52</v>
      </c>
      <c r="K76" s="238"/>
      <c r="L76" s="151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</row>
    <row r="77" spans="1:31" s="152" customFormat="1" ht="14.45" customHeight="1">
      <c r="A77" s="149"/>
      <c r="B77" s="160"/>
      <c r="C77" s="242"/>
      <c r="D77" s="242"/>
      <c r="E77" s="242"/>
      <c r="F77" s="242"/>
      <c r="G77" s="242"/>
      <c r="H77" s="242"/>
      <c r="I77" s="242"/>
      <c r="J77" s="242"/>
      <c r="K77" s="242"/>
      <c r="L77" s="151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</row>
    <row r="78" spans="1:31">
      <c r="C78" s="210"/>
      <c r="D78" s="210"/>
      <c r="E78" s="210"/>
      <c r="F78" s="210"/>
      <c r="G78" s="210"/>
      <c r="H78" s="210"/>
      <c r="I78" s="210"/>
      <c r="J78" s="210"/>
      <c r="K78" s="210"/>
    </row>
    <row r="79" spans="1:31">
      <c r="C79" s="210"/>
      <c r="D79" s="210"/>
      <c r="E79" s="210"/>
      <c r="F79" s="210"/>
      <c r="G79" s="210"/>
      <c r="H79" s="210"/>
      <c r="I79" s="210"/>
      <c r="J79" s="210"/>
      <c r="K79" s="210"/>
    </row>
    <row r="80" spans="1:31">
      <c r="C80" s="210"/>
      <c r="D80" s="210"/>
      <c r="E80" s="210"/>
      <c r="F80" s="210"/>
      <c r="G80" s="210"/>
      <c r="H80" s="210"/>
      <c r="I80" s="210"/>
      <c r="J80" s="210"/>
      <c r="K80" s="210"/>
    </row>
    <row r="81" spans="1:47" s="152" customFormat="1" ht="6.95" customHeight="1">
      <c r="A81" s="149"/>
      <c r="B81" s="162"/>
      <c r="C81" s="243"/>
      <c r="D81" s="243"/>
      <c r="E81" s="243"/>
      <c r="F81" s="243"/>
      <c r="G81" s="243"/>
      <c r="H81" s="243"/>
      <c r="I81" s="243"/>
      <c r="J81" s="243"/>
      <c r="K81" s="243"/>
      <c r="L81" s="151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</row>
    <row r="82" spans="1:47" s="152" customFormat="1" ht="24.95" customHeight="1">
      <c r="A82" s="149"/>
      <c r="B82" s="84"/>
      <c r="C82" s="211" t="s">
        <v>89</v>
      </c>
      <c r="D82" s="212"/>
      <c r="E82" s="212"/>
      <c r="F82" s="212"/>
      <c r="G82" s="212"/>
      <c r="H82" s="212"/>
      <c r="I82" s="212"/>
      <c r="J82" s="212"/>
      <c r="K82" s="212"/>
      <c r="L82" s="151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47" s="152" customFormat="1" ht="6.95" customHeight="1">
      <c r="A83" s="149"/>
      <c r="B83" s="84"/>
      <c r="C83" s="212"/>
      <c r="D83" s="212"/>
      <c r="E83" s="212"/>
      <c r="F83" s="212"/>
      <c r="G83" s="212"/>
      <c r="H83" s="212"/>
      <c r="I83" s="212"/>
      <c r="J83" s="212"/>
      <c r="K83" s="212"/>
      <c r="L83" s="151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47" s="152" customFormat="1" ht="12" customHeight="1">
      <c r="A84" s="149"/>
      <c r="B84" s="84"/>
      <c r="C84" s="213" t="s">
        <v>16</v>
      </c>
      <c r="D84" s="212"/>
      <c r="E84" s="212"/>
      <c r="F84" s="212"/>
      <c r="G84" s="212"/>
      <c r="H84" s="212"/>
      <c r="I84" s="212"/>
      <c r="J84" s="212"/>
      <c r="K84" s="212"/>
      <c r="L84" s="151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47" s="152" customFormat="1" ht="16.5" customHeight="1">
      <c r="A85" s="149"/>
      <c r="B85" s="84"/>
      <c r="C85" s="212"/>
      <c r="D85" s="212"/>
      <c r="E85" s="214" t="str">
        <f>E7</f>
        <v>Oprava chodníku Křižná</v>
      </c>
      <c r="F85" s="215"/>
      <c r="G85" s="215"/>
      <c r="H85" s="215"/>
      <c r="I85" s="212"/>
      <c r="J85" s="212"/>
      <c r="K85" s="212"/>
      <c r="L85" s="151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47" s="152" customFormat="1" ht="6.95" customHeight="1">
      <c r="A86" s="149"/>
      <c r="B86" s="84"/>
      <c r="C86" s="212"/>
      <c r="D86" s="212"/>
      <c r="E86" s="212"/>
      <c r="F86" s="212"/>
      <c r="G86" s="212"/>
      <c r="H86" s="212"/>
      <c r="I86" s="212"/>
      <c r="J86" s="212"/>
      <c r="K86" s="212"/>
      <c r="L86" s="151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</row>
    <row r="87" spans="1:47" s="152" customFormat="1" ht="12" customHeight="1">
      <c r="A87" s="149"/>
      <c r="B87" s="84"/>
      <c r="C87" s="213" t="s">
        <v>20</v>
      </c>
      <c r="D87" s="212"/>
      <c r="E87" s="212"/>
      <c r="F87" s="216" t="str">
        <f>F10</f>
        <v>Valašské Meziříčí</v>
      </c>
      <c r="G87" s="212"/>
      <c r="H87" s="212"/>
      <c r="I87" s="213" t="s">
        <v>22</v>
      </c>
      <c r="J87" s="217" t="str">
        <f>IF(J10="","",J10)</f>
        <v>4. 6. 2024</v>
      </c>
      <c r="K87" s="212"/>
      <c r="L87" s="151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</row>
    <row r="88" spans="1:47" s="152" customFormat="1" ht="6.95" customHeight="1">
      <c r="A88" s="149"/>
      <c r="B88" s="84"/>
      <c r="C88" s="212"/>
      <c r="D88" s="212"/>
      <c r="E88" s="212"/>
      <c r="F88" s="212"/>
      <c r="G88" s="212"/>
      <c r="H88" s="212"/>
      <c r="I88" s="212"/>
      <c r="J88" s="212"/>
      <c r="K88" s="212"/>
      <c r="L88" s="151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</row>
    <row r="89" spans="1:47" s="152" customFormat="1" ht="15.2" customHeight="1">
      <c r="A89" s="149"/>
      <c r="B89" s="84"/>
      <c r="C89" s="213" t="s">
        <v>24</v>
      </c>
      <c r="D89" s="212"/>
      <c r="E89" s="212"/>
      <c r="F89" s="216" t="str">
        <f>E13</f>
        <v>Město Valašské Meziříčí</v>
      </c>
      <c r="G89" s="212"/>
      <c r="H89" s="212"/>
      <c r="I89" s="213" t="s">
        <v>30</v>
      </c>
      <c r="J89" s="244" t="str">
        <f>E19</f>
        <v xml:space="preserve"> </v>
      </c>
      <c r="K89" s="212"/>
      <c r="L89" s="151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</row>
    <row r="90" spans="1:47" s="152" customFormat="1" ht="15.2" customHeight="1">
      <c r="A90" s="149"/>
      <c r="B90" s="84"/>
      <c r="C90" s="213" t="s">
        <v>28</v>
      </c>
      <c r="D90" s="212"/>
      <c r="E90" s="212"/>
      <c r="F90" s="216" t="str">
        <f>IF(E16="","",E16)</f>
        <v>Vyplň údaj</v>
      </c>
      <c r="G90" s="212"/>
      <c r="H90" s="212"/>
      <c r="I90" s="213" t="s">
        <v>33</v>
      </c>
      <c r="J90" s="244" t="str">
        <f>E22</f>
        <v>Fajfrová Irena</v>
      </c>
      <c r="K90" s="212"/>
      <c r="L90" s="151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</row>
    <row r="91" spans="1:47" s="152" customFormat="1" ht="10.35" customHeight="1">
      <c r="A91" s="149"/>
      <c r="B91" s="84"/>
      <c r="C91" s="212"/>
      <c r="D91" s="212"/>
      <c r="E91" s="212"/>
      <c r="F91" s="212"/>
      <c r="G91" s="212"/>
      <c r="H91" s="212"/>
      <c r="I91" s="212"/>
      <c r="J91" s="212"/>
      <c r="K91" s="212"/>
      <c r="L91" s="151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</row>
    <row r="92" spans="1:47" s="152" customFormat="1" ht="29.25" customHeight="1">
      <c r="A92" s="149"/>
      <c r="B92" s="84"/>
      <c r="C92" s="245" t="s">
        <v>90</v>
      </c>
      <c r="D92" s="227"/>
      <c r="E92" s="227"/>
      <c r="F92" s="227"/>
      <c r="G92" s="227"/>
      <c r="H92" s="227"/>
      <c r="I92" s="227"/>
      <c r="J92" s="246" t="s">
        <v>91</v>
      </c>
      <c r="K92" s="227"/>
      <c r="L92" s="151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</row>
    <row r="93" spans="1:47" s="152" customFormat="1" ht="10.35" customHeight="1">
      <c r="A93" s="149"/>
      <c r="B93" s="84"/>
      <c r="C93" s="212"/>
      <c r="D93" s="212"/>
      <c r="E93" s="212"/>
      <c r="F93" s="212"/>
      <c r="G93" s="212"/>
      <c r="H93" s="212"/>
      <c r="I93" s="212"/>
      <c r="J93" s="212"/>
      <c r="K93" s="212"/>
      <c r="L93" s="151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</row>
    <row r="94" spans="1:47" s="152" customFormat="1" ht="22.9" customHeight="1">
      <c r="A94" s="149"/>
      <c r="B94" s="84"/>
      <c r="C94" s="247" t="s">
        <v>92</v>
      </c>
      <c r="D94" s="212"/>
      <c r="E94" s="212"/>
      <c r="F94" s="212"/>
      <c r="G94" s="212"/>
      <c r="H94" s="212"/>
      <c r="I94" s="212"/>
      <c r="J94" s="222">
        <f>J118</f>
        <v>0</v>
      </c>
      <c r="K94" s="212"/>
      <c r="L94" s="151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U94" s="144" t="s">
        <v>93</v>
      </c>
    </row>
    <row r="95" spans="1:47" s="163" customFormat="1" ht="24.95" customHeight="1">
      <c r="B95" s="164"/>
      <c r="C95" s="248"/>
      <c r="D95" s="249" t="s">
        <v>94</v>
      </c>
      <c r="E95" s="250"/>
      <c r="F95" s="250"/>
      <c r="G95" s="250"/>
      <c r="H95" s="250"/>
      <c r="I95" s="250"/>
      <c r="J95" s="251">
        <f>J119</f>
        <v>0</v>
      </c>
      <c r="K95" s="248"/>
      <c r="L95" s="164"/>
    </row>
    <row r="96" spans="1:47" s="165" customFormat="1" ht="19.899999999999999" customHeight="1">
      <c r="B96" s="166"/>
      <c r="C96" s="252"/>
      <c r="D96" s="253" t="s">
        <v>95</v>
      </c>
      <c r="E96" s="254"/>
      <c r="F96" s="254"/>
      <c r="G96" s="254"/>
      <c r="H96" s="254"/>
      <c r="I96" s="254"/>
      <c r="J96" s="255">
        <f>J120</f>
        <v>0</v>
      </c>
      <c r="K96" s="252"/>
      <c r="L96" s="166"/>
    </row>
    <row r="97" spans="1:31" s="165" customFormat="1" ht="19.899999999999999" customHeight="1">
      <c r="B97" s="166"/>
      <c r="C97" s="252"/>
      <c r="D97" s="253" t="s">
        <v>96</v>
      </c>
      <c r="E97" s="254"/>
      <c r="F97" s="254"/>
      <c r="G97" s="254"/>
      <c r="H97" s="254"/>
      <c r="I97" s="254"/>
      <c r="J97" s="255">
        <f>J137</f>
        <v>0</v>
      </c>
      <c r="K97" s="252"/>
      <c r="L97" s="166"/>
    </row>
    <row r="98" spans="1:31" s="165" customFormat="1" ht="19.899999999999999" customHeight="1">
      <c r="B98" s="166"/>
      <c r="C98" s="252"/>
      <c r="D98" s="253" t="s">
        <v>97</v>
      </c>
      <c r="E98" s="254"/>
      <c r="F98" s="254"/>
      <c r="G98" s="254"/>
      <c r="H98" s="254"/>
      <c r="I98" s="254"/>
      <c r="J98" s="255">
        <f>J144</f>
        <v>0</v>
      </c>
      <c r="K98" s="252"/>
      <c r="L98" s="166"/>
    </row>
    <row r="99" spans="1:31" s="165" customFormat="1" ht="19.899999999999999" customHeight="1">
      <c r="B99" s="166"/>
      <c r="C99" s="252"/>
      <c r="D99" s="253" t="s">
        <v>98</v>
      </c>
      <c r="E99" s="254"/>
      <c r="F99" s="254"/>
      <c r="G99" s="254"/>
      <c r="H99" s="254"/>
      <c r="I99" s="254"/>
      <c r="J99" s="255">
        <f>J163</f>
        <v>0</v>
      </c>
      <c r="K99" s="252"/>
      <c r="L99" s="166"/>
    </row>
    <row r="100" spans="1:31" s="165" customFormat="1" ht="19.899999999999999" customHeight="1">
      <c r="B100" s="166"/>
      <c r="C100" s="252"/>
      <c r="D100" s="253" t="s">
        <v>99</v>
      </c>
      <c r="E100" s="254"/>
      <c r="F100" s="254"/>
      <c r="G100" s="254"/>
      <c r="H100" s="254"/>
      <c r="I100" s="254"/>
      <c r="J100" s="255">
        <f>J183</f>
        <v>0</v>
      </c>
      <c r="K100" s="252"/>
      <c r="L100" s="166"/>
    </row>
    <row r="101" spans="1:31" s="152" customFormat="1" ht="21.75" customHeight="1">
      <c r="A101" s="149"/>
      <c r="B101" s="84"/>
      <c r="C101" s="212"/>
      <c r="D101" s="212"/>
      <c r="E101" s="212"/>
      <c r="F101" s="212"/>
      <c r="G101" s="212"/>
      <c r="H101" s="212"/>
      <c r="I101" s="212"/>
      <c r="J101" s="212"/>
      <c r="K101" s="212"/>
      <c r="L101" s="151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</row>
    <row r="102" spans="1:31" s="152" customFormat="1" ht="6.95" customHeight="1">
      <c r="A102" s="149"/>
      <c r="B102" s="160"/>
      <c r="C102" s="242"/>
      <c r="D102" s="242"/>
      <c r="E102" s="242"/>
      <c r="F102" s="242"/>
      <c r="G102" s="242"/>
      <c r="H102" s="242"/>
      <c r="I102" s="242"/>
      <c r="J102" s="242"/>
      <c r="K102" s="242"/>
      <c r="L102" s="151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</row>
    <row r="103" spans="1:31">
      <c r="C103" s="210"/>
      <c r="D103" s="210"/>
      <c r="E103" s="210"/>
      <c r="F103" s="210"/>
      <c r="G103" s="210"/>
      <c r="H103" s="210"/>
      <c r="I103" s="210"/>
      <c r="J103" s="210"/>
      <c r="K103" s="210"/>
    </row>
    <row r="104" spans="1:31">
      <c r="C104" s="210"/>
      <c r="D104" s="210"/>
      <c r="E104" s="210"/>
      <c r="F104" s="210"/>
      <c r="G104" s="210"/>
      <c r="H104" s="210"/>
      <c r="I104" s="210"/>
      <c r="J104" s="210"/>
      <c r="K104" s="210"/>
    </row>
    <row r="105" spans="1:31">
      <c r="C105" s="210"/>
      <c r="D105" s="210"/>
      <c r="E105" s="210"/>
      <c r="F105" s="210"/>
      <c r="G105" s="210"/>
      <c r="H105" s="210"/>
      <c r="I105" s="210"/>
      <c r="J105" s="210"/>
      <c r="K105" s="210"/>
    </row>
    <row r="106" spans="1:31" s="152" customFormat="1" ht="6.95" customHeight="1">
      <c r="A106" s="149"/>
      <c r="B106" s="162"/>
      <c r="C106" s="243"/>
      <c r="D106" s="243"/>
      <c r="E106" s="243"/>
      <c r="F106" s="243"/>
      <c r="G106" s="243"/>
      <c r="H106" s="243"/>
      <c r="I106" s="243"/>
      <c r="J106" s="243"/>
      <c r="K106" s="243"/>
      <c r="L106" s="151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</row>
    <row r="107" spans="1:31" s="152" customFormat="1" ht="24.95" customHeight="1">
      <c r="A107" s="149"/>
      <c r="B107" s="84"/>
      <c r="C107" s="211" t="s">
        <v>100</v>
      </c>
      <c r="D107" s="212"/>
      <c r="E107" s="212"/>
      <c r="F107" s="212"/>
      <c r="G107" s="212"/>
      <c r="H107" s="212"/>
      <c r="I107" s="212"/>
      <c r="J107" s="212"/>
      <c r="K107" s="212"/>
      <c r="L107" s="151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</row>
    <row r="108" spans="1:31" s="152" customFormat="1" ht="6.95" customHeight="1">
      <c r="A108" s="149"/>
      <c r="B108" s="84"/>
      <c r="C108" s="212"/>
      <c r="D108" s="212"/>
      <c r="E108" s="212"/>
      <c r="F108" s="212"/>
      <c r="G108" s="212"/>
      <c r="H108" s="212"/>
      <c r="I108" s="212"/>
      <c r="J108" s="212"/>
      <c r="K108" s="212"/>
      <c r="L108" s="151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</row>
    <row r="109" spans="1:31" s="152" customFormat="1" ht="12" customHeight="1">
      <c r="A109" s="149"/>
      <c r="B109" s="84"/>
      <c r="C109" s="213" t="s">
        <v>16</v>
      </c>
      <c r="D109" s="212"/>
      <c r="E109" s="212"/>
      <c r="F109" s="212"/>
      <c r="G109" s="212"/>
      <c r="H109" s="212"/>
      <c r="I109" s="212"/>
      <c r="J109" s="212"/>
      <c r="K109" s="212"/>
      <c r="L109" s="151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</row>
    <row r="110" spans="1:31" s="152" customFormat="1" ht="16.5" customHeight="1">
      <c r="A110" s="149"/>
      <c r="B110" s="84"/>
      <c r="C110" s="212"/>
      <c r="D110" s="212"/>
      <c r="E110" s="214" t="str">
        <f>E7</f>
        <v>Oprava chodníku Křižná</v>
      </c>
      <c r="F110" s="215"/>
      <c r="G110" s="215"/>
      <c r="H110" s="215"/>
      <c r="I110" s="212"/>
      <c r="J110" s="212"/>
      <c r="K110" s="212"/>
      <c r="L110" s="151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</row>
    <row r="111" spans="1:31" s="152" customFormat="1" ht="6.95" customHeight="1">
      <c r="A111" s="149"/>
      <c r="B111" s="84"/>
      <c r="C111" s="212"/>
      <c r="D111" s="212"/>
      <c r="E111" s="212"/>
      <c r="F111" s="212"/>
      <c r="G111" s="212"/>
      <c r="H111" s="212"/>
      <c r="I111" s="212"/>
      <c r="J111" s="212"/>
      <c r="K111" s="212"/>
      <c r="L111" s="151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</row>
    <row r="112" spans="1:31" s="152" customFormat="1" ht="12" customHeight="1">
      <c r="A112" s="149"/>
      <c r="B112" s="84"/>
      <c r="C112" s="213" t="s">
        <v>20</v>
      </c>
      <c r="D112" s="212"/>
      <c r="E112" s="212"/>
      <c r="F112" s="216" t="str">
        <f>F10</f>
        <v>Valašské Meziříčí</v>
      </c>
      <c r="G112" s="212"/>
      <c r="H112" s="212"/>
      <c r="I112" s="213" t="s">
        <v>22</v>
      </c>
      <c r="J112" s="217" t="str">
        <f>IF(J10="","",J10)</f>
        <v>4. 6. 2024</v>
      </c>
      <c r="K112" s="212"/>
      <c r="L112" s="151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</row>
    <row r="113" spans="1:65" s="152" customFormat="1" ht="6.95" customHeight="1">
      <c r="A113" s="149"/>
      <c r="B113" s="84"/>
      <c r="C113" s="212"/>
      <c r="D113" s="212"/>
      <c r="E113" s="212"/>
      <c r="F113" s="212"/>
      <c r="G113" s="212"/>
      <c r="H113" s="212"/>
      <c r="I113" s="212"/>
      <c r="J113" s="212"/>
      <c r="K113" s="212"/>
      <c r="L113" s="151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</row>
    <row r="114" spans="1:65" s="152" customFormat="1" ht="15.2" customHeight="1">
      <c r="A114" s="149"/>
      <c r="B114" s="84"/>
      <c r="C114" s="213" t="s">
        <v>24</v>
      </c>
      <c r="D114" s="212"/>
      <c r="E114" s="212"/>
      <c r="F114" s="216" t="str">
        <f>E13</f>
        <v>Město Valašské Meziříčí</v>
      </c>
      <c r="G114" s="212"/>
      <c r="H114" s="212"/>
      <c r="I114" s="213" t="s">
        <v>30</v>
      </c>
      <c r="J114" s="244" t="str">
        <f>E19</f>
        <v xml:space="preserve"> </v>
      </c>
      <c r="K114" s="212"/>
      <c r="L114" s="151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</row>
    <row r="115" spans="1:65" s="152" customFormat="1" ht="15.2" customHeight="1">
      <c r="A115" s="149"/>
      <c r="B115" s="84"/>
      <c r="C115" s="213" t="s">
        <v>28</v>
      </c>
      <c r="D115" s="212"/>
      <c r="E115" s="212"/>
      <c r="F115" s="216" t="str">
        <f>IF(E16="","",E16)</f>
        <v>Vyplň údaj</v>
      </c>
      <c r="G115" s="212"/>
      <c r="H115" s="212"/>
      <c r="I115" s="213" t="s">
        <v>33</v>
      </c>
      <c r="J115" s="244" t="str">
        <f>E22</f>
        <v>Fajfrová Irena</v>
      </c>
      <c r="K115" s="212"/>
      <c r="L115" s="151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</row>
    <row r="116" spans="1:65" s="152" customFormat="1" ht="10.35" customHeight="1">
      <c r="A116" s="149"/>
      <c r="B116" s="84"/>
      <c r="C116" s="212"/>
      <c r="D116" s="212"/>
      <c r="E116" s="212"/>
      <c r="F116" s="212"/>
      <c r="G116" s="212"/>
      <c r="H116" s="212"/>
      <c r="I116" s="212"/>
      <c r="J116" s="212"/>
      <c r="K116" s="212"/>
      <c r="L116" s="151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</row>
    <row r="117" spans="1:65" s="173" customFormat="1" ht="29.25" customHeight="1">
      <c r="A117" s="167"/>
      <c r="B117" s="168"/>
      <c r="C117" s="256" t="s">
        <v>101</v>
      </c>
      <c r="D117" s="257" t="s">
        <v>61</v>
      </c>
      <c r="E117" s="257" t="s">
        <v>57</v>
      </c>
      <c r="F117" s="257" t="s">
        <v>58</v>
      </c>
      <c r="G117" s="257" t="s">
        <v>102</v>
      </c>
      <c r="H117" s="257" t="s">
        <v>103</v>
      </c>
      <c r="I117" s="257" t="s">
        <v>104</v>
      </c>
      <c r="J117" s="257" t="s">
        <v>91</v>
      </c>
      <c r="K117" s="258" t="s">
        <v>105</v>
      </c>
      <c r="L117" s="169"/>
      <c r="M117" s="170" t="s">
        <v>1</v>
      </c>
      <c r="N117" s="171" t="s">
        <v>40</v>
      </c>
      <c r="O117" s="171" t="s">
        <v>106</v>
      </c>
      <c r="P117" s="171" t="s">
        <v>107</v>
      </c>
      <c r="Q117" s="171" t="s">
        <v>108</v>
      </c>
      <c r="R117" s="171" t="s">
        <v>109</v>
      </c>
      <c r="S117" s="171" t="s">
        <v>110</v>
      </c>
      <c r="T117" s="172" t="s">
        <v>111</v>
      </c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</row>
    <row r="118" spans="1:65" s="152" customFormat="1" ht="22.9" customHeight="1">
      <c r="A118" s="149"/>
      <c r="B118" s="84"/>
      <c r="C118" s="259" t="s">
        <v>112</v>
      </c>
      <c r="D118" s="212"/>
      <c r="E118" s="212"/>
      <c r="F118" s="212"/>
      <c r="G118" s="212"/>
      <c r="H118" s="212"/>
      <c r="I118" s="212"/>
      <c r="J118" s="260">
        <f>BK118</f>
        <v>0</v>
      </c>
      <c r="K118" s="212"/>
      <c r="L118" s="84"/>
      <c r="M118" s="174"/>
      <c r="N118" s="175"/>
      <c r="O118" s="159"/>
      <c r="P118" s="176">
        <f>P119</f>
        <v>0</v>
      </c>
      <c r="Q118" s="159"/>
      <c r="R118" s="176">
        <f>R119</f>
        <v>114.23139</v>
      </c>
      <c r="S118" s="159"/>
      <c r="T118" s="177">
        <f>T119</f>
        <v>116.09</v>
      </c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T118" s="144" t="s">
        <v>75</v>
      </c>
      <c r="AU118" s="144" t="s">
        <v>93</v>
      </c>
      <c r="BK118" s="178">
        <f>BK119</f>
        <v>0</v>
      </c>
    </row>
    <row r="119" spans="1:65" s="83" customFormat="1" ht="25.9" customHeight="1">
      <c r="B119" s="179"/>
      <c r="C119" s="261"/>
      <c r="D119" s="262" t="s">
        <v>75</v>
      </c>
      <c r="E119" s="263" t="s">
        <v>113</v>
      </c>
      <c r="F119" s="263" t="s">
        <v>114</v>
      </c>
      <c r="G119" s="261"/>
      <c r="H119" s="261"/>
      <c r="I119" s="261"/>
      <c r="J119" s="264">
        <f>BK119</f>
        <v>0</v>
      </c>
      <c r="K119" s="261"/>
      <c r="L119" s="179"/>
      <c r="M119" s="181"/>
      <c r="N119" s="182"/>
      <c r="O119" s="182"/>
      <c r="P119" s="183">
        <f>P120+P137+P144+P163+P183</f>
        <v>0</v>
      </c>
      <c r="Q119" s="182"/>
      <c r="R119" s="183">
        <f>R120+R137+R144+R163+R183</f>
        <v>114.23139</v>
      </c>
      <c r="S119" s="182"/>
      <c r="T119" s="184">
        <f>T120+T137+T144+T163+T183</f>
        <v>116.09</v>
      </c>
      <c r="AR119" s="180" t="s">
        <v>81</v>
      </c>
      <c r="AT119" s="185" t="s">
        <v>75</v>
      </c>
      <c r="AU119" s="185" t="s">
        <v>76</v>
      </c>
      <c r="AY119" s="180" t="s">
        <v>115</v>
      </c>
      <c r="BK119" s="186">
        <f>BK120+BK137+BK144+BK163+BK183</f>
        <v>0</v>
      </c>
    </row>
    <row r="120" spans="1:65" s="83" customFormat="1" ht="22.9" customHeight="1">
      <c r="B120" s="179"/>
      <c r="C120" s="261"/>
      <c r="D120" s="262" t="s">
        <v>75</v>
      </c>
      <c r="E120" s="265" t="s">
        <v>81</v>
      </c>
      <c r="F120" s="265" t="s">
        <v>116</v>
      </c>
      <c r="G120" s="261"/>
      <c r="H120" s="261"/>
      <c r="I120" s="261"/>
      <c r="J120" s="266">
        <f>BK120</f>
        <v>0</v>
      </c>
      <c r="K120" s="261"/>
      <c r="L120" s="179"/>
      <c r="M120" s="181"/>
      <c r="N120" s="182"/>
      <c r="O120" s="182"/>
      <c r="P120" s="183">
        <f>SUM(P121:P136)</f>
        <v>0</v>
      </c>
      <c r="Q120" s="182"/>
      <c r="R120" s="183">
        <f>SUM(R121:R136)</f>
        <v>1E-3</v>
      </c>
      <c r="S120" s="182"/>
      <c r="T120" s="184">
        <f>SUM(T121:T136)</f>
        <v>116.09</v>
      </c>
      <c r="AR120" s="180" t="s">
        <v>81</v>
      </c>
      <c r="AT120" s="185" t="s">
        <v>75</v>
      </c>
      <c r="AU120" s="185" t="s">
        <v>81</v>
      </c>
      <c r="AY120" s="180" t="s">
        <v>115</v>
      </c>
      <c r="BK120" s="186">
        <f>SUM(BK121:BK136)</f>
        <v>0</v>
      </c>
    </row>
    <row r="121" spans="1:65" s="152" customFormat="1" ht="24.2" customHeight="1">
      <c r="A121" s="149"/>
      <c r="B121" s="84"/>
      <c r="C121" s="267" t="s">
        <v>81</v>
      </c>
      <c r="D121" s="267" t="s">
        <v>117</v>
      </c>
      <c r="E121" s="268" t="s">
        <v>118</v>
      </c>
      <c r="F121" s="269" t="s">
        <v>119</v>
      </c>
      <c r="G121" s="270" t="s">
        <v>120</v>
      </c>
      <c r="H121" s="271">
        <v>141</v>
      </c>
      <c r="I121" s="85"/>
      <c r="J121" s="285">
        <f>ROUND(I121*H121,2)</f>
        <v>0</v>
      </c>
      <c r="K121" s="269" t="s">
        <v>121</v>
      </c>
      <c r="L121" s="84"/>
      <c r="M121" s="86" t="s">
        <v>1</v>
      </c>
      <c r="N121" s="187" t="s">
        <v>41</v>
      </c>
      <c r="O121" s="188"/>
      <c r="P121" s="189">
        <f>O121*H121</f>
        <v>0</v>
      </c>
      <c r="Q121" s="189">
        <v>0</v>
      </c>
      <c r="R121" s="189">
        <f>Q121*H121</f>
        <v>0</v>
      </c>
      <c r="S121" s="189">
        <v>0.26</v>
      </c>
      <c r="T121" s="190">
        <f>S121*H121</f>
        <v>36.660000000000004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R121" s="191" t="s">
        <v>122</v>
      </c>
      <c r="AT121" s="191" t="s">
        <v>117</v>
      </c>
      <c r="AU121" s="191" t="s">
        <v>85</v>
      </c>
      <c r="AY121" s="144" t="s">
        <v>115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44" t="s">
        <v>81</v>
      </c>
      <c r="BK121" s="192">
        <f>ROUND(I121*H121,2)</f>
        <v>0</v>
      </c>
      <c r="BL121" s="144" t="s">
        <v>122</v>
      </c>
      <c r="BM121" s="191" t="s">
        <v>123</v>
      </c>
    </row>
    <row r="122" spans="1:65" s="152" customFormat="1" ht="33" customHeight="1">
      <c r="A122" s="149"/>
      <c r="B122" s="84"/>
      <c r="C122" s="267" t="s">
        <v>85</v>
      </c>
      <c r="D122" s="267" t="s">
        <v>117</v>
      </c>
      <c r="E122" s="268" t="s">
        <v>124</v>
      </c>
      <c r="F122" s="269" t="s">
        <v>125</v>
      </c>
      <c r="G122" s="270" t="s">
        <v>120</v>
      </c>
      <c r="H122" s="271">
        <v>141</v>
      </c>
      <c r="I122" s="85"/>
      <c r="J122" s="285">
        <f>ROUND(I122*H122,2)</f>
        <v>0</v>
      </c>
      <c r="K122" s="269" t="s">
        <v>121</v>
      </c>
      <c r="L122" s="84"/>
      <c r="M122" s="86" t="s">
        <v>1</v>
      </c>
      <c r="N122" s="187" t="s">
        <v>41</v>
      </c>
      <c r="O122" s="188"/>
      <c r="P122" s="189">
        <f>O122*H122</f>
        <v>0</v>
      </c>
      <c r="Q122" s="189">
        <v>0</v>
      </c>
      <c r="R122" s="189">
        <f>Q122*H122</f>
        <v>0</v>
      </c>
      <c r="S122" s="189">
        <v>0.28999999999999998</v>
      </c>
      <c r="T122" s="190">
        <f>S122*H122</f>
        <v>40.89</v>
      </c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R122" s="191" t="s">
        <v>122</v>
      </c>
      <c r="AT122" s="191" t="s">
        <v>117</v>
      </c>
      <c r="AU122" s="191" t="s">
        <v>85</v>
      </c>
      <c r="AY122" s="144" t="s">
        <v>115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44" t="s">
        <v>81</v>
      </c>
      <c r="BK122" s="192">
        <f>ROUND(I122*H122,2)</f>
        <v>0</v>
      </c>
      <c r="BL122" s="144" t="s">
        <v>122</v>
      </c>
      <c r="BM122" s="191" t="s">
        <v>126</v>
      </c>
    </row>
    <row r="123" spans="1:65" s="152" customFormat="1" ht="16.5" customHeight="1">
      <c r="A123" s="149"/>
      <c r="B123" s="84"/>
      <c r="C123" s="267" t="s">
        <v>127</v>
      </c>
      <c r="D123" s="267" t="s">
        <v>117</v>
      </c>
      <c r="E123" s="268" t="s">
        <v>128</v>
      </c>
      <c r="F123" s="269" t="s">
        <v>129</v>
      </c>
      <c r="G123" s="270" t="s">
        <v>130</v>
      </c>
      <c r="H123" s="271">
        <v>94</v>
      </c>
      <c r="I123" s="85"/>
      <c r="J123" s="285">
        <f>ROUND(I123*H123,2)</f>
        <v>0</v>
      </c>
      <c r="K123" s="269" t="s">
        <v>121</v>
      </c>
      <c r="L123" s="84"/>
      <c r="M123" s="86" t="s">
        <v>1</v>
      </c>
      <c r="N123" s="187" t="s">
        <v>41</v>
      </c>
      <c r="O123" s="188"/>
      <c r="P123" s="189">
        <f>O123*H123</f>
        <v>0</v>
      </c>
      <c r="Q123" s="189">
        <v>0</v>
      </c>
      <c r="R123" s="189">
        <f>Q123*H123</f>
        <v>0</v>
      </c>
      <c r="S123" s="189">
        <v>0.20499999999999999</v>
      </c>
      <c r="T123" s="190">
        <f>S123*H123</f>
        <v>19.27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R123" s="191" t="s">
        <v>122</v>
      </c>
      <c r="AT123" s="191" t="s">
        <v>117</v>
      </c>
      <c r="AU123" s="191" t="s">
        <v>85</v>
      </c>
      <c r="AY123" s="144" t="s">
        <v>115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44" t="s">
        <v>81</v>
      </c>
      <c r="BK123" s="192">
        <f>ROUND(I123*H123,2)</f>
        <v>0</v>
      </c>
      <c r="BL123" s="144" t="s">
        <v>122</v>
      </c>
      <c r="BM123" s="191" t="s">
        <v>131</v>
      </c>
    </row>
    <row r="124" spans="1:65" s="87" customFormat="1">
      <c r="B124" s="193"/>
      <c r="C124" s="272"/>
      <c r="D124" s="273" t="s">
        <v>132</v>
      </c>
      <c r="E124" s="274" t="s">
        <v>1</v>
      </c>
      <c r="F124" s="275" t="s">
        <v>133</v>
      </c>
      <c r="G124" s="272"/>
      <c r="H124" s="276">
        <v>94</v>
      </c>
      <c r="J124" s="272"/>
      <c r="K124" s="272"/>
      <c r="L124" s="193"/>
      <c r="M124" s="195"/>
      <c r="N124" s="196"/>
      <c r="O124" s="196"/>
      <c r="P124" s="196"/>
      <c r="Q124" s="196"/>
      <c r="R124" s="196"/>
      <c r="S124" s="196"/>
      <c r="T124" s="197"/>
      <c r="AT124" s="194" t="s">
        <v>132</v>
      </c>
      <c r="AU124" s="194" t="s">
        <v>85</v>
      </c>
      <c r="AV124" s="87" t="s">
        <v>85</v>
      </c>
      <c r="AW124" s="87" t="s">
        <v>32</v>
      </c>
      <c r="AX124" s="87" t="s">
        <v>81</v>
      </c>
      <c r="AY124" s="194" t="s">
        <v>115</v>
      </c>
    </row>
    <row r="125" spans="1:65" s="152" customFormat="1" ht="16.5" customHeight="1">
      <c r="A125" s="149"/>
      <c r="B125" s="84"/>
      <c r="C125" s="267" t="s">
        <v>122</v>
      </c>
      <c r="D125" s="267" t="s">
        <v>117</v>
      </c>
      <c r="E125" s="268" t="s">
        <v>128</v>
      </c>
      <c r="F125" s="269" t="s">
        <v>129</v>
      </c>
      <c r="G125" s="270" t="s">
        <v>130</v>
      </c>
      <c r="H125" s="271">
        <v>94</v>
      </c>
      <c r="I125" s="85"/>
      <c r="J125" s="285">
        <f>ROUND(I125*H125,2)</f>
        <v>0</v>
      </c>
      <c r="K125" s="269" t="s">
        <v>121</v>
      </c>
      <c r="L125" s="84"/>
      <c r="M125" s="86" t="s">
        <v>1</v>
      </c>
      <c r="N125" s="187" t="s">
        <v>41</v>
      </c>
      <c r="O125" s="188"/>
      <c r="P125" s="189">
        <f>O125*H125</f>
        <v>0</v>
      </c>
      <c r="Q125" s="189">
        <v>0</v>
      </c>
      <c r="R125" s="189">
        <f>Q125*H125</f>
        <v>0</v>
      </c>
      <c r="S125" s="189">
        <v>0.20499999999999999</v>
      </c>
      <c r="T125" s="190">
        <f>S125*H125</f>
        <v>19.27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R125" s="191" t="s">
        <v>122</v>
      </c>
      <c r="AT125" s="191" t="s">
        <v>117</v>
      </c>
      <c r="AU125" s="191" t="s">
        <v>85</v>
      </c>
      <c r="AY125" s="144" t="s">
        <v>115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44" t="s">
        <v>81</v>
      </c>
      <c r="BK125" s="192">
        <f>ROUND(I125*H125,2)</f>
        <v>0</v>
      </c>
      <c r="BL125" s="144" t="s">
        <v>122</v>
      </c>
      <c r="BM125" s="191" t="s">
        <v>134</v>
      </c>
    </row>
    <row r="126" spans="1:65" s="152" customFormat="1" ht="37.9" customHeight="1">
      <c r="A126" s="149"/>
      <c r="B126" s="84"/>
      <c r="C126" s="267" t="s">
        <v>135</v>
      </c>
      <c r="D126" s="267" t="s">
        <v>117</v>
      </c>
      <c r="E126" s="268" t="s">
        <v>136</v>
      </c>
      <c r="F126" s="269" t="s">
        <v>137</v>
      </c>
      <c r="G126" s="270" t="s">
        <v>138</v>
      </c>
      <c r="H126" s="271">
        <v>5</v>
      </c>
      <c r="I126" s="85"/>
      <c r="J126" s="285">
        <f>ROUND(I126*H126,2)</f>
        <v>0</v>
      </c>
      <c r="K126" s="269" t="s">
        <v>121</v>
      </c>
      <c r="L126" s="84"/>
      <c r="M126" s="86" t="s">
        <v>1</v>
      </c>
      <c r="N126" s="187" t="s">
        <v>41</v>
      </c>
      <c r="O126" s="188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R126" s="191" t="s">
        <v>122</v>
      </c>
      <c r="AT126" s="191" t="s">
        <v>117</v>
      </c>
      <c r="AU126" s="191" t="s">
        <v>85</v>
      </c>
      <c r="AY126" s="144" t="s">
        <v>115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44" t="s">
        <v>81</v>
      </c>
      <c r="BK126" s="192">
        <f>ROUND(I126*H126,2)</f>
        <v>0</v>
      </c>
      <c r="BL126" s="144" t="s">
        <v>122</v>
      </c>
      <c r="BM126" s="191" t="s">
        <v>139</v>
      </c>
    </row>
    <row r="127" spans="1:65" s="87" customFormat="1">
      <c r="B127" s="193"/>
      <c r="C127" s="272"/>
      <c r="D127" s="273" t="s">
        <v>132</v>
      </c>
      <c r="E127" s="274" t="s">
        <v>1</v>
      </c>
      <c r="F127" s="275" t="s">
        <v>140</v>
      </c>
      <c r="G127" s="272"/>
      <c r="H127" s="276">
        <v>5</v>
      </c>
      <c r="J127" s="272"/>
      <c r="K127" s="272"/>
      <c r="L127" s="193"/>
      <c r="M127" s="195"/>
      <c r="N127" s="196"/>
      <c r="O127" s="196"/>
      <c r="P127" s="196"/>
      <c r="Q127" s="196"/>
      <c r="R127" s="196"/>
      <c r="S127" s="196"/>
      <c r="T127" s="197"/>
      <c r="AT127" s="194" t="s">
        <v>132</v>
      </c>
      <c r="AU127" s="194" t="s">
        <v>85</v>
      </c>
      <c r="AV127" s="87" t="s">
        <v>85</v>
      </c>
      <c r="AW127" s="87" t="s">
        <v>32</v>
      </c>
      <c r="AX127" s="87" t="s">
        <v>81</v>
      </c>
      <c r="AY127" s="194" t="s">
        <v>115</v>
      </c>
    </row>
    <row r="128" spans="1:65" s="152" customFormat="1" ht="24.2" customHeight="1">
      <c r="A128" s="149"/>
      <c r="B128" s="84"/>
      <c r="C128" s="267" t="s">
        <v>141</v>
      </c>
      <c r="D128" s="267" t="s">
        <v>117</v>
      </c>
      <c r="E128" s="268" t="s">
        <v>142</v>
      </c>
      <c r="F128" s="269" t="s">
        <v>143</v>
      </c>
      <c r="G128" s="270" t="s">
        <v>138</v>
      </c>
      <c r="H128" s="271">
        <v>5</v>
      </c>
      <c r="I128" s="85"/>
      <c r="J128" s="285">
        <f>ROUND(I128*H128,2)</f>
        <v>0</v>
      </c>
      <c r="K128" s="269" t="s">
        <v>121</v>
      </c>
      <c r="L128" s="84"/>
      <c r="M128" s="86" t="s">
        <v>1</v>
      </c>
      <c r="N128" s="187" t="s">
        <v>41</v>
      </c>
      <c r="O128" s="188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R128" s="191" t="s">
        <v>122</v>
      </c>
      <c r="AT128" s="191" t="s">
        <v>117</v>
      </c>
      <c r="AU128" s="191" t="s">
        <v>85</v>
      </c>
      <c r="AY128" s="144" t="s">
        <v>115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44" t="s">
        <v>81</v>
      </c>
      <c r="BK128" s="192">
        <f>ROUND(I128*H128,2)</f>
        <v>0</v>
      </c>
      <c r="BL128" s="144" t="s">
        <v>122</v>
      </c>
      <c r="BM128" s="191" t="s">
        <v>144</v>
      </c>
    </row>
    <row r="129" spans="1:65" s="87" customFormat="1">
      <c r="B129" s="193"/>
      <c r="C129" s="272"/>
      <c r="D129" s="273" t="s">
        <v>132</v>
      </c>
      <c r="E129" s="274" t="s">
        <v>1</v>
      </c>
      <c r="F129" s="275" t="s">
        <v>140</v>
      </c>
      <c r="G129" s="272"/>
      <c r="H129" s="276">
        <v>5</v>
      </c>
      <c r="J129" s="272"/>
      <c r="K129" s="272"/>
      <c r="L129" s="193"/>
      <c r="M129" s="195"/>
      <c r="N129" s="196"/>
      <c r="O129" s="196"/>
      <c r="P129" s="196"/>
      <c r="Q129" s="196"/>
      <c r="R129" s="196"/>
      <c r="S129" s="196"/>
      <c r="T129" s="197"/>
      <c r="AT129" s="194" t="s">
        <v>132</v>
      </c>
      <c r="AU129" s="194" t="s">
        <v>85</v>
      </c>
      <c r="AV129" s="87" t="s">
        <v>85</v>
      </c>
      <c r="AW129" s="87" t="s">
        <v>32</v>
      </c>
      <c r="AX129" s="87" t="s">
        <v>81</v>
      </c>
      <c r="AY129" s="194" t="s">
        <v>115</v>
      </c>
    </row>
    <row r="130" spans="1:65" s="152" customFormat="1" ht="24.2" customHeight="1">
      <c r="A130" s="149"/>
      <c r="B130" s="84"/>
      <c r="C130" s="267" t="s">
        <v>145</v>
      </c>
      <c r="D130" s="267" t="s">
        <v>117</v>
      </c>
      <c r="E130" s="268" t="s">
        <v>146</v>
      </c>
      <c r="F130" s="269" t="s">
        <v>147</v>
      </c>
      <c r="G130" s="270" t="s">
        <v>120</v>
      </c>
      <c r="H130" s="271">
        <v>141</v>
      </c>
      <c r="I130" s="85"/>
      <c r="J130" s="285">
        <f>ROUND(I130*H130,2)</f>
        <v>0</v>
      </c>
      <c r="K130" s="269" t="s">
        <v>121</v>
      </c>
      <c r="L130" s="84"/>
      <c r="M130" s="86" t="s">
        <v>1</v>
      </c>
      <c r="N130" s="187" t="s">
        <v>41</v>
      </c>
      <c r="O130" s="188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R130" s="191" t="s">
        <v>122</v>
      </c>
      <c r="AT130" s="191" t="s">
        <v>117</v>
      </c>
      <c r="AU130" s="191" t="s">
        <v>85</v>
      </c>
      <c r="AY130" s="144" t="s">
        <v>115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44" t="s">
        <v>81</v>
      </c>
      <c r="BK130" s="192">
        <f>ROUND(I130*H130,2)</f>
        <v>0</v>
      </c>
      <c r="BL130" s="144" t="s">
        <v>122</v>
      </c>
      <c r="BM130" s="191" t="s">
        <v>148</v>
      </c>
    </row>
    <row r="131" spans="1:65" s="152" customFormat="1" ht="24.2" customHeight="1">
      <c r="A131" s="149"/>
      <c r="B131" s="84"/>
      <c r="C131" s="267" t="s">
        <v>149</v>
      </c>
      <c r="D131" s="267" t="s">
        <v>117</v>
      </c>
      <c r="E131" s="268" t="s">
        <v>150</v>
      </c>
      <c r="F131" s="269" t="s">
        <v>151</v>
      </c>
      <c r="G131" s="270" t="s">
        <v>120</v>
      </c>
      <c r="H131" s="271">
        <v>50</v>
      </c>
      <c r="I131" s="85"/>
      <c r="J131" s="285">
        <f>ROUND(I131*H131,2)</f>
        <v>0</v>
      </c>
      <c r="K131" s="269" t="s">
        <v>121</v>
      </c>
      <c r="L131" s="84"/>
      <c r="M131" s="86" t="s">
        <v>1</v>
      </c>
      <c r="N131" s="187" t="s">
        <v>41</v>
      </c>
      <c r="O131" s="188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R131" s="191" t="s">
        <v>122</v>
      </c>
      <c r="AT131" s="191" t="s">
        <v>117</v>
      </c>
      <c r="AU131" s="191" t="s">
        <v>85</v>
      </c>
      <c r="AY131" s="144" t="s">
        <v>115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44" t="s">
        <v>81</v>
      </c>
      <c r="BK131" s="192">
        <f>ROUND(I131*H131,2)</f>
        <v>0</v>
      </c>
      <c r="BL131" s="144" t="s">
        <v>122</v>
      </c>
      <c r="BM131" s="191" t="s">
        <v>152</v>
      </c>
    </row>
    <row r="132" spans="1:65" s="152" customFormat="1" ht="24.2" customHeight="1">
      <c r="A132" s="149"/>
      <c r="B132" s="84"/>
      <c r="C132" s="267" t="s">
        <v>153</v>
      </c>
      <c r="D132" s="267" t="s">
        <v>117</v>
      </c>
      <c r="E132" s="268" t="s">
        <v>154</v>
      </c>
      <c r="F132" s="269" t="s">
        <v>155</v>
      </c>
      <c r="G132" s="270" t="s">
        <v>120</v>
      </c>
      <c r="H132" s="271">
        <v>50</v>
      </c>
      <c r="I132" s="85"/>
      <c r="J132" s="285">
        <f>ROUND(I132*H132,2)</f>
        <v>0</v>
      </c>
      <c r="K132" s="269" t="s">
        <v>121</v>
      </c>
      <c r="L132" s="84"/>
      <c r="M132" s="86" t="s">
        <v>1</v>
      </c>
      <c r="N132" s="187" t="s">
        <v>41</v>
      </c>
      <c r="O132" s="188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R132" s="191" t="s">
        <v>122</v>
      </c>
      <c r="AT132" s="191" t="s">
        <v>117</v>
      </c>
      <c r="AU132" s="191" t="s">
        <v>85</v>
      </c>
      <c r="AY132" s="144" t="s">
        <v>115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44" t="s">
        <v>81</v>
      </c>
      <c r="BK132" s="192">
        <f>ROUND(I132*H132,2)</f>
        <v>0</v>
      </c>
      <c r="BL132" s="144" t="s">
        <v>122</v>
      </c>
      <c r="BM132" s="191" t="s">
        <v>156</v>
      </c>
    </row>
    <row r="133" spans="1:65" s="152" customFormat="1" ht="16.5" customHeight="1">
      <c r="A133" s="149"/>
      <c r="B133" s="84"/>
      <c r="C133" s="277" t="s">
        <v>157</v>
      </c>
      <c r="D133" s="277" t="s">
        <v>158</v>
      </c>
      <c r="E133" s="278" t="s">
        <v>159</v>
      </c>
      <c r="F133" s="279" t="s">
        <v>160</v>
      </c>
      <c r="G133" s="280" t="s">
        <v>161</v>
      </c>
      <c r="H133" s="281">
        <v>1</v>
      </c>
      <c r="I133" s="88"/>
      <c r="J133" s="286">
        <f>ROUND(I133*H133,2)</f>
        <v>0</v>
      </c>
      <c r="K133" s="279" t="s">
        <v>121</v>
      </c>
      <c r="L133" s="198"/>
      <c r="M133" s="89" t="s">
        <v>1</v>
      </c>
      <c r="N133" s="199" t="s">
        <v>41</v>
      </c>
      <c r="O133" s="188"/>
      <c r="P133" s="189">
        <f>O133*H133</f>
        <v>0</v>
      </c>
      <c r="Q133" s="189">
        <v>1E-3</v>
      </c>
      <c r="R133" s="189">
        <f>Q133*H133</f>
        <v>1E-3</v>
      </c>
      <c r="S133" s="189">
        <v>0</v>
      </c>
      <c r="T133" s="190">
        <f>S133*H133</f>
        <v>0</v>
      </c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R133" s="191" t="s">
        <v>149</v>
      </c>
      <c r="AT133" s="191" t="s">
        <v>158</v>
      </c>
      <c r="AU133" s="191" t="s">
        <v>85</v>
      </c>
      <c r="AY133" s="144" t="s">
        <v>115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44" t="s">
        <v>81</v>
      </c>
      <c r="BK133" s="192">
        <f>ROUND(I133*H133,2)</f>
        <v>0</v>
      </c>
      <c r="BL133" s="144" t="s">
        <v>122</v>
      </c>
      <c r="BM133" s="191" t="s">
        <v>162</v>
      </c>
    </row>
    <row r="134" spans="1:65" s="87" customFormat="1">
      <c r="B134" s="193"/>
      <c r="C134" s="272"/>
      <c r="D134" s="273" t="s">
        <v>132</v>
      </c>
      <c r="E134" s="272"/>
      <c r="F134" s="275" t="s">
        <v>163</v>
      </c>
      <c r="G134" s="272"/>
      <c r="H134" s="276">
        <v>1</v>
      </c>
      <c r="J134" s="272"/>
      <c r="K134" s="272"/>
      <c r="L134" s="193"/>
      <c r="M134" s="195"/>
      <c r="N134" s="196"/>
      <c r="O134" s="196"/>
      <c r="P134" s="196"/>
      <c r="Q134" s="196"/>
      <c r="R134" s="196"/>
      <c r="S134" s="196"/>
      <c r="T134" s="197"/>
      <c r="AT134" s="194" t="s">
        <v>132</v>
      </c>
      <c r="AU134" s="194" t="s">
        <v>85</v>
      </c>
      <c r="AV134" s="87" t="s">
        <v>85</v>
      </c>
      <c r="AW134" s="87" t="s">
        <v>3</v>
      </c>
      <c r="AX134" s="87" t="s">
        <v>81</v>
      </c>
      <c r="AY134" s="194" t="s">
        <v>115</v>
      </c>
    </row>
    <row r="135" spans="1:65" s="152" customFormat="1" ht="21.75" customHeight="1">
      <c r="A135" s="149"/>
      <c r="B135" s="84"/>
      <c r="C135" s="267" t="s">
        <v>164</v>
      </c>
      <c r="D135" s="267" t="s">
        <v>117</v>
      </c>
      <c r="E135" s="268" t="s">
        <v>165</v>
      </c>
      <c r="F135" s="269" t="s">
        <v>166</v>
      </c>
      <c r="G135" s="270" t="s">
        <v>120</v>
      </c>
      <c r="H135" s="271">
        <v>50</v>
      </c>
      <c r="I135" s="85"/>
      <c r="J135" s="285">
        <f>ROUND(I135*H135,2)</f>
        <v>0</v>
      </c>
      <c r="K135" s="269" t="s">
        <v>121</v>
      </c>
      <c r="L135" s="84"/>
      <c r="M135" s="86" t="s">
        <v>1</v>
      </c>
      <c r="N135" s="187" t="s">
        <v>41</v>
      </c>
      <c r="O135" s="188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R135" s="191" t="s">
        <v>122</v>
      </c>
      <c r="AT135" s="191" t="s">
        <v>117</v>
      </c>
      <c r="AU135" s="191" t="s">
        <v>85</v>
      </c>
      <c r="AY135" s="144" t="s">
        <v>115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44" t="s">
        <v>81</v>
      </c>
      <c r="BK135" s="192">
        <f>ROUND(I135*H135,2)</f>
        <v>0</v>
      </c>
      <c r="BL135" s="144" t="s">
        <v>122</v>
      </c>
      <c r="BM135" s="191" t="s">
        <v>167</v>
      </c>
    </row>
    <row r="136" spans="1:65" s="152" customFormat="1" ht="16.5" customHeight="1">
      <c r="A136" s="149"/>
      <c r="B136" s="84"/>
      <c r="C136" s="267" t="s">
        <v>8</v>
      </c>
      <c r="D136" s="267" t="s">
        <v>117</v>
      </c>
      <c r="E136" s="268" t="s">
        <v>168</v>
      </c>
      <c r="F136" s="269" t="s">
        <v>169</v>
      </c>
      <c r="G136" s="270" t="s">
        <v>120</v>
      </c>
      <c r="H136" s="271">
        <v>50</v>
      </c>
      <c r="I136" s="85"/>
      <c r="J136" s="285">
        <f>ROUND(I136*H136,2)</f>
        <v>0</v>
      </c>
      <c r="K136" s="269" t="s">
        <v>121</v>
      </c>
      <c r="L136" s="84"/>
      <c r="M136" s="86" t="s">
        <v>1</v>
      </c>
      <c r="N136" s="187" t="s">
        <v>41</v>
      </c>
      <c r="O136" s="188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R136" s="191" t="s">
        <v>122</v>
      </c>
      <c r="AT136" s="191" t="s">
        <v>117</v>
      </c>
      <c r="AU136" s="191" t="s">
        <v>85</v>
      </c>
      <c r="AY136" s="144" t="s">
        <v>115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44" t="s">
        <v>81</v>
      </c>
      <c r="BK136" s="192">
        <f>ROUND(I136*H136,2)</f>
        <v>0</v>
      </c>
      <c r="BL136" s="144" t="s">
        <v>122</v>
      </c>
      <c r="BM136" s="191" t="s">
        <v>170</v>
      </c>
    </row>
    <row r="137" spans="1:65" s="83" customFormat="1" ht="22.9" customHeight="1">
      <c r="B137" s="179"/>
      <c r="C137" s="261"/>
      <c r="D137" s="262" t="s">
        <v>75</v>
      </c>
      <c r="E137" s="265" t="s">
        <v>135</v>
      </c>
      <c r="F137" s="265" t="s">
        <v>171</v>
      </c>
      <c r="G137" s="261"/>
      <c r="H137" s="261"/>
      <c r="J137" s="266">
        <f>BK137</f>
        <v>0</v>
      </c>
      <c r="K137" s="261"/>
      <c r="L137" s="179"/>
      <c r="M137" s="181"/>
      <c r="N137" s="182"/>
      <c r="O137" s="182"/>
      <c r="P137" s="183">
        <f>SUM(P138:P143)</f>
        <v>0</v>
      </c>
      <c r="Q137" s="182"/>
      <c r="R137" s="183">
        <f>SUM(R138:R143)</f>
        <v>79.324061999999998</v>
      </c>
      <c r="S137" s="182"/>
      <c r="T137" s="184">
        <f>SUM(T138:T143)</f>
        <v>0</v>
      </c>
      <c r="AR137" s="180" t="s">
        <v>81</v>
      </c>
      <c r="AT137" s="185" t="s">
        <v>75</v>
      </c>
      <c r="AU137" s="185" t="s">
        <v>81</v>
      </c>
      <c r="AY137" s="180" t="s">
        <v>115</v>
      </c>
      <c r="BK137" s="186">
        <f>SUM(BK138:BK143)</f>
        <v>0</v>
      </c>
    </row>
    <row r="138" spans="1:65" s="152" customFormat="1" ht="24.2" customHeight="1">
      <c r="A138" s="149"/>
      <c r="B138" s="84"/>
      <c r="C138" s="267" t="s">
        <v>172</v>
      </c>
      <c r="D138" s="267" t="s">
        <v>117</v>
      </c>
      <c r="E138" s="268" t="s">
        <v>173</v>
      </c>
      <c r="F138" s="269" t="s">
        <v>174</v>
      </c>
      <c r="G138" s="270" t="s">
        <v>120</v>
      </c>
      <c r="H138" s="271">
        <v>141</v>
      </c>
      <c r="I138" s="85"/>
      <c r="J138" s="285">
        <f>ROUND(I138*H138,2)</f>
        <v>0</v>
      </c>
      <c r="K138" s="269" t="s">
        <v>121</v>
      </c>
      <c r="L138" s="84"/>
      <c r="M138" s="86" t="s">
        <v>1</v>
      </c>
      <c r="N138" s="187" t="s">
        <v>41</v>
      </c>
      <c r="O138" s="188"/>
      <c r="P138" s="189">
        <f>O138*H138</f>
        <v>0</v>
      </c>
      <c r="Q138" s="189">
        <v>0.46</v>
      </c>
      <c r="R138" s="189">
        <f>Q138*H138</f>
        <v>64.86</v>
      </c>
      <c r="S138" s="189">
        <v>0</v>
      </c>
      <c r="T138" s="190">
        <f>S138*H138</f>
        <v>0</v>
      </c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R138" s="191" t="s">
        <v>122</v>
      </c>
      <c r="AT138" s="191" t="s">
        <v>117</v>
      </c>
      <c r="AU138" s="191" t="s">
        <v>85</v>
      </c>
      <c r="AY138" s="144" t="s">
        <v>115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44" t="s">
        <v>81</v>
      </c>
      <c r="BK138" s="192">
        <f>ROUND(I138*H138,2)</f>
        <v>0</v>
      </c>
      <c r="BL138" s="144" t="s">
        <v>122</v>
      </c>
      <c r="BM138" s="191" t="s">
        <v>175</v>
      </c>
    </row>
    <row r="139" spans="1:65" s="152" customFormat="1" ht="33" customHeight="1">
      <c r="A139" s="149"/>
      <c r="B139" s="84"/>
      <c r="C139" s="267" t="s">
        <v>176</v>
      </c>
      <c r="D139" s="267" t="s">
        <v>117</v>
      </c>
      <c r="E139" s="268" t="s">
        <v>177</v>
      </c>
      <c r="F139" s="269" t="s">
        <v>178</v>
      </c>
      <c r="G139" s="270" t="s">
        <v>120</v>
      </c>
      <c r="H139" s="271">
        <v>141</v>
      </c>
      <c r="I139" s="85"/>
      <c r="J139" s="285">
        <f>ROUND(I139*H139,2)</f>
        <v>0</v>
      </c>
      <c r="K139" s="269" t="s">
        <v>121</v>
      </c>
      <c r="L139" s="84"/>
      <c r="M139" s="86" t="s">
        <v>1</v>
      </c>
      <c r="N139" s="187" t="s">
        <v>41</v>
      </c>
      <c r="O139" s="188"/>
      <c r="P139" s="189">
        <f>O139*H139</f>
        <v>0</v>
      </c>
      <c r="Q139" s="189">
        <v>8.9219999999999994E-2</v>
      </c>
      <c r="R139" s="189">
        <f>Q139*H139</f>
        <v>12.580019999999999</v>
      </c>
      <c r="S139" s="189">
        <v>0</v>
      </c>
      <c r="T139" s="190">
        <f>S139*H139</f>
        <v>0</v>
      </c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R139" s="191" t="s">
        <v>122</v>
      </c>
      <c r="AT139" s="191" t="s">
        <v>117</v>
      </c>
      <c r="AU139" s="191" t="s">
        <v>85</v>
      </c>
      <c r="AY139" s="144" t="s">
        <v>115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44" t="s">
        <v>81</v>
      </c>
      <c r="BK139" s="192">
        <f>ROUND(I139*H139,2)</f>
        <v>0</v>
      </c>
      <c r="BL139" s="144" t="s">
        <v>122</v>
      </c>
      <c r="BM139" s="191" t="s">
        <v>179</v>
      </c>
    </row>
    <row r="140" spans="1:65" s="90" customFormat="1">
      <c r="B140" s="200"/>
      <c r="C140" s="282"/>
      <c r="D140" s="273" t="s">
        <v>132</v>
      </c>
      <c r="E140" s="283" t="s">
        <v>1</v>
      </c>
      <c r="F140" s="284" t="s">
        <v>180</v>
      </c>
      <c r="G140" s="282"/>
      <c r="H140" s="283" t="s">
        <v>1</v>
      </c>
      <c r="J140" s="282"/>
      <c r="K140" s="282"/>
      <c r="L140" s="200"/>
      <c r="M140" s="202"/>
      <c r="N140" s="203"/>
      <c r="O140" s="203"/>
      <c r="P140" s="203"/>
      <c r="Q140" s="203"/>
      <c r="R140" s="203"/>
      <c r="S140" s="203"/>
      <c r="T140" s="204"/>
      <c r="AT140" s="201" t="s">
        <v>132</v>
      </c>
      <c r="AU140" s="201" t="s">
        <v>85</v>
      </c>
      <c r="AV140" s="90" t="s">
        <v>81</v>
      </c>
      <c r="AW140" s="90" t="s">
        <v>32</v>
      </c>
      <c r="AX140" s="90" t="s">
        <v>76</v>
      </c>
      <c r="AY140" s="201" t="s">
        <v>115</v>
      </c>
    </row>
    <row r="141" spans="1:65" s="87" customFormat="1">
      <c r="B141" s="193"/>
      <c r="C141" s="272"/>
      <c r="D141" s="273" t="s">
        <v>132</v>
      </c>
      <c r="E141" s="274" t="s">
        <v>1</v>
      </c>
      <c r="F141" s="275" t="s">
        <v>181</v>
      </c>
      <c r="G141" s="272"/>
      <c r="H141" s="276">
        <v>141</v>
      </c>
      <c r="J141" s="272"/>
      <c r="K141" s="272"/>
      <c r="L141" s="193"/>
      <c r="M141" s="195"/>
      <c r="N141" s="196"/>
      <c r="O141" s="196"/>
      <c r="P141" s="196"/>
      <c r="Q141" s="196"/>
      <c r="R141" s="196"/>
      <c r="S141" s="196"/>
      <c r="T141" s="197"/>
      <c r="AT141" s="194" t="s">
        <v>132</v>
      </c>
      <c r="AU141" s="194" t="s">
        <v>85</v>
      </c>
      <c r="AV141" s="87" t="s">
        <v>85</v>
      </c>
      <c r="AW141" s="87" t="s">
        <v>32</v>
      </c>
      <c r="AX141" s="87" t="s">
        <v>81</v>
      </c>
      <c r="AY141" s="194" t="s">
        <v>115</v>
      </c>
    </row>
    <row r="142" spans="1:65" s="152" customFormat="1" ht="24.2" customHeight="1">
      <c r="A142" s="149"/>
      <c r="B142" s="84"/>
      <c r="C142" s="277" t="s">
        <v>182</v>
      </c>
      <c r="D142" s="277" t="s">
        <v>158</v>
      </c>
      <c r="E142" s="278" t="s">
        <v>183</v>
      </c>
      <c r="F142" s="279" t="s">
        <v>184</v>
      </c>
      <c r="G142" s="280" t="s">
        <v>120</v>
      </c>
      <c r="H142" s="281">
        <v>14.382</v>
      </c>
      <c r="I142" s="88"/>
      <c r="J142" s="286">
        <f>ROUND(I142*H142,2)</f>
        <v>0</v>
      </c>
      <c r="K142" s="279" t="s">
        <v>121</v>
      </c>
      <c r="L142" s="198"/>
      <c r="M142" s="89" t="s">
        <v>1</v>
      </c>
      <c r="N142" s="199" t="s">
        <v>41</v>
      </c>
      <c r="O142" s="188"/>
      <c r="P142" s="189">
        <f>O142*H142</f>
        <v>0</v>
      </c>
      <c r="Q142" s="189">
        <v>0.13100000000000001</v>
      </c>
      <c r="R142" s="189">
        <f>Q142*H142</f>
        <v>1.884042</v>
      </c>
      <c r="S142" s="189">
        <v>0</v>
      </c>
      <c r="T142" s="190">
        <f>S142*H142</f>
        <v>0</v>
      </c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R142" s="191" t="s">
        <v>149</v>
      </c>
      <c r="AT142" s="191" t="s">
        <v>158</v>
      </c>
      <c r="AU142" s="191" t="s">
        <v>85</v>
      </c>
      <c r="AY142" s="144" t="s">
        <v>115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44" t="s">
        <v>81</v>
      </c>
      <c r="BK142" s="192">
        <f>ROUND(I142*H142,2)</f>
        <v>0</v>
      </c>
      <c r="BL142" s="144" t="s">
        <v>122</v>
      </c>
      <c r="BM142" s="191" t="s">
        <v>185</v>
      </c>
    </row>
    <row r="143" spans="1:65" s="87" customFormat="1">
      <c r="B143" s="193"/>
      <c r="C143" s="272"/>
      <c r="D143" s="273" t="s">
        <v>132</v>
      </c>
      <c r="E143" s="272"/>
      <c r="F143" s="275" t="s">
        <v>186</v>
      </c>
      <c r="G143" s="272"/>
      <c r="H143" s="276">
        <v>14.382</v>
      </c>
      <c r="J143" s="272"/>
      <c r="K143" s="272"/>
      <c r="L143" s="193"/>
      <c r="M143" s="195"/>
      <c r="N143" s="196"/>
      <c r="O143" s="196"/>
      <c r="P143" s="196"/>
      <c r="Q143" s="196"/>
      <c r="R143" s="196"/>
      <c r="S143" s="196"/>
      <c r="T143" s="197"/>
      <c r="AT143" s="194" t="s">
        <v>132</v>
      </c>
      <c r="AU143" s="194" t="s">
        <v>85</v>
      </c>
      <c r="AV143" s="87" t="s">
        <v>85</v>
      </c>
      <c r="AW143" s="87" t="s">
        <v>3</v>
      </c>
      <c r="AX143" s="87" t="s">
        <v>81</v>
      </c>
      <c r="AY143" s="194" t="s">
        <v>115</v>
      </c>
    </row>
    <row r="144" spans="1:65" s="83" customFormat="1" ht="22.9" customHeight="1">
      <c r="B144" s="179"/>
      <c r="C144" s="261"/>
      <c r="D144" s="262" t="s">
        <v>75</v>
      </c>
      <c r="E144" s="265" t="s">
        <v>153</v>
      </c>
      <c r="F144" s="265" t="s">
        <v>187</v>
      </c>
      <c r="G144" s="261"/>
      <c r="H144" s="261"/>
      <c r="J144" s="266">
        <f>BK144</f>
        <v>0</v>
      </c>
      <c r="K144" s="261"/>
      <c r="L144" s="179"/>
      <c r="M144" s="181"/>
      <c r="N144" s="182"/>
      <c r="O144" s="182"/>
      <c r="P144" s="183">
        <f>SUM(P145:P162)</f>
        <v>0</v>
      </c>
      <c r="Q144" s="182"/>
      <c r="R144" s="183">
        <f>SUM(R145:R162)</f>
        <v>34.906328000000002</v>
      </c>
      <c r="S144" s="182"/>
      <c r="T144" s="184">
        <f>SUM(T145:T162)</f>
        <v>0</v>
      </c>
      <c r="AR144" s="180" t="s">
        <v>81</v>
      </c>
      <c r="AT144" s="185" t="s">
        <v>75</v>
      </c>
      <c r="AU144" s="185" t="s">
        <v>81</v>
      </c>
      <c r="AY144" s="180" t="s">
        <v>115</v>
      </c>
      <c r="BK144" s="186">
        <f>SUM(BK145:BK162)</f>
        <v>0</v>
      </c>
    </row>
    <row r="145" spans="1:65" s="152" customFormat="1" ht="33" customHeight="1">
      <c r="A145" s="149"/>
      <c r="B145" s="84"/>
      <c r="C145" s="267" t="s">
        <v>188</v>
      </c>
      <c r="D145" s="267" t="s">
        <v>117</v>
      </c>
      <c r="E145" s="268" t="s">
        <v>189</v>
      </c>
      <c r="F145" s="269" t="s">
        <v>190</v>
      </c>
      <c r="G145" s="270" t="s">
        <v>130</v>
      </c>
      <c r="H145" s="271">
        <v>94</v>
      </c>
      <c r="I145" s="85"/>
      <c r="J145" s="285">
        <f>ROUND(I145*H145,2)</f>
        <v>0</v>
      </c>
      <c r="K145" s="269" t="s">
        <v>121</v>
      </c>
      <c r="L145" s="84"/>
      <c r="M145" s="86" t="s">
        <v>1</v>
      </c>
      <c r="N145" s="187" t="s">
        <v>41</v>
      </c>
      <c r="O145" s="188"/>
      <c r="P145" s="189">
        <f>O145*H145</f>
        <v>0</v>
      </c>
      <c r="Q145" s="189">
        <v>0.15540000000000001</v>
      </c>
      <c r="R145" s="189">
        <f>Q145*H145</f>
        <v>14.607600000000001</v>
      </c>
      <c r="S145" s="189">
        <v>0</v>
      </c>
      <c r="T145" s="190">
        <f>S145*H145</f>
        <v>0</v>
      </c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R145" s="191" t="s">
        <v>122</v>
      </c>
      <c r="AT145" s="191" t="s">
        <v>117</v>
      </c>
      <c r="AU145" s="191" t="s">
        <v>85</v>
      </c>
      <c r="AY145" s="144" t="s">
        <v>115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44" t="s">
        <v>81</v>
      </c>
      <c r="BK145" s="192">
        <f>ROUND(I145*H145,2)</f>
        <v>0</v>
      </c>
      <c r="BL145" s="144" t="s">
        <v>122</v>
      </c>
      <c r="BM145" s="191" t="s">
        <v>191</v>
      </c>
    </row>
    <row r="146" spans="1:65" s="90" customFormat="1" ht="22.5">
      <c r="B146" s="200"/>
      <c r="C146" s="282"/>
      <c r="D146" s="273" t="s">
        <v>132</v>
      </c>
      <c r="E146" s="283" t="s">
        <v>1</v>
      </c>
      <c r="F146" s="284" t="s">
        <v>192</v>
      </c>
      <c r="G146" s="282"/>
      <c r="H146" s="283" t="s">
        <v>1</v>
      </c>
      <c r="J146" s="282"/>
      <c r="K146" s="282"/>
      <c r="L146" s="200"/>
      <c r="M146" s="202"/>
      <c r="N146" s="203"/>
      <c r="O146" s="203"/>
      <c r="P146" s="203"/>
      <c r="Q146" s="203"/>
      <c r="R146" s="203"/>
      <c r="S146" s="203"/>
      <c r="T146" s="204"/>
      <c r="AT146" s="201" t="s">
        <v>132</v>
      </c>
      <c r="AU146" s="201" t="s">
        <v>85</v>
      </c>
      <c r="AV146" s="90" t="s">
        <v>81</v>
      </c>
      <c r="AW146" s="90" t="s">
        <v>32</v>
      </c>
      <c r="AX146" s="90" t="s">
        <v>76</v>
      </c>
      <c r="AY146" s="201" t="s">
        <v>115</v>
      </c>
    </row>
    <row r="147" spans="1:65" s="90" customFormat="1" ht="22.5">
      <c r="B147" s="200"/>
      <c r="C147" s="282"/>
      <c r="D147" s="273" t="s">
        <v>132</v>
      </c>
      <c r="E147" s="283" t="s">
        <v>1</v>
      </c>
      <c r="F147" s="284" t="s">
        <v>193</v>
      </c>
      <c r="G147" s="282"/>
      <c r="H147" s="283" t="s">
        <v>1</v>
      </c>
      <c r="J147" s="282"/>
      <c r="K147" s="282"/>
      <c r="L147" s="200"/>
      <c r="M147" s="202"/>
      <c r="N147" s="203"/>
      <c r="O147" s="203"/>
      <c r="P147" s="203"/>
      <c r="Q147" s="203"/>
      <c r="R147" s="203"/>
      <c r="S147" s="203"/>
      <c r="T147" s="204"/>
      <c r="AT147" s="201" t="s">
        <v>132</v>
      </c>
      <c r="AU147" s="201" t="s">
        <v>85</v>
      </c>
      <c r="AV147" s="90" t="s">
        <v>81</v>
      </c>
      <c r="AW147" s="90" t="s">
        <v>32</v>
      </c>
      <c r="AX147" s="90" t="s">
        <v>76</v>
      </c>
      <c r="AY147" s="201" t="s">
        <v>115</v>
      </c>
    </row>
    <row r="148" spans="1:65" s="90" customFormat="1" ht="33.75">
      <c r="B148" s="200"/>
      <c r="C148" s="282"/>
      <c r="D148" s="273" t="s">
        <v>132</v>
      </c>
      <c r="E148" s="283" t="s">
        <v>1</v>
      </c>
      <c r="F148" s="284" t="s">
        <v>194</v>
      </c>
      <c r="G148" s="282"/>
      <c r="H148" s="283" t="s">
        <v>1</v>
      </c>
      <c r="J148" s="282"/>
      <c r="K148" s="282"/>
      <c r="L148" s="200"/>
      <c r="M148" s="202"/>
      <c r="N148" s="203"/>
      <c r="O148" s="203"/>
      <c r="P148" s="203"/>
      <c r="Q148" s="203"/>
      <c r="R148" s="203"/>
      <c r="S148" s="203"/>
      <c r="T148" s="204"/>
      <c r="AT148" s="201" t="s">
        <v>132</v>
      </c>
      <c r="AU148" s="201" t="s">
        <v>85</v>
      </c>
      <c r="AV148" s="90" t="s">
        <v>81</v>
      </c>
      <c r="AW148" s="90" t="s">
        <v>32</v>
      </c>
      <c r="AX148" s="90" t="s">
        <v>76</v>
      </c>
      <c r="AY148" s="201" t="s">
        <v>115</v>
      </c>
    </row>
    <row r="149" spans="1:65" s="90" customFormat="1">
      <c r="B149" s="200"/>
      <c r="C149" s="282"/>
      <c r="D149" s="273" t="s">
        <v>132</v>
      </c>
      <c r="E149" s="283" t="s">
        <v>1</v>
      </c>
      <c r="F149" s="284" t="s">
        <v>195</v>
      </c>
      <c r="G149" s="282"/>
      <c r="H149" s="283" t="s">
        <v>1</v>
      </c>
      <c r="J149" s="282"/>
      <c r="K149" s="282"/>
      <c r="L149" s="200"/>
      <c r="M149" s="202"/>
      <c r="N149" s="203"/>
      <c r="O149" s="203"/>
      <c r="P149" s="203"/>
      <c r="Q149" s="203"/>
      <c r="R149" s="203"/>
      <c r="S149" s="203"/>
      <c r="T149" s="204"/>
      <c r="AT149" s="201" t="s">
        <v>132</v>
      </c>
      <c r="AU149" s="201" t="s">
        <v>85</v>
      </c>
      <c r="AV149" s="90" t="s">
        <v>81</v>
      </c>
      <c r="AW149" s="90" t="s">
        <v>32</v>
      </c>
      <c r="AX149" s="90" t="s">
        <v>76</v>
      </c>
      <c r="AY149" s="201" t="s">
        <v>115</v>
      </c>
    </row>
    <row r="150" spans="1:65" s="87" customFormat="1">
      <c r="B150" s="193"/>
      <c r="C150" s="272"/>
      <c r="D150" s="273" t="s">
        <v>132</v>
      </c>
      <c r="E150" s="274" t="s">
        <v>1</v>
      </c>
      <c r="F150" s="275" t="s">
        <v>133</v>
      </c>
      <c r="G150" s="272"/>
      <c r="H150" s="276">
        <v>94</v>
      </c>
      <c r="J150" s="272"/>
      <c r="K150" s="272"/>
      <c r="L150" s="193"/>
      <c r="M150" s="195"/>
      <c r="N150" s="196"/>
      <c r="O150" s="196"/>
      <c r="P150" s="196"/>
      <c r="Q150" s="196"/>
      <c r="R150" s="196"/>
      <c r="S150" s="196"/>
      <c r="T150" s="197"/>
      <c r="AT150" s="194" t="s">
        <v>132</v>
      </c>
      <c r="AU150" s="194" t="s">
        <v>85</v>
      </c>
      <c r="AV150" s="87" t="s">
        <v>85</v>
      </c>
      <c r="AW150" s="87" t="s">
        <v>32</v>
      </c>
      <c r="AX150" s="87" t="s">
        <v>81</v>
      </c>
      <c r="AY150" s="194" t="s">
        <v>115</v>
      </c>
    </row>
    <row r="151" spans="1:65" s="152" customFormat="1" ht="16.5" customHeight="1">
      <c r="A151" s="149"/>
      <c r="B151" s="84"/>
      <c r="C151" s="277" t="s">
        <v>196</v>
      </c>
      <c r="D151" s="277" t="s">
        <v>158</v>
      </c>
      <c r="E151" s="278" t="s">
        <v>197</v>
      </c>
      <c r="F151" s="279" t="s">
        <v>198</v>
      </c>
      <c r="G151" s="280" t="s">
        <v>130</v>
      </c>
      <c r="H151" s="281">
        <v>89.76</v>
      </c>
      <c r="I151" s="88"/>
      <c r="J151" s="286">
        <f>ROUND(I151*H151,2)</f>
        <v>0</v>
      </c>
      <c r="K151" s="279" t="s">
        <v>121</v>
      </c>
      <c r="L151" s="198"/>
      <c r="M151" s="89" t="s">
        <v>1</v>
      </c>
      <c r="N151" s="199" t="s">
        <v>41</v>
      </c>
      <c r="O151" s="188"/>
      <c r="P151" s="189">
        <f>O151*H151</f>
        <v>0</v>
      </c>
      <c r="Q151" s="189">
        <v>0.08</v>
      </c>
      <c r="R151" s="189">
        <f>Q151*H151</f>
        <v>7.1808000000000005</v>
      </c>
      <c r="S151" s="189">
        <v>0</v>
      </c>
      <c r="T151" s="190">
        <f>S151*H151</f>
        <v>0</v>
      </c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R151" s="191" t="s">
        <v>149</v>
      </c>
      <c r="AT151" s="191" t="s">
        <v>158</v>
      </c>
      <c r="AU151" s="191" t="s">
        <v>85</v>
      </c>
      <c r="AY151" s="144" t="s">
        <v>115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44" t="s">
        <v>81</v>
      </c>
      <c r="BK151" s="192">
        <f>ROUND(I151*H151,2)</f>
        <v>0</v>
      </c>
      <c r="BL151" s="144" t="s">
        <v>122</v>
      </c>
      <c r="BM151" s="191" t="s">
        <v>199</v>
      </c>
    </row>
    <row r="152" spans="1:65" s="87" customFormat="1">
      <c r="B152" s="193"/>
      <c r="C152" s="272"/>
      <c r="D152" s="273" t="s">
        <v>132</v>
      </c>
      <c r="E152" s="272"/>
      <c r="F152" s="275" t="s">
        <v>200</v>
      </c>
      <c r="G152" s="272"/>
      <c r="H152" s="276">
        <v>89.76</v>
      </c>
      <c r="J152" s="272"/>
      <c r="K152" s="272"/>
      <c r="L152" s="193"/>
      <c r="M152" s="195"/>
      <c r="N152" s="196"/>
      <c r="O152" s="196"/>
      <c r="P152" s="196"/>
      <c r="Q152" s="196"/>
      <c r="R152" s="196"/>
      <c r="S152" s="196"/>
      <c r="T152" s="197"/>
      <c r="AT152" s="194" t="s">
        <v>132</v>
      </c>
      <c r="AU152" s="194" t="s">
        <v>85</v>
      </c>
      <c r="AV152" s="87" t="s">
        <v>85</v>
      </c>
      <c r="AW152" s="87" t="s">
        <v>3</v>
      </c>
      <c r="AX152" s="87" t="s">
        <v>81</v>
      </c>
      <c r="AY152" s="194" t="s">
        <v>115</v>
      </c>
    </row>
    <row r="153" spans="1:65" s="152" customFormat="1" ht="24.2" customHeight="1">
      <c r="A153" s="149"/>
      <c r="B153" s="84"/>
      <c r="C153" s="277" t="s">
        <v>201</v>
      </c>
      <c r="D153" s="277" t="s">
        <v>158</v>
      </c>
      <c r="E153" s="278" t="s">
        <v>202</v>
      </c>
      <c r="F153" s="279" t="s">
        <v>203</v>
      </c>
      <c r="G153" s="280" t="s">
        <v>130</v>
      </c>
      <c r="H153" s="281">
        <v>4.08</v>
      </c>
      <c r="I153" s="88"/>
      <c r="J153" s="286">
        <f>ROUND(I153*H153,2)</f>
        <v>0</v>
      </c>
      <c r="K153" s="279" t="s">
        <v>121</v>
      </c>
      <c r="L153" s="198"/>
      <c r="M153" s="89" t="s">
        <v>1</v>
      </c>
      <c r="N153" s="199" t="s">
        <v>41</v>
      </c>
      <c r="O153" s="188"/>
      <c r="P153" s="189">
        <f>O153*H153</f>
        <v>0</v>
      </c>
      <c r="Q153" s="189">
        <v>4.8300000000000003E-2</v>
      </c>
      <c r="R153" s="189">
        <f>Q153*H153</f>
        <v>0.19706400000000002</v>
      </c>
      <c r="S153" s="189">
        <v>0</v>
      </c>
      <c r="T153" s="190">
        <f>S153*H153</f>
        <v>0</v>
      </c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R153" s="191" t="s">
        <v>149</v>
      </c>
      <c r="AT153" s="191" t="s">
        <v>158</v>
      </c>
      <c r="AU153" s="191" t="s">
        <v>85</v>
      </c>
      <c r="AY153" s="144" t="s">
        <v>115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44" t="s">
        <v>81</v>
      </c>
      <c r="BK153" s="192">
        <f>ROUND(I153*H153,2)</f>
        <v>0</v>
      </c>
      <c r="BL153" s="144" t="s">
        <v>122</v>
      </c>
      <c r="BM153" s="191" t="s">
        <v>204</v>
      </c>
    </row>
    <row r="154" spans="1:65" s="87" customFormat="1">
      <c r="B154" s="193"/>
      <c r="C154" s="272"/>
      <c r="D154" s="273" t="s">
        <v>132</v>
      </c>
      <c r="E154" s="272"/>
      <c r="F154" s="275" t="s">
        <v>205</v>
      </c>
      <c r="G154" s="272"/>
      <c r="H154" s="276">
        <v>4.08</v>
      </c>
      <c r="J154" s="272"/>
      <c r="K154" s="272"/>
      <c r="L154" s="193"/>
      <c r="M154" s="195"/>
      <c r="N154" s="196"/>
      <c r="O154" s="196"/>
      <c r="P154" s="196"/>
      <c r="Q154" s="196"/>
      <c r="R154" s="196"/>
      <c r="S154" s="196"/>
      <c r="T154" s="197"/>
      <c r="AT154" s="194" t="s">
        <v>132</v>
      </c>
      <c r="AU154" s="194" t="s">
        <v>85</v>
      </c>
      <c r="AV154" s="87" t="s">
        <v>85</v>
      </c>
      <c r="AW154" s="87" t="s">
        <v>3</v>
      </c>
      <c r="AX154" s="87" t="s">
        <v>81</v>
      </c>
      <c r="AY154" s="194" t="s">
        <v>115</v>
      </c>
    </row>
    <row r="155" spans="1:65" s="152" customFormat="1" ht="24.2" customHeight="1">
      <c r="A155" s="149"/>
      <c r="B155" s="84"/>
      <c r="C155" s="277" t="s">
        <v>206</v>
      </c>
      <c r="D155" s="277" t="s">
        <v>158</v>
      </c>
      <c r="E155" s="278" t="s">
        <v>207</v>
      </c>
      <c r="F155" s="279" t="s">
        <v>208</v>
      </c>
      <c r="G155" s="280" t="s">
        <v>130</v>
      </c>
      <c r="H155" s="281">
        <v>2.04</v>
      </c>
      <c r="I155" s="88"/>
      <c r="J155" s="286">
        <f>ROUND(I155*H155,2)</f>
        <v>0</v>
      </c>
      <c r="K155" s="279" t="s">
        <v>121</v>
      </c>
      <c r="L155" s="198"/>
      <c r="M155" s="89" t="s">
        <v>1</v>
      </c>
      <c r="N155" s="199" t="s">
        <v>41</v>
      </c>
      <c r="O155" s="188"/>
      <c r="P155" s="189">
        <f>O155*H155</f>
        <v>0</v>
      </c>
      <c r="Q155" s="189">
        <v>8.5999999999999993E-2</v>
      </c>
      <c r="R155" s="189">
        <f>Q155*H155</f>
        <v>0.17543999999999998</v>
      </c>
      <c r="S155" s="189">
        <v>0</v>
      </c>
      <c r="T155" s="190">
        <f>S155*H155</f>
        <v>0</v>
      </c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R155" s="191" t="s">
        <v>149</v>
      </c>
      <c r="AT155" s="191" t="s">
        <v>158</v>
      </c>
      <c r="AU155" s="191" t="s">
        <v>85</v>
      </c>
      <c r="AY155" s="144" t="s">
        <v>115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44" t="s">
        <v>81</v>
      </c>
      <c r="BK155" s="192">
        <f>ROUND(I155*H155,2)</f>
        <v>0</v>
      </c>
      <c r="BL155" s="144" t="s">
        <v>122</v>
      </c>
      <c r="BM155" s="191" t="s">
        <v>209</v>
      </c>
    </row>
    <row r="156" spans="1:65" s="87" customFormat="1">
      <c r="B156" s="193"/>
      <c r="C156" s="272"/>
      <c r="D156" s="273" t="s">
        <v>132</v>
      </c>
      <c r="E156" s="272"/>
      <c r="F156" s="275" t="s">
        <v>210</v>
      </c>
      <c r="G156" s="272"/>
      <c r="H156" s="276">
        <v>2.04</v>
      </c>
      <c r="J156" s="272"/>
      <c r="K156" s="272"/>
      <c r="L156" s="193"/>
      <c r="M156" s="195"/>
      <c r="N156" s="196"/>
      <c r="O156" s="196"/>
      <c r="P156" s="196"/>
      <c r="Q156" s="196"/>
      <c r="R156" s="196"/>
      <c r="S156" s="196"/>
      <c r="T156" s="197"/>
      <c r="AT156" s="194" t="s">
        <v>132</v>
      </c>
      <c r="AU156" s="194" t="s">
        <v>85</v>
      </c>
      <c r="AV156" s="87" t="s">
        <v>85</v>
      </c>
      <c r="AW156" s="87" t="s">
        <v>3</v>
      </c>
      <c r="AX156" s="87" t="s">
        <v>81</v>
      </c>
      <c r="AY156" s="194" t="s">
        <v>115</v>
      </c>
    </row>
    <row r="157" spans="1:65" s="152" customFormat="1" ht="33" customHeight="1">
      <c r="A157" s="149"/>
      <c r="B157" s="84"/>
      <c r="C157" s="267" t="s">
        <v>211</v>
      </c>
      <c r="D157" s="267" t="s">
        <v>117</v>
      </c>
      <c r="E157" s="268" t="s">
        <v>212</v>
      </c>
      <c r="F157" s="269" t="s">
        <v>213</v>
      </c>
      <c r="G157" s="270" t="s">
        <v>130</v>
      </c>
      <c r="H157" s="271">
        <v>94</v>
      </c>
      <c r="I157" s="85"/>
      <c r="J157" s="285">
        <f>ROUND(I157*H157,2)</f>
        <v>0</v>
      </c>
      <c r="K157" s="269" t="s">
        <v>121</v>
      </c>
      <c r="L157" s="84"/>
      <c r="M157" s="86" t="s">
        <v>1</v>
      </c>
      <c r="N157" s="187" t="s">
        <v>41</v>
      </c>
      <c r="O157" s="188"/>
      <c r="P157" s="189">
        <f>O157*H157</f>
        <v>0</v>
      </c>
      <c r="Q157" s="189">
        <v>0.1295</v>
      </c>
      <c r="R157" s="189">
        <f>Q157*H157</f>
        <v>12.173</v>
      </c>
      <c r="S157" s="189">
        <v>0</v>
      </c>
      <c r="T157" s="190">
        <f>S157*H157</f>
        <v>0</v>
      </c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R157" s="191" t="s">
        <v>122</v>
      </c>
      <c r="AT157" s="191" t="s">
        <v>117</v>
      </c>
      <c r="AU157" s="191" t="s">
        <v>85</v>
      </c>
      <c r="AY157" s="144" t="s">
        <v>115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44" t="s">
        <v>81</v>
      </c>
      <c r="BK157" s="192">
        <f>ROUND(I157*H157,2)</f>
        <v>0</v>
      </c>
      <c r="BL157" s="144" t="s">
        <v>122</v>
      </c>
      <c r="BM157" s="191" t="s">
        <v>214</v>
      </c>
    </row>
    <row r="158" spans="1:65" s="90" customFormat="1">
      <c r="B158" s="200"/>
      <c r="C158" s="282"/>
      <c r="D158" s="273" t="s">
        <v>132</v>
      </c>
      <c r="E158" s="283" t="s">
        <v>1</v>
      </c>
      <c r="F158" s="284" t="s">
        <v>215</v>
      </c>
      <c r="G158" s="282"/>
      <c r="H158" s="283" t="s">
        <v>1</v>
      </c>
      <c r="J158" s="282"/>
      <c r="K158" s="282"/>
      <c r="L158" s="200"/>
      <c r="M158" s="202"/>
      <c r="N158" s="203"/>
      <c r="O158" s="203"/>
      <c r="P158" s="203"/>
      <c r="Q158" s="203"/>
      <c r="R158" s="203"/>
      <c r="S158" s="203"/>
      <c r="T158" s="204"/>
      <c r="AT158" s="201" t="s">
        <v>132</v>
      </c>
      <c r="AU158" s="201" t="s">
        <v>85</v>
      </c>
      <c r="AV158" s="90" t="s">
        <v>81</v>
      </c>
      <c r="AW158" s="90" t="s">
        <v>32</v>
      </c>
      <c r="AX158" s="90" t="s">
        <v>76</v>
      </c>
      <c r="AY158" s="201" t="s">
        <v>115</v>
      </c>
    </row>
    <row r="159" spans="1:65" s="87" customFormat="1">
      <c r="B159" s="193"/>
      <c r="C159" s="272"/>
      <c r="D159" s="273" t="s">
        <v>132</v>
      </c>
      <c r="E159" s="274" t="s">
        <v>1</v>
      </c>
      <c r="F159" s="275" t="s">
        <v>216</v>
      </c>
      <c r="G159" s="272"/>
      <c r="H159" s="276">
        <v>94</v>
      </c>
      <c r="J159" s="272"/>
      <c r="K159" s="272"/>
      <c r="L159" s="193"/>
      <c r="M159" s="195"/>
      <c r="N159" s="196"/>
      <c r="O159" s="196"/>
      <c r="P159" s="196"/>
      <c r="Q159" s="196"/>
      <c r="R159" s="196"/>
      <c r="S159" s="196"/>
      <c r="T159" s="197"/>
      <c r="AT159" s="194" t="s">
        <v>132</v>
      </c>
      <c r="AU159" s="194" t="s">
        <v>85</v>
      </c>
      <c r="AV159" s="87" t="s">
        <v>85</v>
      </c>
      <c r="AW159" s="87" t="s">
        <v>32</v>
      </c>
      <c r="AX159" s="87" t="s">
        <v>81</v>
      </c>
      <c r="AY159" s="194" t="s">
        <v>115</v>
      </c>
    </row>
    <row r="160" spans="1:65" s="152" customFormat="1" ht="16.5" customHeight="1">
      <c r="A160" s="149"/>
      <c r="B160" s="84"/>
      <c r="C160" s="277" t="s">
        <v>7</v>
      </c>
      <c r="D160" s="277" t="s">
        <v>158</v>
      </c>
      <c r="E160" s="278" t="s">
        <v>217</v>
      </c>
      <c r="F160" s="279" t="s">
        <v>218</v>
      </c>
      <c r="G160" s="280" t="s">
        <v>130</v>
      </c>
      <c r="H160" s="281">
        <v>10.199999999999999</v>
      </c>
      <c r="I160" s="88"/>
      <c r="J160" s="286">
        <f>ROUND(I160*H160,2)</f>
        <v>0</v>
      </c>
      <c r="K160" s="279" t="s">
        <v>121</v>
      </c>
      <c r="L160" s="198"/>
      <c r="M160" s="89" t="s">
        <v>1</v>
      </c>
      <c r="N160" s="199" t="s">
        <v>41</v>
      </c>
      <c r="O160" s="188"/>
      <c r="P160" s="189">
        <f>O160*H160</f>
        <v>0</v>
      </c>
      <c r="Q160" s="189">
        <v>5.6120000000000003E-2</v>
      </c>
      <c r="R160" s="189">
        <f>Q160*H160</f>
        <v>0.57242400000000004</v>
      </c>
      <c r="S160" s="189">
        <v>0</v>
      </c>
      <c r="T160" s="190">
        <f>S160*H160</f>
        <v>0</v>
      </c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R160" s="191" t="s">
        <v>149</v>
      </c>
      <c r="AT160" s="191" t="s">
        <v>158</v>
      </c>
      <c r="AU160" s="191" t="s">
        <v>85</v>
      </c>
      <c r="AY160" s="144" t="s">
        <v>115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44" t="s">
        <v>81</v>
      </c>
      <c r="BK160" s="192">
        <f>ROUND(I160*H160,2)</f>
        <v>0</v>
      </c>
      <c r="BL160" s="144" t="s">
        <v>122</v>
      </c>
      <c r="BM160" s="191" t="s">
        <v>219</v>
      </c>
    </row>
    <row r="161" spans="1:65" s="87" customFormat="1">
      <c r="B161" s="193"/>
      <c r="C161" s="272"/>
      <c r="D161" s="273" t="s">
        <v>132</v>
      </c>
      <c r="E161" s="272"/>
      <c r="F161" s="275" t="s">
        <v>220</v>
      </c>
      <c r="G161" s="272"/>
      <c r="H161" s="276">
        <v>10.199999999999999</v>
      </c>
      <c r="J161" s="272"/>
      <c r="K161" s="272"/>
      <c r="L161" s="193"/>
      <c r="M161" s="195"/>
      <c r="N161" s="196"/>
      <c r="O161" s="196"/>
      <c r="P161" s="196"/>
      <c r="Q161" s="196"/>
      <c r="R161" s="196"/>
      <c r="S161" s="196"/>
      <c r="T161" s="197"/>
      <c r="AT161" s="194" t="s">
        <v>132</v>
      </c>
      <c r="AU161" s="194" t="s">
        <v>85</v>
      </c>
      <c r="AV161" s="87" t="s">
        <v>85</v>
      </c>
      <c r="AW161" s="87" t="s">
        <v>3</v>
      </c>
      <c r="AX161" s="87" t="s">
        <v>81</v>
      </c>
      <c r="AY161" s="194" t="s">
        <v>115</v>
      </c>
    </row>
    <row r="162" spans="1:65" s="152" customFormat="1" ht="24.2" customHeight="1">
      <c r="A162" s="149"/>
      <c r="B162" s="84"/>
      <c r="C162" s="267" t="s">
        <v>221</v>
      </c>
      <c r="D162" s="267" t="s">
        <v>117</v>
      </c>
      <c r="E162" s="268" t="s">
        <v>222</v>
      </c>
      <c r="F162" s="269" t="s">
        <v>223</v>
      </c>
      <c r="G162" s="270" t="s">
        <v>130</v>
      </c>
      <c r="H162" s="271">
        <v>94</v>
      </c>
      <c r="I162" s="85"/>
      <c r="J162" s="285">
        <f>ROUND(I162*H162,2)</f>
        <v>0</v>
      </c>
      <c r="K162" s="269" t="s">
        <v>121</v>
      </c>
      <c r="L162" s="84"/>
      <c r="M162" s="86" t="s">
        <v>1</v>
      </c>
      <c r="N162" s="187" t="s">
        <v>41</v>
      </c>
      <c r="O162" s="188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R162" s="191" t="s">
        <v>122</v>
      </c>
      <c r="AT162" s="191" t="s">
        <v>117</v>
      </c>
      <c r="AU162" s="191" t="s">
        <v>85</v>
      </c>
      <c r="AY162" s="144" t="s">
        <v>115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44" t="s">
        <v>81</v>
      </c>
      <c r="BK162" s="192">
        <f>ROUND(I162*H162,2)</f>
        <v>0</v>
      </c>
      <c r="BL162" s="144" t="s">
        <v>122</v>
      </c>
      <c r="BM162" s="191" t="s">
        <v>224</v>
      </c>
    </row>
    <row r="163" spans="1:65" s="83" customFormat="1" ht="22.9" customHeight="1">
      <c r="B163" s="179"/>
      <c r="C163" s="261"/>
      <c r="D163" s="262" t="s">
        <v>75</v>
      </c>
      <c r="E163" s="265" t="s">
        <v>225</v>
      </c>
      <c r="F163" s="265" t="s">
        <v>226</v>
      </c>
      <c r="G163" s="261"/>
      <c r="H163" s="261"/>
      <c r="J163" s="266">
        <f>BK163</f>
        <v>0</v>
      </c>
      <c r="K163" s="261"/>
      <c r="L163" s="179"/>
      <c r="M163" s="181"/>
      <c r="N163" s="182"/>
      <c r="O163" s="182"/>
      <c r="P163" s="183">
        <f>SUM(P164:P182)</f>
        <v>0</v>
      </c>
      <c r="Q163" s="182"/>
      <c r="R163" s="183">
        <f>SUM(R164:R182)</f>
        <v>0</v>
      </c>
      <c r="S163" s="182"/>
      <c r="T163" s="184">
        <f>SUM(T164:T182)</f>
        <v>0</v>
      </c>
      <c r="AR163" s="180" t="s">
        <v>81</v>
      </c>
      <c r="AT163" s="185" t="s">
        <v>75</v>
      </c>
      <c r="AU163" s="185" t="s">
        <v>81</v>
      </c>
      <c r="AY163" s="180" t="s">
        <v>115</v>
      </c>
      <c r="BK163" s="186">
        <f>SUM(BK164:BK182)</f>
        <v>0</v>
      </c>
    </row>
    <row r="164" spans="1:65" s="152" customFormat="1" ht="24.2" customHeight="1">
      <c r="A164" s="149"/>
      <c r="B164" s="84"/>
      <c r="C164" s="267" t="s">
        <v>227</v>
      </c>
      <c r="D164" s="267" t="s">
        <v>117</v>
      </c>
      <c r="E164" s="268" t="s">
        <v>228</v>
      </c>
      <c r="F164" s="269" t="s">
        <v>229</v>
      </c>
      <c r="G164" s="270" t="s">
        <v>230</v>
      </c>
      <c r="H164" s="271">
        <v>100.67400000000001</v>
      </c>
      <c r="I164" s="85"/>
      <c r="J164" s="285">
        <f>ROUND(I164*H164,2)</f>
        <v>0</v>
      </c>
      <c r="K164" s="269" t="s">
        <v>121</v>
      </c>
      <c r="L164" s="84"/>
      <c r="M164" s="86" t="s">
        <v>1</v>
      </c>
      <c r="N164" s="187" t="s">
        <v>41</v>
      </c>
      <c r="O164" s="188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R164" s="191" t="s">
        <v>122</v>
      </c>
      <c r="AT164" s="191" t="s">
        <v>117</v>
      </c>
      <c r="AU164" s="191" t="s">
        <v>85</v>
      </c>
      <c r="AY164" s="144" t="s">
        <v>115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44" t="s">
        <v>81</v>
      </c>
      <c r="BK164" s="192">
        <f>ROUND(I164*H164,2)</f>
        <v>0</v>
      </c>
      <c r="BL164" s="144" t="s">
        <v>122</v>
      </c>
      <c r="BM164" s="191" t="s">
        <v>231</v>
      </c>
    </row>
    <row r="165" spans="1:65" s="90" customFormat="1">
      <c r="B165" s="200"/>
      <c r="C165" s="282"/>
      <c r="D165" s="273" t="s">
        <v>132</v>
      </c>
      <c r="E165" s="283" t="s">
        <v>1</v>
      </c>
      <c r="F165" s="284" t="s">
        <v>232</v>
      </c>
      <c r="G165" s="282"/>
      <c r="H165" s="283" t="s">
        <v>1</v>
      </c>
      <c r="J165" s="282"/>
      <c r="K165" s="282"/>
      <c r="L165" s="200"/>
      <c r="M165" s="202"/>
      <c r="N165" s="203"/>
      <c r="O165" s="203"/>
      <c r="P165" s="203"/>
      <c r="Q165" s="203"/>
      <c r="R165" s="203"/>
      <c r="S165" s="203"/>
      <c r="T165" s="204"/>
      <c r="AT165" s="201" t="s">
        <v>132</v>
      </c>
      <c r="AU165" s="201" t="s">
        <v>85</v>
      </c>
      <c r="AV165" s="90" t="s">
        <v>81</v>
      </c>
      <c r="AW165" s="90" t="s">
        <v>32</v>
      </c>
      <c r="AX165" s="90" t="s">
        <v>76</v>
      </c>
      <c r="AY165" s="201" t="s">
        <v>115</v>
      </c>
    </row>
    <row r="166" spans="1:65" s="87" customFormat="1">
      <c r="B166" s="193"/>
      <c r="C166" s="272"/>
      <c r="D166" s="273" t="s">
        <v>132</v>
      </c>
      <c r="E166" s="274" t="s">
        <v>1</v>
      </c>
      <c r="F166" s="275" t="s">
        <v>233</v>
      </c>
      <c r="G166" s="272"/>
      <c r="H166" s="276">
        <v>100.67400000000001</v>
      </c>
      <c r="J166" s="272"/>
      <c r="K166" s="272"/>
      <c r="L166" s="193"/>
      <c r="M166" s="195"/>
      <c r="N166" s="196"/>
      <c r="O166" s="196"/>
      <c r="P166" s="196"/>
      <c r="Q166" s="196"/>
      <c r="R166" s="196"/>
      <c r="S166" s="196"/>
      <c r="T166" s="197"/>
      <c r="AT166" s="194" t="s">
        <v>132</v>
      </c>
      <c r="AU166" s="194" t="s">
        <v>85</v>
      </c>
      <c r="AV166" s="87" t="s">
        <v>85</v>
      </c>
      <c r="AW166" s="87" t="s">
        <v>32</v>
      </c>
      <c r="AX166" s="87" t="s">
        <v>81</v>
      </c>
      <c r="AY166" s="194" t="s">
        <v>115</v>
      </c>
    </row>
    <row r="167" spans="1:65" s="152" customFormat="1" ht="21.75" customHeight="1">
      <c r="A167" s="149"/>
      <c r="B167" s="84"/>
      <c r="C167" s="267" t="s">
        <v>234</v>
      </c>
      <c r="D167" s="267" t="s">
        <v>117</v>
      </c>
      <c r="E167" s="268" t="s">
        <v>235</v>
      </c>
      <c r="F167" s="269" t="s">
        <v>236</v>
      </c>
      <c r="G167" s="270" t="s">
        <v>230</v>
      </c>
      <c r="H167" s="271">
        <v>40.89</v>
      </c>
      <c r="I167" s="85"/>
      <c r="J167" s="285">
        <f>ROUND(I167*H167,2)</f>
        <v>0</v>
      </c>
      <c r="K167" s="269" t="s">
        <v>121</v>
      </c>
      <c r="L167" s="84"/>
      <c r="M167" s="86" t="s">
        <v>1</v>
      </c>
      <c r="N167" s="187" t="s">
        <v>41</v>
      </c>
      <c r="O167" s="188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R167" s="191" t="s">
        <v>122</v>
      </c>
      <c r="AT167" s="191" t="s">
        <v>117</v>
      </c>
      <c r="AU167" s="191" t="s">
        <v>85</v>
      </c>
      <c r="AY167" s="144" t="s">
        <v>115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44" t="s">
        <v>81</v>
      </c>
      <c r="BK167" s="192">
        <f>ROUND(I167*H167,2)</f>
        <v>0</v>
      </c>
      <c r="BL167" s="144" t="s">
        <v>122</v>
      </c>
      <c r="BM167" s="191" t="s">
        <v>237</v>
      </c>
    </row>
    <row r="168" spans="1:65" s="90" customFormat="1">
      <c r="B168" s="200"/>
      <c r="C168" s="282"/>
      <c r="D168" s="273" t="s">
        <v>132</v>
      </c>
      <c r="E168" s="283" t="s">
        <v>1</v>
      </c>
      <c r="F168" s="284" t="s">
        <v>238</v>
      </c>
      <c r="G168" s="282"/>
      <c r="H168" s="283" t="s">
        <v>1</v>
      </c>
      <c r="J168" s="282"/>
      <c r="K168" s="282"/>
      <c r="L168" s="200"/>
      <c r="M168" s="202"/>
      <c r="N168" s="203"/>
      <c r="O168" s="203"/>
      <c r="P168" s="203"/>
      <c r="Q168" s="203"/>
      <c r="R168" s="203"/>
      <c r="S168" s="203"/>
      <c r="T168" s="204"/>
      <c r="AT168" s="201" t="s">
        <v>132</v>
      </c>
      <c r="AU168" s="201" t="s">
        <v>85</v>
      </c>
      <c r="AV168" s="90" t="s">
        <v>81</v>
      </c>
      <c r="AW168" s="90" t="s">
        <v>32</v>
      </c>
      <c r="AX168" s="90" t="s">
        <v>76</v>
      </c>
      <c r="AY168" s="201" t="s">
        <v>115</v>
      </c>
    </row>
    <row r="169" spans="1:65" s="87" customFormat="1">
      <c r="B169" s="193"/>
      <c r="C169" s="272"/>
      <c r="D169" s="273" t="s">
        <v>132</v>
      </c>
      <c r="E169" s="274" t="s">
        <v>83</v>
      </c>
      <c r="F169" s="275" t="s">
        <v>84</v>
      </c>
      <c r="G169" s="272"/>
      <c r="H169" s="276">
        <v>40.89</v>
      </c>
      <c r="J169" s="272"/>
      <c r="K169" s="272"/>
      <c r="L169" s="193"/>
      <c r="M169" s="195"/>
      <c r="N169" s="196"/>
      <c r="O169" s="196"/>
      <c r="P169" s="196"/>
      <c r="Q169" s="196"/>
      <c r="R169" s="196"/>
      <c r="S169" s="196"/>
      <c r="T169" s="197"/>
      <c r="AT169" s="194" t="s">
        <v>132</v>
      </c>
      <c r="AU169" s="194" t="s">
        <v>85</v>
      </c>
      <c r="AV169" s="87" t="s">
        <v>85</v>
      </c>
      <c r="AW169" s="87" t="s">
        <v>32</v>
      </c>
      <c r="AX169" s="87" t="s">
        <v>81</v>
      </c>
      <c r="AY169" s="194" t="s">
        <v>115</v>
      </c>
    </row>
    <row r="170" spans="1:65" s="152" customFormat="1" ht="24.2" customHeight="1">
      <c r="A170" s="149"/>
      <c r="B170" s="84"/>
      <c r="C170" s="267" t="s">
        <v>239</v>
      </c>
      <c r="D170" s="267" t="s">
        <v>117</v>
      </c>
      <c r="E170" s="268" t="s">
        <v>240</v>
      </c>
      <c r="F170" s="269" t="s">
        <v>241</v>
      </c>
      <c r="G170" s="270" t="s">
        <v>230</v>
      </c>
      <c r="H170" s="271">
        <v>572.46</v>
      </c>
      <c r="I170" s="85"/>
      <c r="J170" s="285">
        <f>ROUND(I170*H170,2)</f>
        <v>0</v>
      </c>
      <c r="K170" s="269" t="s">
        <v>121</v>
      </c>
      <c r="L170" s="84"/>
      <c r="M170" s="86" t="s">
        <v>1</v>
      </c>
      <c r="N170" s="187" t="s">
        <v>41</v>
      </c>
      <c r="O170" s="188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R170" s="191" t="s">
        <v>122</v>
      </c>
      <c r="AT170" s="191" t="s">
        <v>117</v>
      </c>
      <c r="AU170" s="191" t="s">
        <v>85</v>
      </c>
      <c r="AY170" s="144" t="s">
        <v>115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44" t="s">
        <v>81</v>
      </c>
      <c r="BK170" s="192">
        <f>ROUND(I170*H170,2)</f>
        <v>0</v>
      </c>
      <c r="BL170" s="144" t="s">
        <v>122</v>
      </c>
      <c r="BM170" s="191" t="s">
        <v>242</v>
      </c>
    </row>
    <row r="171" spans="1:65" s="87" customFormat="1">
      <c r="B171" s="193"/>
      <c r="C171" s="272"/>
      <c r="D171" s="273" t="s">
        <v>132</v>
      </c>
      <c r="E171" s="274" t="s">
        <v>1</v>
      </c>
      <c r="F171" s="275" t="s">
        <v>243</v>
      </c>
      <c r="G171" s="272"/>
      <c r="H171" s="276">
        <v>572.46</v>
      </c>
      <c r="J171" s="272"/>
      <c r="K171" s="272"/>
      <c r="L171" s="193"/>
      <c r="M171" s="195"/>
      <c r="N171" s="196"/>
      <c r="O171" s="196"/>
      <c r="P171" s="196"/>
      <c r="Q171" s="196"/>
      <c r="R171" s="196"/>
      <c r="S171" s="196"/>
      <c r="T171" s="197"/>
      <c r="AT171" s="194" t="s">
        <v>132</v>
      </c>
      <c r="AU171" s="194" t="s">
        <v>85</v>
      </c>
      <c r="AV171" s="87" t="s">
        <v>85</v>
      </c>
      <c r="AW171" s="87" t="s">
        <v>32</v>
      </c>
      <c r="AX171" s="87" t="s">
        <v>81</v>
      </c>
      <c r="AY171" s="194" t="s">
        <v>115</v>
      </c>
    </row>
    <row r="172" spans="1:65" s="152" customFormat="1" ht="21.75" customHeight="1">
      <c r="A172" s="149"/>
      <c r="B172" s="84"/>
      <c r="C172" s="267" t="s">
        <v>244</v>
      </c>
      <c r="D172" s="267" t="s">
        <v>117</v>
      </c>
      <c r="E172" s="268" t="s">
        <v>245</v>
      </c>
      <c r="F172" s="269" t="s">
        <v>246</v>
      </c>
      <c r="G172" s="270" t="s">
        <v>230</v>
      </c>
      <c r="H172" s="271">
        <v>25.286000000000001</v>
      </c>
      <c r="I172" s="85"/>
      <c r="J172" s="285">
        <f>ROUND(I172*H172,2)</f>
        <v>0</v>
      </c>
      <c r="K172" s="269" t="s">
        <v>121</v>
      </c>
      <c r="L172" s="84"/>
      <c r="M172" s="86" t="s">
        <v>1</v>
      </c>
      <c r="N172" s="187" t="s">
        <v>41</v>
      </c>
      <c r="O172" s="188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R172" s="191" t="s">
        <v>122</v>
      </c>
      <c r="AT172" s="191" t="s">
        <v>117</v>
      </c>
      <c r="AU172" s="191" t="s">
        <v>85</v>
      </c>
      <c r="AY172" s="144" t="s">
        <v>115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44" t="s">
        <v>81</v>
      </c>
      <c r="BK172" s="192">
        <f>ROUND(I172*H172,2)</f>
        <v>0</v>
      </c>
      <c r="BL172" s="144" t="s">
        <v>122</v>
      </c>
      <c r="BM172" s="191" t="s">
        <v>247</v>
      </c>
    </row>
    <row r="173" spans="1:65" s="90" customFormat="1" ht="22.5">
      <c r="B173" s="200"/>
      <c r="C173" s="282"/>
      <c r="D173" s="273" t="s">
        <v>132</v>
      </c>
      <c r="E173" s="283" t="s">
        <v>1</v>
      </c>
      <c r="F173" s="284" t="s">
        <v>248</v>
      </c>
      <c r="G173" s="282"/>
      <c r="H173" s="283" t="s">
        <v>1</v>
      </c>
      <c r="J173" s="282"/>
      <c r="K173" s="282"/>
      <c r="L173" s="200"/>
      <c r="M173" s="202"/>
      <c r="N173" s="203"/>
      <c r="O173" s="203"/>
      <c r="P173" s="203"/>
      <c r="Q173" s="203"/>
      <c r="R173" s="203"/>
      <c r="S173" s="203"/>
      <c r="T173" s="204"/>
      <c r="AT173" s="201" t="s">
        <v>132</v>
      </c>
      <c r="AU173" s="201" t="s">
        <v>85</v>
      </c>
      <c r="AV173" s="90" t="s">
        <v>81</v>
      </c>
      <c r="AW173" s="90" t="s">
        <v>32</v>
      </c>
      <c r="AX173" s="90" t="s">
        <v>76</v>
      </c>
      <c r="AY173" s="201" t="s">
        <v>115</v>
      </c>
    </row>
    <row r="174" spans="1:65" s="87" customFormat="1">
      <c r="B174" s="193"/>
      <c r="C174" s="272"/>
      <c r="D174" s="273" t="s">
        <v>132</v>
      </c>
      <c r="E174" s="274" t="s">
        <v>86</v>
      </c>
      <c r="F174" s="275" t="s">
        <v>249</v>
      </c>
      <c r="G174" s="272"/>
      <c r="H174" s="276">
        <v>25.286000000000001</v>
      </c>
      <c r="J174" s="272"/>
      <c r="K174" s="272"/>
      <c r="L174" s="193"/>
      <c r="M174" s="195"/>
      <c r="N174" s="196"/>
      <c r="O174" s="196"/>
      <c r="P174" s="196"/>
      <c r="Q174" s="196"/>
      <c r="R174" s="196"/>
      <c r="S174" s="196"/>
      <c r="T174" s="197"/>
      <c r="AT174" s="194" t="s">
        <v>132</v>
      </c>
      <c r="AU174" s="194" t="s">
        <v>85</v>
      </c>
      <c r="AV174" s="87" t="s">
        <v>85</v>
      </c>
      <c r="AW174" s="87" t="s">
        <v>32</v>
      </c>
      <c r="AX174" s="87" t="s">
        <v>81</v>
      </c>
      <c r="AY174" s="194" t="s">
        <v>115</v>
      </c>
    </row>
    <row r="175" spans="1:65" s="152" customFormat="1" ht="24.2" customHeight="1">
      <c r="A175" s="149"/>
      <c r="B175" s="84"/>
      <c r="C175" s="267" t="s">
        <v>250</v>
      </c>
      <c r="D175" s="267" t="s">
        <v>117</v>
      </c>
      <c r="E175" s="268" t="s">
        <v>251</v>
      </c>
      <c r="F175" s="269" t="s">
        <v>252</v>
      </c>
      <c r="G175" s="270" t="s">
        <v>230</v>
      </c>
      <c r="H175" s="271">
        <v>354.00400000000002</v>
      </c>
      <c r="I175" s="85"/>
      <c r="J175" s="285">
        <f>ROUND(I175*H175,2)</f>
        <v>0</v>
      </c>
      <c r="K175" s="269" t="s">
        <v>121</v>
      </c>
      <c r="L175" s="84"/>
      <c r="M175" s="86" t="s">
        <v>1</v>
      </c>
      <c r="N175" s="187" t="s">
        <v>41</v>
      </c>
      <c r="O175" s="188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R175" s="191" t="s">
        <v>122</v>
      </c>
      <c r="AT175" s="191" t="s">
        <v>117</v>
      </c>
      <c r="AU175" s="191" t="s">
        <v>85</v>
      </c>
      <c r="AY175" s="144" t="s">
        <v>115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44" t="s">
        <v>81</v>
      </c>
      <c r="BK175" s="192">
        <f>ROUND(I175*H175,2)</f>
        <v>0</v>
      </c>
      <c r="BL175" s="144" t="s">
        <v>122</v>
      </c>
      <c r="BM175" s="191" t="s">
        <v>253</v>
      </c>
    </row>
    <row r="176" spans="1:65" s="87" customFormat="1">
      <c r="B176" s="193"/>
      <c r="C176" s="272"/>
      <c r="D176" s="273" t="s">
        <v>132</v>
      </c>
      <c r="E176" s="274" t="s">
        <v>1</v>
      </c>
      <c r="F176" s="275" t="s">
        <v>254</v>
      </c>
      <c r="G176" s="272"/>
      <c r="H176" s="276">
        <v>354.00400000000002</v>
      </c>
      <c r="J176" s="272"/>
      <c r="K176" s="272"/>
      <c r="L176" s="193"/>
      <c r="M176" s="195"/>
      <c r="N176" s="196"/>
      <c r="O176" s="196"/>
      <c r="P176" s="196"/>
      <c r="Q176" s="196"/>
      <c r="R176" s="196"/>
      <c r="S176" s="196"/>
      <c r="T176" s="197"/>
      <c r="AT176" s="194" t="s">
        <v>132</v>
      </c>
      <c r="AU176" s="194" t="s">
        <v>85</v>
      </c>
      <c r="AV176" s="87" t="s">
        <v>85</v>
      </c>
      <c r="AW176" s="87" t="s">
        <v>32</v>
      </c>
      <c r="AX176" s="87" t="s">
        <v>81</v>
      </c>
      <c r="AY176" s="194" t="s">
        <v>115</v>
      </c>
    </row>
    <row r="177" spans="1:65" s="152" customFormat="1" ht="24.2" customHeight="1">
      <c r="A177" s="149"/>
      <c r="B177" s="84"/>
      <c r="C177" s="267" t="s">
        <v>255</v>
      </c>
      <c r="D177" s="267" t="s">
        <v>117</v>
      </c>
      <c r="E177" s="268" t="s">
        <v>256</v>
      </c>
      <c r="F177" s="269" t="s">
        <v>257</v>
      </c>
      <c r="G177" s="270" t="s">
        <v>230</v>
      </c>
      <c r="H177" s="271">
        <v>66.176000000000002</v>
      </c>
      <c r="I177" s="85"/>
      <c r="J177" s="285">
        <f>ROUND(I177*H177,2)</f>
        <v>0</v>
      </c>
      <c r="K177" s="269" t="s">
        <v>121</v>
      </c>
      <c r="L177" s="84"/>
      <c r="M177" s="86" t="s">
        <v>1</v>
      </c>
      <c r="N177" s="187" t="s">
        <v>41</v>
      </c>
      <c r="O177" s="188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R177" s="191" t="s">
        <v>122</v>
      </c>
      <c r="AT177" s="191" t="s">
        <v>117</v>
      </c>
      <c r="AU177" s="191" t="s">
        <v>85</v>
      </c>
      <c r="AY177" s="144" t="s">
        <v>115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44" t="s">
        <v>81</v>
      </c>
      <c r="BK177" s="192">
        <f>ROUND(I177*H177,2)</f>
        <v>0</v>
      </c>
      <c r="BL177" s="144" t="s">
        <v>122</v>
      </c>
      <c r="BM177" s="191" t="s">
        <v>258</v>
      </c>
    </row>
    <row r="178" spans="1:65" s="87" customFormat="1">
      <c r="B178" s="193"/>
      <c r="C178" s="272"/>
      <c r="D178" s="273" t="s">
        <v>132</v>
      </c>
      <c r="E178" s="274" t="s">
        <v>1</v>
      </c>
      <c r="F178" s="275" t="s">
        <v>259</v>
      </c>
      <c r="G178" s="272"/>
      <c r="H178" s="276">
        <v>66.176000000000002</v>
      </c>
      <c r="J178" s="272"/>
      <c r="K178" s="272"/>
      <c r="L178" s="193"/>
      <c r="M178" s="195"/>
      <c r="N178" s="196"/>
      <c r="O178" s="196"/>
      <c r="P178" s="196"/>
      <c r="Q178" s="196"/>
      <c r="R178" s="196"/>
      <c r="S178" s="196"/>
      <c r="T178" s="197"/>
      <c r="AT178" s="194" t="s">
        <v>132</v>
      </c>
      <c r="AU178" s="194" t="s">
        <v>85</v>
      </c>
      <c r="AV178" s="87" t="s">
        <v>85</v>
      </c>
      <c r="AW178" s="87" t="s">
        <v>32</v>
      </c>
      <c r="AX178" s="87" t="s">
        <v>81</v>
      </c>
      <c r="AY178" s="194" t="s">
        <v>115</v>
      </c>
    </row>
    <row r="179" spans="1:65" s="152" customFormat="1" ht="37.9" customHeight="1">
      <c r="A179" s="149"/>
      <c r="B179" s="84"/>
      <c r="C179" s="267" t="s">
        <v>260</v>
      </c>
      <c r="D179" s="267" t="s">
        <v>117</v>
      </c>
      <c r="E179" s="268" t="s">
        <v>261</v>
      </c>
      <c r="F179" s="269" t="s">
        <v>262</v>
      </c>
      <c r="G179" s="270" t="s">
        <v>230</v>
      </c>
      <c r="H179" s="271">
        <v>25.286000000000001</v>
      </c>
      <c r="I179" s="85"/>
      <c r="J179" s="285">
        <f>ROUND(I179*H179,2)</f>
        <v>0</v>
      </c>
      <c r="K179" s="269" t="s">
        <v>121</v>
      </c>
      <c r="L179" s="84"/>
      <c r="M179" s="86" t="s">
        <v>1</v>
      </c>
      <c r="N179" s="187" t="s">
        <v>41</v>
      </c>
      <c r="O179" s="188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R179" s="191" t="s">
        <v>122</v>
      </c>
      <c r="AT179" s="191" t="s">
        <v>117</v>
      </c>
      <c r="AU179" s="191" t="s">
        <v>85</v>
      </c>
      <c r="AY179" s="144" t="s">
        <v>115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44" t="s">
        <v>81</v>
      </c>
      <c r="BK179" s="192">
        <f>ROUND(I179*H179,2)</f>
        <v>0</v>
      </c>
      <c r="BL179" s="144" t="s">
        <v>122</v>
      </c>
      <c r="BM179" s="191" t="s">
        <v>263</v>
      </c>
    </row>
    <row r="180" spans="1:65" s="87" customFormat="1">
      <c r="B180" s="193"/>
      <c r="C180" s="272"/>
      <c r="D180" s="273" t="s">
        <v>132</v>
      </c>
      <c r="E180" s="274" t="s">
        <v>1</v>
      </c>
      <c r="F180" s="275" t="s">
        <v>86</v>
      </c>
      <c r="G180" s="272"/>
      <c r="H180" s="276">
        <v>25.286000000000001</v>
      </c>
      <c r="J180" s="272"/>
      <c r="K180" s="272"/>
      <c r="L180" s="193"/>
      <c r="M180" s="195"/>
      <c r="N180" s="196"/>
      <c r="O180" s="196"/>
      <c r="P180" s="196"/>
      <c r="Q180" s="196"/>
      <c r="R180" s="196"/>
      <c r="S180" s="196"/>
      <c r="T180" s="197"/>
      <c r="AT180" s="194" t="s">
        <v>132</v>
      </c>
      <c r="AU180" s="194" t="s">
        <v>85</v>
      </c>
      <c r="AV180" s="87" t="s">
        <v>85</v>
      </c>
      <c r="AW180" s="87" t="s">
        <v>32</v>
      </c>
      <c r="AX180" s="87" t="s">
        <v>81</v>
      </c>
      <c r="AY180" s="194" t="s">
        <v>115</v>
      </c>
    </row>
    <row r="181" spans="1:65" s="152" customFormat="1" ht="44.25" customHeight="1">
      <c r="A181" s="149"/>
      <c r="B181" s="84"/>
      <c r="C181" s="267" t="s">
        <v>264</v>
      </c>
      <c r="D181" s="267" t="s">
        <v>117</v>
      </c>
      <c r="E181" s="268" t="s">
        <v>265</v>
      </c>
      <c r="F181" s="269" t="s">
        <v>266</v>
      </c>
      <c r="G181" s="270" t="s">
        <v>230</v>
      </c>
      <c r="H181" s="271">
        <v>40.89</v>
      </c>
      <c r="I181" s="85"/>
      <c r="J181" s="285">
        <f>ROUND(I181*H181,2)</f>
        <v>0</v>
      </c>
      <c r="K181" s="269" t="s">
        <v>121</v>
      </c>
      <c r="L181" s="84"/>
      <c r="M181" s="86" t="s">
        <v>1</v>
      </c>
      <c r="N181" s="187" t="s">
        <v>41</v>
      </c>
      <c r="O181" s="188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R181" s="191" t="s">
        <v>122</v>
      </c>
      <c r="AT181" s="191" t="s">
        <v>117</v>
      </c>
      <c r="AU181" s="191" t="s">
        <v>85</v>
      </c>
      <c r="AY181" s="144" t="s">
        <v>115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44" t="s">
        <v>81</v>
      </c>
      <c r="BK181" s="192">
        <f>ROUND(I181*H181,2)</f>
        <v>0</v>
      </c>
      <c r="BL181" s="144" t="s">
        <v>122</v>
      </c>
      <c r="BM181" s="191" t="s">
        <v>267</v>
      </c>
    </row>
    <row r="182" spans="1:65" s="87" customFormat="1">
      <c r="B182" s="193"/>
      <c r="C182" s="272"/>
      <c r="D182" s="273" t="s">
        <v>132</v>
      </c>
      <c r="E182" s="274" t="s">
        <v>1</v>
      </c>
      <c r="F182" s="275" t="s">
        <v>83</v>
      </c>
      <c r="G182" s="272"/>
      <c r="H182" s="276">
        <v>40.89</v>
      </c>
      <c r="J182" s="272"/>
      <c r="K182" s="272"/>
      <c r="L182" s="193"/>
      <c r="M182" s="195"/>
      <c r="N182" s="196"/>
      <c r="O182" s="196"/>
      <c r="P182" s="196"/>
      <c r="Q182" s="196"/>
      <c r="R182" s="196"/>
      <c r="S182" s="196"/>
      <c r="T182" s="197"/>
      <c r="AT182" s="194" t="s">
        <v>132</v>
      </c>
      <c r="AU182" s="194" t="s">
        <v>85</v>
      </c>
      <c r="AV182" s="87" t="s">
        <v>85</v>
      </c>
      <c r="AW182" s="87" t="s">
        <v>32</v>
      </c>
      <c r="AX182" s="87" t="s">
        <v>81</v>
      </c>
      <c r="AY182" s="194" t="s">
        <v>115</v>
      </c>
    </row>
    <row r="183" spans="1:65" s="83" customFormat="1" ht="22.9" customHeight="1">
      <c r="B183" s="179"/>
      <c r="C183" s="261"/>
      <c r="D183" s="262" t="s">
        <v>75</v>
      </c>
      <c r="E183" s="265" t="s">
        <v>268</v>
      </c>
      <c r="F183" s="265" t="s">
        <v>269</v>
      </c>
      <c r="G183" s="261"/>
      <c r="H183" s="261"/>
      <c r="J183" s="266">
        <f>BK183</f>
        <v>0</v>
      </c>
      <c r="K183" s="261"/>
      <c r="L183" s="179"/>
      <c r="M183" s="181"/>
      <c r="N183" s="182"/>
      <c r="O183" s="182"/>
      <c r="P183" s="183">
        <f>P184</f>
        <v>0</v>
      </c>
      <c r="Q183" s="182"/>
      <c r="R183" s="183">
        <f>R184</f>
        <v>0</v>
      </c>
      <c r="S183" s="182"/>
      <c r="T183" s="184">
        <f>T184</f>
        <v>0</v>
      </c>
      <c r="AR183" s="180" t="s">
        <v>81</v>
      </c>
      <c r="AT183" s="185" t="s">
        <v>75</v>
      </c>
      <c r="AU183" s="185" t="s">
        <v>81</v>
      </c>
      <c r="AY183" s="180" t="s">
        <v>115</v>
      </c>
      <c r="BK183" s="186">
        <f>BK184</f>
        <v>0</v>
      </c>
    </row>
    <row r="184" spans="1:65" s="152" customFormat="1" ht="24.2" customHeight="1">
      <c r="A184" s="149"/>
      <c r="B184" s="84"/>
      <c r="C184" s="267" t="s">
        <v>270</v>
      </c>
      <c r="D184" s="267" t="s">
        <v>117</v>
      </c>
      <c r="E184" s="268" t="s">
        <v>271</v>
      </c>
      <c r="F184" s="269" t="s">
        <v>272</v>
      </c>
      <c r="G184" s="270" t="s">
        <v>230</v>
      </c>
      <c r="H184" s="271">
        <v>114.23099999999999</v>
      </c>
      <c r="I184" s="85"/>
      <c r="J184" s="285">
        <f>ROUND(I184*H184,2)</f>
        <v>0</v>
      </c>
      <c r="K184" s="269" t="s">
        <v>121</v>
      </c>
      <c r="L184" s="84"/>
      <c r="M184" s="91" t="s">
        <v>1</v>
      </c>
      <c r="N184" s="205" t="s">
        <v>41</v>
      </c>
      <c r="O184" s="206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R184" s="191" t="s">
        <v>122</v>
      </c>
      <c r="AT184" s="191" t="s">
        <v>117</v>
      </c>
      <c r="AU184" s="191" t="s">
        <v>85</v>
      </c>
      <c r="AY184" s="144" t="s">
        <v>115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44" t="s">
        <v>81</v>
      </c>
      <c r="BK184" s="192">
        <f>ROUND(I184*H184,2)</f>
        <v>0</v>
      </c>
      <c r="BL184" s="144" t="s">
        <v>122</v>
      </c>
      <c r="BM184" s="191" t="s">
        <v>273</v>
      </c>
    </row>
    <row r="185" spans="1:65" s="152" customFormat="1" ht="6.95" customHeight="1">
      <c r="A185" s="149"/>
      <c r="B185" s="160"/>
      <c r="C185" s="161"/>
      <c r="D185" s="161"/>
      <c r="E185" s="161"/>
      <c r="F185" s="161"/>
      <c r="G185" s="161"/>
      <c r="H185" s="161"/>
      <c r="I185" s="161"/>
      <c r="J185" s="161"/>
      <c r="K185" s="161"/>
      <c r="L185" s="84"/>
      <c r="M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</row>
  </sheetData>
  <sheetProtection algorithmName="SHA-512" hashValue="G6jAtoyt0+5VAATuL2JnrBuZD/6U6f7++c3ZTu5OJUHs3GVf7vfANSpdaknjNRLtWe7ILbFo/fxJsSlOj65oUA==" saltValue="c74TOMZ+hDNUkunDibzO/g==" spinCount="100000" sheet="1" objects="1" scenarios="1"/>
  <autoFilter ref="C117:K184"/>
  <mergeCells count="6">
    <mergeCell ref="E110:H110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"/>
      <c r="C3" s="12"/>
      <c r="D3" s="12"/>
      <c r="E3" s="12"/>
      <c r="F3" s="12"/>
      <c r="G3" s="12"/>
      <c r="H3" s="13"/>
    </row>
    <row r="4" spans="1:8" s="1" customFormat="1" ht="24.95" customHeight="1">
      <c r="B4" s="13"/>
      <c r="C4" s="14" t="s">
        <v>274</v>
      </c>
      <c r="H4" s="13"/>
    </row>
    <row r="5" spans="1:8" s="1" customFormat="1" ht="12" customHeight="1">
      <c r="B5" s="13"/>
      <c r="C5" s="17" t="s">
        <v>13</v>
      </c>
      <c r="D5" s="136" t="s">
        <v>14</v>
      </c>
      <c r="E5" s="102"/>
      <c r="F5" s="102"/>
      <c r="H5" s="13"/>
    </row>
    <row r="6" spans="1:8" s="1" customFormat="1" ht="36.950000000000003" customHeight="1">
      <c r="B6" s="13"/>
      <c r="C6" s="19" t="s">
        <v>16</v>
      </c>
      <c r="D6" s="133" t="s">
        <v>17</v>
      </c>
      <c r="E6" s="102"/>
      <c r="F6" s="102"/>
      <c r="H6" s="13"/>
    </row>
    <row r="7" spans="1:8" s="1" customFormat="1" ht="16.5" customHeight="1">
      <c r="B7" s="13"/>
      <c r="C7" s="20" t="s">
        <v>22</v>
      </c>
      <c r="D7" s="46" t="str">
        <f>'Rekapitulace stavby'!AN8</f>
        <v>4. 6. 2024</v>
      </c>
      <c r="H7" s="13"/>
    </row>
    <row r="8" spans="1:8" s="2" customFormat="1" ht="10.9" customHeight="1">
      <c r="A8" s="24"/>
      <c r="B8" s="25"/>
      <c r="C8" s="24"/>
      <c r="D8" s="24"/>
      <c r="E8" s="24"/>
      <c r="F8" s="24"/>
      <c r="G8" s="24"/>
      <c r="H8" s="25"/>
    </row>
    <row r="9" spans="1:8" s="8" customFormat="1" ht="29.25" customHeight="1">
      <c r="A9" s="78"/>
      <c r="B9" s="79"/>
      <c r="C9" s="80" t="s">
        <v>57</v>
      </c>
      <c r="D9" s="81" t="s">
        <v>58</v>
      </c>
      <c r="E9" s="81" t="s">
        <v>102</v>
      </c>
      <c r="F9" s="82" t="s">
        <v>275</v>
      </c>
      <c r="G9" s="78"/>
      <c r="H9" s="79"/>
    </row>
    <row r="10" spans="1:8" s="2" customFormat="1" ht="26.45" customHeight="1">
      <c r="A10" s="24"/>
      <c r="B10" s="25"/>
      <c r="C10" s="92" t="s">
        <v>14</v>
      </c>
      <c r="D10" s="92" t="s">
        <v>17</v>
      </c>
      <c r="E10" s="24"/>
      <c r="F10" s="24"/>
      <c r="G10" s="24"/>
      <c r="H10" s="25"/>
    </row>
    <row r="11" spans="1:8" s="2" customFormat="1" ht="16.899999999999999" customHeight="1">
      <c r="A11" s="24"/>
      <c r="B11" s="25"/>
      <c r="C11" s="93" t="s">
        <v>83</v>
      </c>
      <c r="D11" s="94" t="s">
        <v>1</v>
      </c>
      <c r="E11" s="95" t="s">
        <v>1</v>
      </c>
      <c r="F11" s="96">
        <v>40.89</v>
      </c>
      <c r="G11" s="24"/>
      <c r="H11" s="25"/>
    </row>
    <row r="12" spans="1:8" s="2" customFormat="1" ht="16.899999999999999" customHeight="1">
      <c r="A12" s="24"/>
      <c r="B12" s="25"/>
      <c r="C12" s="97" t="s">
        <v>1</v>
      </c>
      <c r="D12" s="97" t="s">
        <v>238</v>
      </c>
      <c r="E12" s="10" t="s">
        <v>1</v>
      </c>
      <c r="F12" s="98">
        <v>0</v>
      </c>
      <c r="G12" s="24"/>
      <c r="H12" s="25"/>
    </row>
    <row r="13" spans="1:8" s="2" customFormat="1" ht="16.899999999999999" customHeight="1">
      <c r="A13" s="24"/>
      <c r="B13" s="25"/>
      <c r="C13" s="97" t="s">
        <v>83</v>
      </c>
      <c r="D13" s="97" t="s">
        <v>84</v>
      </c>
      <c r="E13" s="10" t="s">
        <v>1</v>
      </c>
      <c r="F13" s="98">
        <v>40.89</v>
      </c>
      <c r="G13" s="24"/>
      <c r="H13" s="25"/>
    </row>
    <row r="14" spans="1:8" s="2" customFormat="1" ht="16.899999999999999" customHeight="1">
      <c r="A14" s="24"/>
      <c r="B14" s="25"/>
      <c r="C14" s="99" t="s">
        <v>276</v>
      </c>
      <c r="D14" s="24"/>
      <c r="E14" s="24"/>
      <c r="F14" s="24"/>
      <c r="G14" s="24"/>
      <c r="H14" s="25"/>
    </row>
    <row r="15" spans="1:8" s="2" customFormat="1" ht="16.899999999999999" customHeight="1">
      <c r="A15" s="24"/>
      <c r="B15" s="25"/>
      <c r="C15" s="97" t="s">
        <v>235</v>
      </c>
      <c r="D15" s="97" t="s">
        <v>236</v>
      </c>
      <c r="E15" s="10" t="s">
        <v>230</v>
      </c>
      <c r="F15" s="98">
        <v>40.89</v>
      </c>
      <c r="G15" s="24"/>
      <c r="H15" s="25"/>
    </row>
    <row r="16" spans="1:8" s="2" customFormat="1" ht="16.899999999999999" customHeight="1">
      <c r="A16" s="24"/>
      <c r="B16" s="25"/>
      <c r="C16" s="97" t="s">
        <v>240</v>
      </c>
      <c r="D16" s="97" t="s">
        <v>241</v>
      </c>
      <c r="E16" s="10" t="s">
        <v>230</v>
      </c>
      <c r="F16" s="98">
        <v>572.46</v>
      </c>
      <c r="G16" s="24"/>
      <c r="H16" s="25"/>
    </row>
    <row r="17" spans="1:8" s="2" customFormat="1" ht="16.899999999999999" customHeight="1">
      <c r="A17" s="24"/>
      <c r="B17" s="25"/>
      <c r="C17" s="97" t="s">
        <v>256</v>
      </c>
      <c r="D17" s="97" t="s">
        <v>257</v>
      </c>
      <c r="E17" s="10" t="s">
        <v>230</v>
      </c>
      <c r="F17" s="98">
        <v>66.176000000000002</v>
      </c>
      <c r="G17" s="24"/>
      <c r="H17" s="25"/>
    </row>
    <row r="18" spans="1:8" s="2" customFormat="1" ht="22.5">
      <c r="A18" s="24"/>
      <c r="B18" s="25"/>
      <c r="C18" s="97" t="s">
        <v>265</v>
      </c>
      <c r="D18" s="97" t="s">
        <v>266</v>
      </c>
      <c r="E18" s="10" t="s">
        <v>230</v>
      </c>
      <c r="F18" s="98">
        <v>40.89</v>
      </c>
      <c r="G18" s="24"/>
      <c r="H18" s="25"/>
    </row>
    <row r="19" spans="1:8" s="2" customFormat="1" ht="16.899999999999999" customHeight="1">
      <c r="A19" s="24"/>
      <c r="B19" s="25"/>
      <c r="C19" s="93" t="s">
        <v>86</v>
      </c>
      <c r="D19" s="94" t="s">
        <v>1</v>
      </c>
      <c r="E19" s="95" t="s">
        <v>1</v>
      </c>
      <c r="F19" s="96">
        <v>25.286000000000001</v>
      </c>
      <c r="G19" s="24"/>
      <c r="H19" s="25"/>
    </row>
    <row r="20" spans="1:8" s="2" customFormat="1" ht="16.899999999999999" customHeight="1">
      <c r="A20" s="24"/>
      <c r="B20" s="25"/>
      <c r="C20" s="97" t="s">
        <v>1</v>
      </c>
      <c r="D20" s="97" t="s">
        <v>248</v>
      </c>
      <c r="E20" s="10" t="s">
        <v>1</v>
      </c>
      <c r="F20" s="98">
        <v>0</v>
      </c>
      <c r="G20" s="24"/>
      <c r="H20" s="25"/>
    </row>
    <row r="21" spans="1:8" s="2" customFormat="1" ht="16.899999999999999" customHeight="1">
      <c r="A21" s="24"/>
      <c r="B21" s="25"/>
      <c r="C21" s="97" t="s">
        <v>86</v>
      </c>
      <c r="D21" s="97" t="s">
        <v>249</v>
      </c>
      <c r="E21" s="10" t="s">
        <v>1</v>
      </c>
      <c r="F21" s="98">
        <v>25.286000000000001</v>
      </c>
      <c r="G21" s="24"/>
      <c r="H21" s="25"/>
    </row>
    <row r="22" spans="1:8" s="2" customFormat="1" ht="16.899999999999999" customHeight="1">
      <c r="A22" s="24"/>
      <c r="B22" s="25"/>
      <c r="C22" s="99" t="s">
        <v>276</v>
      </c>
      <c r="D22" s="24"/>
      <c r="E22" s="24"/>
      <c r="F22" s="24"/>
      <c r="G22" s="24"/>
      <c r="H22" s="25"/>
    </row>
    <row r="23" spans="1:8" s="2" customFormat="1" ht="16.899999999999999" customHeight="1">
      <c r="A23" s="24"/>
      <c r="B23" s="25"/>
      <c r="C23" s="97" t="s">
        <v>245</v>
      </c>
      <c r="D23" s="97" t="s">
        <v>246</v>
      </c>
      <c r="E23" s="10" t="s">
        <v>230</v>
      </c>
      <c r="F23" s="98">
        <v>25.286000000000001</v>
      </c>
      <c r="G23" s="24"/>
      <c r="H23" s="25"/>
    </row>
    <row r="24" spans="1:8" s="2" customFormat="1" ht="16.899999999999999" customHeight="1">
      <c r="A24" s="24"/>
      <c r="B24" s="25"/>
      <c r="C24" s="97" t="s">
        <v>251</v>
      </c>
      <c r="D24" s="97" t="s">
        <v>252</v>
      </c>
      <c r="E24" s="10" t="s">
        <v>230</v>
      </c>
      <c r="F24" s="98">
        <v>354.00400000000002</v>
      </c>
      <c r="G24" s="24"/>
      <c r="H24" s="25"/>
    </row>
    <row r="25" spans="1:8" s="2" customFormat="1" ht="16.899999999999999" customHeight="1">
      <c r="A25" s="24"/>
      <c r="B25" s="25"/>
      <c r="C25" s="97" t="s">
        <v>256</v>
      </c>
      <c r="D25" s="97" t="s">
        <v>257</v>
      </c>
      <c r="E25" s="10" t="s">
        <v>230</v>
      </c>
      <c r="F25" s="98">
        <v>66.176000000000002</v>
      </c>
      <c r="G25" s="24"/>
      <c r="H25" s="25"/>
    </row>
    <row r="26" spans="1:8" s="2" customFormat="1" ht="22.5">
      <c r="A26" s="24"/>
      <c r="B26" s="25"/>
      <c r="C26" s="97" t="s">
        <v>261</v>
      </c>
      <c r="D26" s="97" t="s">
        <v>262</v>
      </c>
      <c r="E26" s="10" t="s">
        <v>230</v>
      </c>
      <c r="F26" s="98">
        <v>25.286000000000001</v>
      </c>
      <c r="G26" s="24"/>
      <c r="H26" s="25"/>
    </row>
    <row r="27" spans="1:8" s="2" customFormat="1" ht="7.35" customHeight="1">
      <c r="A27" s="24"/>
      <c r="B27" s="38"/>
      <c r="C27" s="39"/>
      <c r="D27" s="39"/>
      <c r="E27" s="39"/>
      <c r="F27" s="39"/>
      <c r="G27" s="39"/>
      <c r="H27" s="25"/>
    </row>
    <row r="28" spans="1:8" s="2" customFormat="1">
      <c r="A28" s="24"/>
      <c r="B28" s="24"/>
      <c r="C28" s="24"/>
      <c r="D28" s="24"/>
      <c r="E28" s="24"/>
      <c r="F28" s="24"/>
      <c r="G28" s="24"/>
      <c r="H28" s="24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Mesto1154 - Oprava chodní...</vt:lpstr>
      <vt:lpstr>Seznam figur</vt:lpstr>
      <vt:lpstr>'Mesto1154 - Oprava chodní...'!Názvy_tisku</vt:lpstr>
      <vt:lpstr>'Rekapitulace stavby'!Názvy_tisku</vt:lpstr>
      <vt:lpstr>'Seznam figur'!Názvy_tisku</vt:lpstr>
      <vt:lpstr>'Mesto1154 - Oprava chodní...'!Oblast_tisku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Hermannová Dagmar, Ing.</cp:lastModifiedBy>
  <dcterms:created xsi:type="dcterms:W3CDTF">2024-06-04T10:19:22Z</dcterms:created>
  <dcterms:modified xsi:type="dcterms:W3CDTF">2024-06-05T13:44:07Z</dcterms:modified>
</cp:coreProperties>
</file>