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1_VZMR\VZMR 2024\10 alej Helštýn\"/>
    </mc:Choice>
  </mc:AlternateContent>
  <bookViews>
    <workbookView xWindow="0" yWindow="0" windowWidth="28800" windowHeight="13470"/>
  </bookViews>
  <sheets>
    <sheet name="Rekapitulace stavby" sheetId="1" r:id="rId1"/>
    <sheet name="Z.01 - Příprava území" sheetId="2" r:id="rId2"/>
    <sheet name="Z.02 - Stromy" sheetId="3" r:id="rId3"/>
    <sheet name="Z.03 - Trávníky" sheetId="4" r:id="rId4"/>
    <sheet name="Z.05 - Následná péče - 1...." sheetId="5" r:id="rId5"/>
    <sheet name="Z.06 - Následná péče - 2...." sheetId="6" r:id="rId6"/>
  </sheets>
  <definedNames>
    <definedName name="_xlnm._FilterDatabase" localSheetId="1" hidden="1">'Z.01 - Příprava území'!$C$117:$K$139</definedName>
    <definedName name="_xlnm._FilterDatabase" localSheetId="2" hidden="1">'Z.02 - Stromy'!$C$116:$K$164</definedName>
    <definedName name="_xlnm._FilterDatabase" localSheetId="3" hidden="1">'Z.03 - Trávníky'!$C$115:$K$151</definedName>
    <definedName name="_xlnm._FilterDatabase" localSheetId="4" hidden="1">'Z.05 - Následná péče - 1....'!$C$116:$K$125</definedName>
    <definedName name="_xlnm._FilterDatabase" localSheetId="5" hidden="1">'Z.06 - Následná péče - 2....'!$C$116:$K$141</definedName>
    <definedName name="_xlnm.Print_Titles" localSheetId="0">'Rekapitulace stavby'!$92:$92</definedName>
    <definedName name="_xlnm.Print_Titles" localSheetId="1">'Z.01 - Příprava území'!$117:$117</definedName>
    <definedName name="_xlnm.Print_Titles" localSheetId="2">'Z.02 - Stromy'!$116:$116</definedName>
    <definedName name="_xlnm.Print_Titles" localSheetId="3">'Z.03 - Trávníky'!$115:$115</definedName>
    <definedName name="_xlnm.Print_Titles" localSheetId="4">'Z.05 - Následná péče - 1....'!$116:$116</definedName>
    <definedName name="_xlnm.Print_Titles" localSheetId="5">'Z.06 - Následná péče - 2....'!$116:$116</definedName>
    <definedName name="_xlnm.Print_Area" localSheetId="0">'Rekapitulace stavby'!$D$4:$AO$76,'Rekapitulace stavby'!$C$82:$AQ$100</definedName>
    <definedName name="_xlnm.Print_Area" localSheetId="1">'Z.01 - Příprava území'!$C$105:$J$139</definedName>
    <definedName name="_xlnm.Print_Area" localSheetId="2">'Z.02 - Stromy'!$C$104:$J$164</definedName>
    <definedName name="_xlnm.Print_Area" localSheetId="3">'Z.03 - Trávníky'!$C$103:$J$151</definedName>
    <definedName name="_xlnm.Print_Area" localSheetId="4">'Z.05 - Následná péče - 1....'!$C$104:$J$125</definedName>
    <definedName name="_xlnm.Print_Area" localSheetId="5">'Z.06 - Následná péče - 2....'!$C$104:$J$141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J114" i="6"/>
  <c r="F111" i="6"/>
  <c r="E109" i="6"/>
  <c r="J92" i="6"/>
  <c r="F89" i="6"/>
  <c r="E87" i="6"/>
  <c r="J21" i="6"/>
  <c r="E21" i="6"/>
  <c r="J91" i="6"/>
  <c r="J20" i="6"/>
  <c r="J18" i="6"/>
  <c r="E18" i="6"/>
  <c r="F114" i="6"/>
  <c r="J17" i="6"/>
  <c r="J15" i="6"/>
  <c r="E15" i="6"/>
  <c r="F113" i="6"/>
  <c r="J14" i="6"/>
  <c r="J12" i="6"/>
  <c r="J89" i="6"/>
  <c r="E7" i="6"/>
  <c r="E107" i="6" s="1"/>
  <c r="J37" i="5"/>
  <c r="J36" i="5"/>
  <c r="AY98" i="1" s="1"/>
  <c r="J35" i="5"/>
  <c r="AX98" i="1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J114" i="5"/>
  <c r="F111" i="5"/>
  <c r="E109" i="5"/>
  <c r="J92" i="5"/>
  <c r="F89" i="5"/>
  <c r="E87" i="5"/>
  <c r="J21" i="5"/>
  <c r="E21" i="5"/>
  <c r="J113" i="5" s="1"/>
  <c r="J20" i="5"/>
  <c r="J18" i="5"/>
  <c r="E18" i="5"/>
  <c r="F114" i="5" s="1"/>
  <c r="J17" i="5"/>
  <c r="J15" i="5"/>
  <c r="E15" i="5"/>
  <c r="F91" i="5" s="1"/>
  <c r="J14" i="5"/>
  <c r="J12" i="5"/>
  <c r="J111" i="5"/>
  <c r="E7" i="5"/>
  <c r="E107" i="5" s="1"/>
  <c r="J37" i="4"/>
  <c r="J36" i="4"/>
  <c r="AY97" i="1" s="1"/>
  <c r="J35" i="4"/>
  <c r="AX97" i="1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F110" i="4"/>
  <c r="E108" i="4"/>
  <c r="F89" i="4"/>
  <c r="E87" i="4"/>
  <c r="J24" i="4"/>
  <c r="E24" i="4"/>
  <c r="J113" i="4" s="1"/>
  <c r="J23" i="4"/>
  <c r="J21" i="4"/>
  <c r="E21" i="4"/>
  <c r="J112" i="4" s="1"/>
  <c r="J20" i="4"/>
  <c r="J18" i="4"/>
  <c r="E18" i="4"/>
  <c r="F92" i="4" s="1"/>
  <c r="J17" i="4"/>
  <c r="J15" i="4"/>
  <c r="E15" i="4"/>
  <c r="F91" i="4" s="1"/>
  <c r="J14" i="4"/>
  <c r="J12" i="4"/>
  <c r="J89" i="4" s="1"/>
  <c r="E7" i="4"/>
  <c r="E85" i="4"/>
  <c r="J37" i="3"/>
  <c r="J36" i="3"/>
  <c r="AY96" i="1" s="1"/>
  <c r="J35" i="3"/>
  <c r="AX96" i="1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92" i="3"/>
  <c r="J23" i="3"/>
  <c r="J21" i="3"/>
  <c r="E21" i="3"/>
  <c r="J113" i="3"/>
  <c r="J20" i="3"/>
  <c r="J18" i="3"/>
  <c r="E18" i="3"/>
  <c r="F92" i="3"/>
  <c r="J17" i="3"/>
  <c r="J15" i="3"/>
  <c r="E15" i="3"/>
  <c r="F91" i="3"/>
  <c r="J14" i="3"/>
  <c r="J12" i="3"/>
  <c r="J111" i="3"/>
  <c r="E7" i="3"/>
  <c r="E107" i="3" s="1"/>
  <c r="J37" i="2"/>
  <c r="J36" i="2"/>
  <c r="AY95" i="1"/>
  <c r="J35" i="2"/>
  <c r="AX95" i="1" s="1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2" i="2"/>
  <c r="E110" i="2"/>
  <c r="F89" i="2"/>
  <c r="E87" i="2"/>
  <c r="J24" i="2"/>
  <c r="E24" i="2"/>
  <c r="J92" i="2"/>
  <c r="J23" i="2"/>
  <c r="J21" i="2"/>
  <c r="E21" i="2"/>
  <c r="J114" i="2"/>
  <c r="J20" i="2"/>
  <c r="J18" i="2"/>
  <c r="E18" i="2"/>
  <c r="F115" i="2"/>
  <c r="J17" i="2"/>
  <c r="J15" i="2"/>
  <c r="E15" i="2"/>
  <c r="F114" i="2"/>
  <c r="J14" i="2"/>
  <c r="J12" i="2"/>
  <c r="J112" i="2"/>
  <c r="E7" i="2"/>
  <c r="E85" i="2" s="1"/>
  <c r="L90" i="1"/>
  <c r="AM90" i="1"/>
  <c r="AM89" i="1"/>
  <c r="L89" i="1"/>
  <c r="AM87" i="1"/>
  <c r="L87" i="1"/>
  <c r="L85" i="1"/>
  <c r="L84" i="1"/>
  <c r="J136" i="2"/>
  <c r="J129" i="2"/>
  <c r="BK163" i="3"/>
  <c r="J126" i="3"/>
  <c r="J124" i="3"/>
  <c r="BK132" i="3"/>
  <c r="BK137" i="3"/>
  <c r="BK124" i="3"/>
  <c r="F37" i="4"/>
  <c r="BK121" i="4"/>
  <c r="J119" i="5"/>
  <c r="J140" i="6"/>
  <c r="J133" i="6"/>
  <c r="BK119" i="6"/>
  <c r="BK133" i="2"/>
  <c r="F34" i="2"/>
  <c r="BK149" i="3"/>
  <c r="BK161" i="3"/>
  <c r="J130" i="3"/>
  <c r="J122" i="3"/>
  <c r="J142" i="4"/>
  <c r="BK150" i="4"/>
  <c r="J131" i="4"/>
  <c r="J129" i="4"/>
  <c r="BK127" i="4"/>
  <c r="J133" i="4"/>
  <c r="J121" i="5"/>
  <c r="BK135" i="6"/>
  <c r="BK127" i="6"/>
  <c r="J127" i="6"/>
  <c r="J119" i="6"/>
  <c r="BK129" i="2"/>
  <c r="BK155" i="3"/>
  <c r="J132" i="3"/>
  <c r="J119" i="4"/>
  <c r="BK121" i="5"/>
  <c r="BK125" i="6"/>
  <c r="J129" i="6"/>
  <c r="BK123" i="2"/>
  <c r="J125" i="2"/>
  <c r="BK135" i="3"/>
  <c r="BK145" i="3"/>
  <c r="J117" i="4"/>
  <c r="BK135" i="4"/>
  <c r="BK123" i="4"/>
  <c r="BK129" i="6"/>
  <c r="BK131" i="6"/>
  <c r="J121" i="6"/>
  <c r="J133" i="2"/>
  <c r="BK130" i="3"/>
  <c r="BK139" i="3"/>
  <c r="J147" i="3"/>
  <c r="J157" i="3"/>
  <c r="J119" i="3"/>
  <c r="J135" i="4"/>
  <c r="BK129" i="4"/>
  <c r="J140" i="4"/>
  <c r="BK142" i="4"/>
  <c r="J123" i="6"/>
  <c r="J135" i="6"/>
  <c r="J121" i="2"/>
  <c r="BK121" i="2"/>
  <c r="J159" i="3"/>
  <c r="BK147" i="3"/>
  <c r="J155" i="3"/>
  <c r="J135" i="3"/>
  <c r="J121" i="3"/>
  <c r="J147" i="4"/>
  <c r="BK117" i="4"/>
  <c r="BK138" i="4"/>
  <c r="F34" i="5"/>
  <c r="BA98" i="1"/>
  <c r="BK133" i="6"/>
  <c r="BK127" i="2"/>
  <c r="J163" i="3"/>
  <c r="BK151" i="3"/>
  <c r="BK143" i="3"/>
  <c r="J151" i="3"/>
  <c r="J137" i="3"/>
  <c r="BK147" i="4"/>
  <c r="BK131" i="4"/>
  <c r="J127" i="4"/>
  <c r="BK138" i="2"/>
  <c r="J123" i="2"/>
  <c r="BK153" i="3"/>
  <c r="BK128" i="3"/>
  <c r="J139" i="3"/>
  <c r="BK141" i="3"/>
  <c r="BK122" i="3"/>
  <c r="BK125" i="4"/>
  <c r="J150" i="4"/>
  <c r="BK119" i="5"/>
  <c r="BK140" i="6"/>
  <c r="J125" i="6"/>
  <c r="J138" i="2"/>
  <c r="J127" i="2"/>
  <c r="BK121" i="3"/>
  <c r="J143" i="3"/>
  <c r="J141" i="3"/>
  <c r="J145" i="3"/>
  <c r="J138" i="4"/>
  <c r="J144" i="4"/>
  <c r="BK125" i="2"/>
  <c r="BK131" i="2"/>
  <c r="AS94" i="1"/>
  <c r="BK157" i="3"/>
  <c r="J128" i="3"/>
  <c r="J149" i="3"/>
  <c r="BK119" i="3"/>
  <c r="BK144" i="4"/>
  <c r="J125" i="4"/>
  <c r="BK119" i="4"/>
  <c r="J124" i="5"/>
  <c r="J131" i="6"/>
  <c r="BK123" i="6"/>
  <c r="BK121" i="6"/>
  <c r="BK136" i="2"/>
  <c r="J131" i="2"/>
  <c r="J161" i="3"/>
  <c r="BK159" i="3"/>
  <c r="J153" i="3"/>
  <c r="BK126" i="3"/>
  <c r="J121" i="4"/>
  <c r="J123" i="4"/>
  <c r="BK140" i="4"/>
  <c r="BK133" i="4"/>
  <c r="BK124" i="5"/>
  <c r="J137" i="6"/>
  <c r="BK137" i="6"/>
  <c r="T118" i="3" l="1"/>
  <c r="T117" i="3" s="1"/>
  <c r="P116" i="4"/>
  <c r="AU97" i="1"/>
  <c r="BK118" i="5"/>
  <c r="J118" i="5" s="1"/>
  <c r="J97" i="5" s="1"/>
  <c r="R120" i="2"/>
  <c r="R119" i="2" s="1"/>
  <c r="R118" i="2" s="1"/>
  <c r="P120" i="2"/>
  <c r="P119" i="2"/>
  <c r="P118" i="2" s="1"/>
  <c r="AU95" i="1" s="1"/>
  <c r="T120" i="2"/>
  <c r="T119" i="2"/>
  <c r="T118" i="2" s="1"/>
  <c r="P118" i="3"/>
  <c r="P117" i="3"/>
  <c r="AU96" i="1"/>
  <c r="R116" i="4"/>
  <c r="T118" i="5"/>
  <c r="T117" i="5"/>
  <c r="T116" i="4"/>
  <c r="P118" i="5"/>
  <c r="P117" i="5" s="1"/>
  <c r="AU98" i="1" s="1"/>
  <c r="BK120" i="2"/>
  <c r="J120" i="2" s="1"/>
  <c r="J98" i="2" s="1"/>
  <c r="BK118" i="3"/>
  <c r="J118" i="3"/>
  <c r="J97" i="3" s="1"/>
  <c r="P118" i="6"/>
  <c r="P117" i="6"/>
  <c r="AU99" i="1"/>
  <c r="R118" i="5"/>
  <c r="R117" i="5"/>
  <c r="R118" i="6"/>
  <c r="R117" i="6"/>
  <c r="R118" i="3"/>
  <c r="R117" i="3" s="1"/>
  <c r="BK116" i="4"/>
  <c r="J116" i="4"/>
  <c r="J96" i="4" s="1"/>
  <c r="BK118" i="6"/>
  <c r="J118" i="6" s="1"/>
  <c r="J97" i="6" s="1"/>
  <c r="T118" i="6"/>
  <c r="T117" i="6" s="1"/>
  <c r="E85" i="6"/>
  <c r="J113" i="6"/>
  <c r="BK117" i="5"/>
  <c r="J117" i="5" s="1"/>
  <c r="J96" i="5" s="1"/>
  <c r="F92" i="6"/>
  <c r="BE127" i="6"/>
  <c r="BE133" i="6"/>
  <c r="BE131" i="6"/>
  <c r="BE123" i="6"/>
  <c r="BE125" i="6"/>
  <c r="BE129" i="6"/>
  <c r="BE135" i="6"/>
  <c r="BE119" i="6"/>
  <c r="F91" i="6"/>
  <c r="J111" i="6"/>
  <c r="BE121" i="6"/>
  <c r="BE137" i="6"/>
  <c r="BE140" i="6"/>
  <c r="F92" i="5"/>
  <c r="J89" i="5"/>
  <c r="BE121" i="5"/>
  <c r="E85" i="5"/>
  <c r="F113" i="5"/>
  <c r="J91" i="5"/>
  <c r="BE119" i="5"/>
  <c r="BE124" i="5"/>
  <c r="F112" i="4"/>
  <c r="BE142" i="4"/>
  <c r="BK117" i="3"/>
  <c r="J117" i="3" s="1"/>
  <c r="J96" i="3" s="1"/>
  <c r="E106" i="4"/>
  <c r="BE123" i="4"/>
  <c r="J92" i="4"/>
  <c r="F113" i="4"/>
  <c r="BE135" i="4"/>
  <c r="BE138" i="4"/>
  <c r="BE140" i="4"/>
  <c r="BE150" i="4"/>
  <c r="J91" i="4"/>
  <c r="J110" i="4"/>
  <c r="BE119" i="4"/>
  <c r="BE131" i="4"/>
  <c r="BE117" i="4"/>
  <c r="BE125" i="4"/>
  <c r="BE127" i="4"/>
  <c r="BE147" i="4"/>
  <c r="BE121" i="4"/>
  <c r="BE144" i="4"/>
  <c r="BE133" i="4"/>
  <c r="BD97" i="1"/>
  <c r="BE129" i="4"/>
  <c r="BK119" i="2"/>
  <c r="BK118" i="2" s="1"/>
  <c r="J118" i="2" s="1"/>
  <c r="J30" i="2" s="1"/>
  <c r="BE128" i="3"/>
  <c r="J91" i="3"/>
  <c r="F113" i="3"/>
  <c r="E85" i="3"/>
  <c r="J114" i="3"/>
  <c r="BE145" i="3"/>
  <c r="BE132" i="3"/>
  <c r="BE141" i="3"/>
  <c r="BE153" i="3"/>
  <c r="BE159" i="3"/>
  <c r="BE119" i="3"/>
  <c r="BE157" i="3"/>
  <c r="F114" i="3"/>
  <c r="BE163" i="3"/>
  <c r="J89" i="3"/>
  <c r="BE121" i="3"/>
  <c r="BE130" i="3"/>
  <c r="BE135" i="3"/>
  <c r="BE149" i="3"/>
  <c r="BE155" i="3"/>
  <c r="BE124" i="3"/>
  <c r="BE122" i="3"/>
  <c r="BE126" i="3"/>
  <c r="BE137" i="3"/>
  <c r="BE139" i="3"/>
  <c r="BE161" i="3"/>
  <c r="BE143" i="3"/>
  <c r="BE147" i="3"/>
  <c r="BE151" i="3"/>
  <c r="J91" i="2"/>
  <c r="J89" i="2"/>
  <c r="E108" i="2"/>
  <c r="J115" i="2"/>
  <c r="BE125" i="2"/>
  <c r="BE127" i="2"/>
  <c r="BE129" i="2"/>
  <c r="BE131" i="2"/>
  <c r="BE133" i="2"/>
  <c r="F92" i="2"/>
  <c r="BE123" i="2"/>
  <c r="BE136" i="2"/>
  <c r="BE138" i="2"/>
  <c r="F91" i="2"/>
  <c r="BE121" i="2"/>
  <c r="BA95" i="1"/>
  <c r="F34" i="4"/>
  <c r="BA97" i="1" s="1"/>
  <c r="F34" i="6"/>
  <c r="BA99" i="1"/>
  <c r="J34" i="3"/>
  <c r="AW96" i="1" s="1"/>
  <c r="F36" i="6"/>
  <c r="BC99" i="1"/>
  <c r="F36" i="2"/>
  <c r="BC95" i="1" s="1"/>
  <c r="F35" i="5"/>
  <c r="BB98" i="1"/>
  <c r="F37" i="6"/>
  <c r="BD99" i="1" s="1"/>
  <c r="F35" i="3"/>
  <c r="BB96" i="1"/>
  <c r="F34" i="3"/>
  <c r="BA96" i="1" s="1"/>
  <c r="F37" i="3"/>
  <c r="BD96" i="1"/>
  <c r="J30" i="4"/>
  <c r="J34" i="2"/>
  <c r="AW95" i="1"/>
  <c r="J34" i="4"/>
  <c r="AW97" i="1"/>
  <c r="F37" i="5"/>
  <c r="BD98" i="1"/>
  <c r="F36" i="3"/>
  <c r="BC96" i="1"/>
  <c r="F35" i="2"/>
  <c r="BB95" i="1"/>
  <c r="J34" i="5"/>
  <c r="AW98" i="1"/>
  <c r="J34" i="6"/>
  <c r="AW99" i="1"/>
  <c r="F36" i="5"/>
  <c r="BC98" i="1"/>
  <c r="F37" i="2"/>
  <c r="BD95" i="1"/>
  <c r="F36" i="4"/>
  <c r="BC97" i="1"/>
  <c r="F35" i="4"/>
  <c r="BB97" i="1"/>
  <c r="F35" i="6"/>
  <c r="BB99" i="1" s="1"/>
  <c r="AG97" i="1" l="1"/>
  <c r="BK117" i="6"/>
  <c r="J117" i="6"/>
  <c r="J96" i="6"/>
  <c r="AG95" i="1"/>
  <c r="J96" i="2"/>
  <c r="J119" i="2"/>
  <c r="J97" i="2"/>
  <c r="F33" i="3"/>
  <c r="AZ96" i="1"/>
  <c r="F33" i="5"/>
  <c r="AZ98" i="1"/>
  <c r="J30" i="5"/>
  <c r="AG98" i="1"/>
  <c r="J33" i="6"/>
  <c r="AV99" i="1"/>
  <c r="AT99" i="1" s="1"/>
  <c r="AU94" i="1"/>
  <c r="F33" i="2"/>
  <c r="AZ95" i="1"/>
  <c r="J33" i="4"/>
  <c r="AV97" i="1" s="1"/>
  <c r="AT97" i="1" s="1"/>
  <c r="AN97" i="1" s="1"/>
  <c r="BC94" i="1"/>
  <c r="W32" i="1" s="1"/>
  <c r="J33" i="2"/>
  <c r="AV95" i="1"/>
  <c r="AT95" i="1" s="1"/>
  <c r="AN95" i="1" s="1"/>
  <c r="J30" i="3"/>
  <c r="AG96" i="1"/>
  <c r="F33" i="4"/>
  <c r="AZ97" i="1"/>
  <c r="BB94" i="1"/>
  <c r="W31" i="1"/>
  <c r="J33" i="3"/>
  <c r="AV96" i="1"/>
  <c r="AT96" i="1"/>
  <c r="F33" i="6"/>
  <c r="AZ99" i="1" s="1"/>
  <c r="J33" i="5"/>
  <c r="AV98" i="1"/>
  <c r="AT98" i="1"/>
  <c r="BD94" i="1"/>
  <c r="W33" i="1"/>
  <c r="BA94" i="1"/>
  <c r="W30" i="1"/>
  <c r="AN98" i="1" l="1"/>
  <c r="J39" i="5"/>
  <c r="AN96" i="1"/>
  <c r="J39" i="4"/>
  <c r="J39" i="3"/>
  <c r="J39" i="2"/>
  <c r="J30" i="6"/>
  <c r="AG99" i="1"/>
  <c r="AZ94" i="1"/>
  <c r="AV94" i="1"/>
  <c r="AK29" i="1"/>
  <c r="AX94" i="1"/>
  <c r="AW94" i="1"/>
  <c r="AK30" i="1"/>
  <c r="AY94" i="1"/>
  <c r="J39" i="6" l="1"/>
  <c r="AG94" i="1"/>
  <c r="AK26" i="1"/>
  <c r="AK35" i="1"/>
  <c r="AN99" i="1"/>
  <c r="W29" i="1"/>
  <c r="AT94" i="1"/>
  <c r="AN94" i="1"/>
</calcChain>
</file>

<file path=xl/sharedStrings.xml><?xml version="1.0" encoding="utf-8"?>
<sst xmlns="http://schemas.openxmlformats.org/spreadsheetml/2006/main" count="1847" uniqueCount="369">
  <si>
    <t>Export Komplet</t>
  </si>
  <si>
    <t/>
  </si>
  <si>
    <t>2.0</t>
  </si>
  <si>
    <t>ZAMOK</t>
  </si>
  <si>
    <t>False</t>
  </si>
  <si>
    <t>{f076042b-1ab7-4f20-ba76-a6c4e9d98c6f}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</si>
  <si>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</si>
  <si>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</si>
  <si>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</si>
  <si>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</si>
  <si>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</si>
  <si>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</si>
  <si>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</si>
  <si>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</si>
  <si>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2024_06_25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</si>
  <si>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</si>
  <si>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</si>
  <si>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Helštýn alej Valašské Meziříčí_</t>
  </si>
  <si>
    <t>KSO:</t>
  </si>
  <si>
    <t>CC-CZ:</t>
  </si>
  <si>
    <t>Místo:</t>
  </si>
  <si>
    <t>Valašské Meziříčí</t>
  </si>
  <si>
    <t>Datum:</t>
  </si>
  <si>
    <t>28. 4. 2024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</si>
  <si>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</si>
  <si>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</si>
  <si>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</si>
  <si>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</si>
  <si>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</si>
  <si>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</si>
  <si>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</si>
  <si>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</si>
  <si>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</si>
  <si>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</si>
  <si>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</si>
  <si>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</si>
  <si>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</si>
  <si>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</si>
  <si>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</si>
  <si>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</si>
  <si>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</si>
  <si>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</si>
  <si>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</si>
  <si>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</si>
  <si>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</si>
  <si>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</si>
  <si>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</si>
  <si>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</si>
  <si>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</si>
  <si>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</si>
  <si>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</si>
  <si>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</si>
  <si>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</si>
  <si>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</si>
  <si>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</si>
  <si>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</si>
  <si>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</si>
  <si>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</si>
  <si>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</si>
  <si>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</si>
  <si>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</si>
  <si>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</si>
  <si>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</si>
  <si>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</si>
  <si>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</si>
  <si>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</si>
  <si>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</si>
  <si>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</si>
  <si>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</si>
  <si>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</si>
  <si>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</si>
  <si>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</si>
  <si>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</si>
  <si>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</si>
  <si>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</si>
  <si>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</si>
  <si>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</si>
  <si>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</si>
  <si>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</si>
  <si>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Z.01</t>
  </si>
  <si>
    <t>Příprava území</t>
  </si>
  <si>
    <t>STA</t>
  </si>
  <si>
    <t>1</t>
  </si>
  <si>
    <t>{1f7bd091-d5f8-41bb-9458-ec422043c55d}</t>
  </si>
  <si>
    <t>2</t>
  </si>
  <si>
    <t>Z.02</t>
  </si>
  <si>
    <t>Stromy</t>
  </si>
  <si>
    <t>{ba209e35-4512-48b6-a906-fd60445afc8e}</t>
  </si>
  <si>
    <t>Z.03</t>
  </si>
  <si>
    <t>Trávníky</t>
  </si>
  <si>
    <t>{0566953b-3ca2-4b80-8be9-5925c0cfb702}</t>
  </si>
  <si>
    <t>Z.05</t>
  </si>
  <si>
    <t>Následná péče - 1. rok</t>
  </si>
  <si>
    <t>{612be579-a055-4423-b2df-cdd8474d8836}</t>
  </si>
  <si>
    <t>Z.06</t>
  </si>
  <si>
    <t>Následná péče - 2. rok</t>
  </si>
  <si>
    <t>{550f9ae8-fea4-4e0f-860c-7c449c7403d0}</t>
  </si>
  <si>
    <t>KRYCÍ LIST SOUPISU PRACÍ</t>
  </si>
  <si>
    <t>Objekt:</t>
  </si>
  <si>
    <t>Z.01 -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</si>
  <si>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</si>
  <si>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</si>
  <si>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</si>
  <si>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</si>
  <si>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</si>
  <si>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</si>
  <si>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</si>
  <si>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</si>
  <si>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</si>
  <si>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</si>
  <si>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</si>
  <si>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</si>
  <si>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</si>
  <si>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</si>
  <si>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</si>
  <si>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</si>
  <si>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</si>
  <si>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</si>
  <si>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</si>
  <si>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</si>
  <si>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</si>
  <si>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</si>
  <si>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</si>
  <si>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</si>
  <si>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</si>
  <si>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</si>
  <si>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</si>
  <si>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</si>
  <si>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</si>
  <si>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699696049</t>
  </si>
  <si>
    <t>PP</t>
  </si>
  <si>
    <t>Sejmutí ornice strojně při souvislé ploše přes 500 m2, tl. vrstvy do 200 mm</t>
  </si>
  <si>
    <t>122251104</t>
  </si>
  <si>
    <t>Odkopávky a prokopávky nezapažené v hornině třídy těžitelnosti I skupiny 3 objem do 500 m3 strojně</t>
  </si>
  <si>
    <t>m3</t>
  </si>
  <si>
    <t>68543392</t>
  </si>
  <si>
    <t>Odkopávky a prokopávky nezapažené strojně v hornině třídy těžitelnosti I skupiny 3 přes 100 do 500 m3</t>
  </si>
  <si>
    <t>3</t>
  </si>
  <si>
    <t>162251102</t>
  </si>
  <si>
    <t>Vodorovné přemístění přes 20 do 50 m výkopku/sypaniny z horniny třídy těžitelnosti I skupiny 1 až 3</t>
  </si>
  <si>
    <t>-1485429963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</si>
  <si>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</si>
  <si>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167151111</t>
  </si>
  <si>
    <t>Nakládání výkopku z hornin třídy těžitelnosti I skupiny 1 až 3 přes 100 m3</t>
  </si>
  <si>
    <t>-99356345</t>
  </si>
  <si>
    <t>Nakládání, skládání a překládání neulehlého výkopku nebo sypaniny strojně nakládání, množství přes 100 m3, z hornin třídy těžitelnosti I, skupiny 1 až 3</t>
  </si>
  <si>
    <t>5</t>
  </si>
  <si>
    <t>171151103</t>
  </si>
  <si>
    <t>Uložení sypaniny z hornin soudržných do násypů zhutněných strojně</t>
  </si>
  <si>
    <t>-1130319105</t>
  </si>
  <si>
    <t>Uložení sypanin do násypů strojně s rozprostřením sypaniny ve vrstvách a s hrubým urovnáním zhutněných z hornin soudržných jakékoliv třídy těžitelnosti</t>
  </si>
  <si>
    <t>6</t>
  </si>
  <si>
    <t>171251201</t>
  </si>
  <si>
    <t>Uložení sypaniny na skládky nebo meziskládky</t>
  </si>
  <si>
    <t>1838735525</t>
  </si>
  <si>
    <t>Uložení sypaniny na skládky nebo meziskládky bez hutnění s upravením uložené sypaniny do předepsaného tvaru</t>
  </si>
  <si>
    <t>7</t>
  </si>
  <si>
    <t>171201231</t>
  </si>
  <si>
    <t>Poplatek za uložení zeminy a kamení na recyklační skládce (skládkovné) kód odpadu 17 05 04</t>
  </si>
  <si>
    <t>t</t>
  </si>
  <si>
    <t>-1681880101</t>
  </si>
  <si>
    <t>Poplatek za uložení stavebního odpadu na recyklační skládce (skládkovné) zeminy a kamení zatříděného do Katalogu odpadů pod kódem 17 05 04</t>
  </si>
  <si>
    <t>P</t>
  </si>
  <si>
    <t>Poznámka k položce:_x000D_
Předpoklad odvozu jílů a kamenů z výkopku - určení dle skutečného stavu při realizaci</t>
  </si>
  <si>
    <t>8</t>
  </si>
  <si>
    <t>181351113</t>
  </si>
  <si>
    <t>Rozprostření ornice tl vrstvy do 200 mm pl přes 500 m2 v rovině nebo ve svahu do 1:5 strojně</t>
  </si>
  <si>
    <t>816513145</t>
  </si>
  <si>
    <t>Rozprostření a urovnání ornice v rovině nebo ve svahu sklonu do 1:5 strojně při souvislé ploše přes 500 m2, tl. vrstvy do 200 mm</t>
  </si>
  <si>
    <t>9</t>
  </si>
  <si>
    <t>182251101</t>
  </si>
  <si>
    <t>Svahování násypů strojně</t>
  </si>
  <si>
    <t>2004316781</t>
  </si>
  <si>
    <t>Svahování trvalých svahů do projektovaných profilů strojně s potřebným přemístěním výkopku při svahování násypů v jakékoliv hornině</t>
  </si>
  <si>
    <t>Z.02 - Stromy</t>
  </si>
  <si>
    <t>119005153</t>
  </si>
  <si>
    <t>Vytyčení výsadeb s rozmístěním solitérních rostlin přes 10 do 50 kusů</t>
  </si>
  <si>
    <t>kus</t>
  </si>
  <si>
    <t>-1514647031</t>
  </si>
  <si>
    <t>Vytyčení výsadeb s rozmístěním rostlin dle projektové dokumentace solitérních přes 10 do 50 kusů</t>
  </si>
  <si>
    <t>M</t>
  </si>
  <si>
    <t>Pol8</t>
  </si>
  <si>
    <t>TP - Tilia platyphyllos - lípa velkolistá, ZB, OK 12/14 vč. dopravy, nasaz. koruny 2,2 m</t>
  </si>
  <si>
    <t>-318940988</t>
  </si>
  <si>
    <t>183101221</t>
  </si>
  <si>
    <t>Jamky pro výsadbu s výměnou 50 % půdy zeminy skupiny 1 až 4 obj přes 0,4 do 1 m3 v rovině a svahu do 1:5</t>
  </si>
  <si>
    <t>706821210</t>
  </si>
  <si>
    <t>Hloubení jamek pro vysazování rostlin v zemině skupiny 1 až 4 s výměnou půdy z 50% v rovině nebo na svahu do 1:5, objemu přes 0,40 do 1,00 m3</t>
  </si>
  <si>
    <t>10321100</t>
  </si>
  <si>
    <t>zahradní substrát pro výsadbu VL</t>
  </si>
  <si>
    <t>-2142384564</t>
  </si>
  <si>
    <t>184004614</t>
  </si>
  <si>
    <t>Výsadba sazenic stromů v jutovém obalu do jamky D 600 mm hl 600 mm bal D přes 400 do 500 mm</t>
  </si>
  <si>
    <t>-1943936578</t>
  </si>
  <si>
    <t>Výsadba sazenic bez vykopání jamek a bez donesení hlíny stromů nebo keřů s kořenovým balem v jutovém obalu, o průměru balu přes 400 do 500 mm, do jamky o průměru 600 mm, hl. 600 mm</t>
  </si>
  <si>
    <t>60591257</t>
  </si>
  <si>
    <t>kůl vyvazovací dřevěný impregnovaný D 7cm dl 3m</t>
  </si>
  <si>
    <t>-545699758</t>
  </si>
  <si>
    <t>kůl vyvazovací dřevěný impregnovaný D 6cm dl 3m</t>
  </si>
  <si>
    <t>60591251</t>
  </si>
  <si>
    <t>příčka vyvazovací dřevěný impregnovaný D 7cm dl 1m</t>
  </si>
  <si>
    <t>788045367</t>
  </si>
  <si>
    <t>kůl vyvazovací dřevěný impregnovaný D 8cm dl 1,5m</t>
  </si>
  <si>
    <t>M1</t>
  </si>
  <si>
    <t>Popruh textilní</t>
  </si>
  <si>
    <t>m</t>
  </si>
  <si>
    <t>256455722</t>
  </si>
  <si>
    <t>Popruh vícevrstvý polyester/bavlna šíře 30 mm</t>
  </si>
  <si>
    <t>Poznámka k položce:_x000D_
Úvazek (popruh) pro uchycení stromu ke kůlu tl. 1 mm, šířka min. 30 mm nebo kokosový vázací popruh. 3,5 m/strom listnatý</t>
  </si>
  <si>
    <t>184215136</t>
  </si>
  <si>
    <t>Ukotvení kmene dřevin na svahu přes 1:5 do 1:2 třemi kůly D do 0,1 m dl přes 2 do 3 m</t>
  </si>
  <si>
    <t>281093185</t>
  </si>
  <si>
    <t>Ukotvení dřeviny kůly na svahu přes 1:5 do 1:2 třemi kůly, délky přes 2 do 3 m</t>
  </si>
  <si>
    <t>10</t>
  </si>
  <si>
    <t>184215412</t>
  </si>
  <si>
    <t>Zhotovení závlahové mísy dřevin D přes 0,5 do 1,0 m v rovině nebo na svahu do 1:5</t>
  </si>
  <si>
    <t>1926052833</t>
  </si>
  <si>
    <t>Zhotovení závlahové mísy u solitérních dřevin v rovině nebo na svahu do 1:5, o průměru mísy přes 0,5 do 1 m</t>
  </si>
  <si>
    <t>11</t>
  </si>
  <si>
    <t>184813162</t>
  </si>
  <si>
    <t>Zřízení ochranného nátěru kmene stromu do výšky 1 m obvodu přes 180 do 250 mm</t>
  </si>
  <si>
    <t>-1687176142</t>
  </si>
  <si>
    <t>Zřízení ochranného nátěru kmene stromu do výšky 1 m, obvodu kmene přes 180 do 250 mm</t>
  </si>
  <si>
    <t>24599008R</t>
  </si>
  <si>
    <t>Ochranný nátěr proti tepelnému poškození kůry</t>
  </si>
  <si>
    <t>litr</t>
  </si>
  <si>
    <t>-1232753558</t>
  </si>
  <si>
    <t>Ochranný nátěr proti poškození kůry teplem (korní spále)</t>
  </si>
  <si>
    <t>14</t>
  </si>
  <si>
    <t>184816111</t>
  </si>
  <si>
    <t>Hnojení sazenic průmyslovými hnojivy do 0,25 kg k jedné sazenici</t>
  </si>
  <si>
    <t>-2045924455</t>
  </si>
  <si>
    <t>Hnojení sazenic průmyslovými hnojivy v množství do 0,25 kg k jedné sazenici</t>
  </si>
  <si>
    <t>15</t>
  </si>
  <si>
    <t>25191155R1</t>
  </si>
  <si>
    <t>hnojivo průmyslové</t>
  </si>
  <si>
    <t>kg</t>
  </si>
  <si>
    <t>2040642651</t>
  </si>
  <si>
    <t>hnojivo průmyslové tabletové, 5 ks/strom, pomalurozpustné</t>
  </si>
  <si>
    <t>16</t>
  </si>
  <si>
    <t>10390000</t>
  </si>
  <si>
    <t>hnojivo aerifikující+ sorpce vody + biopreparát obsahující symbiotické mykorhizní houby, bakterie a biouhel</t>
  </si>
  <si>
    <t>-919710279</t>
  </si>
  <si>
    <t>17</t>
  </si>
  <si>
    <t>184852321R</t>
  </si>
  <si>
    <t>Řez stromu komparativní</t>
  </si>
  <si>
    <t>575766500</t>
  </si>
  <si>
    <t>Řez stromů komparativní</t>
  </si>
  <si>
    <t>18</t>
  </si>
  <si>
    <t>184911421</t>
  </si>
  <si>
    <t>Mulčování rostlin kůrou tl do 0,1 m v rovině a svahu do 1:5</t>
  </si>
  <si>
    <t>1139780758</t>
  </si>
  <si>
    <t>Mulčování vysazených rostlin mulčovací kůrou, tl. do 100 mm v rovině nebo na svahu do 1:5</t>
  </si>
  <si>
    <t>19</t>
  </si>
  <si>
    <t>10391100</t>
  </si>
  <si>
    <t>kůra mulčovací VL</t>
  </si>
  <si>
    <t>1186367307</t>
  </si>
  <si>
    <t>20</t>
  </si>
  <si>
    <t>185804312</t>
  </si>
  <si>
    <t>Zalití rostlin vodou plocha přes 20 m2</t>
  </si>
  <si>
    <t>999396348</t>
  </si>
  <si>
    <t>Zalití rostlin vodou plochy záhonů jednotlivě přes 20 m2, četnost 8x</t>
  </si>
  <si>
    <t>08211321</t>
  </si>
  <si>
    <t>voda pitná pro ostatní odběratele</t>
  </si>
  <si>
    <t>-1392496646</t>
  </si>
  <si>
    <t>22</t>
  </si>
  <si>
    <t>348951251</t>
  </si>
  <si>
    <t>Osazení oplocení lesních kultur výšky do 1,5 m s drátěným pletivem</t>
  </si>
  <si>
    <t>505657977</t>
  </si>
  <si>
    <t>Osazení oplocení lesních kultur včetně dřevěných kůlů průměru do 120 mm, v osové vzdálenosti 3 m (dodávka řeziva ve specifikaci) v oplocení výšky do 1,5 m s drátěným pletivem - viz. Průvodní zpráva</t>
  </si>
  <si>
    <t>23</t>
  </si>
  <si>
    <t>31327512</t>
  </si>
  <si>
    <t>pletivo svařované z pozink drátu pr. 1,8 mm, 150 cm dle PZ</t>
  </si>
  <si>
    <t>-118286293</t>
  </si>
  <si>
    <t>pletivo drátěné plastifikované se čtvercovými oky 55/2,5mm v 1500mm</t>
  </si>
  <si>
    <t>24</t>
  </si>
  <si>
    <t>998231311</t>
  </si>
  <si>
    <t>Přesun hmot pro sadovnické a krajinářské úpravy vodorovně do 5000 m</t>
  </si>
  <si>
    <t>565993892</t>
  </si>
  <si>
    <t>Přesun hmot pro sadovnické a krajinářské úpravy strojně dopravní vzdálenost do 5000 m</t>
  </si>
  <si>
    <t>Z.03 - Trávníky</t>
  </si>
  <si>
    <t>183403114</t>
  </si>
  <si>
    <t>Obdělání půdy kultivátorováním v rovině a svahu do 1:5</t>
  </si>
  <si>
    <t>379553777</t>
  </si>
  <si>
    <t>Obdělání půdy kultivátorováním v rovině nebo na svahu do 1:5</t>
  </si>
  <si>
    <t>13</t>
  </si>
  <si>
    <t>183403152</t>
  </si>
  <si>
    <t>Obdělání půdy vláčením v rovině a svahu do 1:5</t>
  </si>
  <si>
    <t>-1184809611</t>
  </si>
  <si>
    <t>Obdělání půdy vláčením v rovině nebo na svahu do 1:5</t>
  </si>
  <si>
    <t>185802113</t>
  </si>
  <si>
    <t>Hnojení půdy umělým hnojivem na široko v rovině a svahu do 1:5</t>
  </si>
  <si>
    <t>1348372938</t>
  </si>
  <si>
    <t>Hnojení půdy nebo trávníku v rovině nebo na svahu do 1:5 umělým hnojivem na široko</t>
  </si>
  <si>
    <t>25191155</t>
  </si>
  <si>
    <t>1177935733</t>
  </si>
  <si>
    <t>181151321</t>
  </si>
  <si>
    <t>Plošná úprava terénu přes 500 m2 zemina skupiny 1 až 4 nerovnosti přes 100 do 150 mm v rovinně a svahu do 1:5</t>
  </si>
  <si>
    <t>-320580590</t>
  </si>
  <si>
    <t>Plošná úprava terénu v zemině skupiny 1 až 4 s urovnáním povrchu bez doplnění ornice souvislé plochy přes 500 m2 při nerovnostech terénu přes 100 do 150 mm v rovině nebo na svahu do 1:5</t>
  </si>
  <si>
    <t>181411131</t>
  </si>
  <si>
    <t>Založení parkového trávníku výsevem pl do 1000 m2 v rovině a ve svahu do 1:5</t>
  </si>
  <si>
    <t>-749574373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</si>
  <si>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</si>
  <si>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</si>
  <si>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</si>
  <si>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1112064299</t>
  </si>
  <si>
    <t>181411121</t>
  </si>
  <si>
    <t>Založení lučního trávníku výsevem pl do 1000 m2 v rovině a ve svahu do 1:5</t>
  </si>
  <si>
    <t>-908622429</t>
  </si>
  <si>
    <t>Založení trávníku na půdě předem připravené plochy do 1000 m2 výsevem včetně utažení lučního v rovině nebo na svahu do 1:5</t>
  </si>
  <si>
    <t>00572472</t>
  </si>
  <si>
    <t>osivo směs travní luční - viz. Průvodní zpráva</t>
  </si>
  <si>
    <t>-2010035658</t>
  </si>
  <si>
    <t>osivo směs travní parková okrasná</t>
  </si>
  <si>
    <t>183403153</t>
  </si>
  <si>
    <t>Obdělání půdy hrabáním v rovině a svahu do 1:5</t>
  </si>
  <si>
    <t>-711679096</t>
  </si>
  <si>
    <t>Obdělání půdy hrabáním v rovině nebo na svahu do 1:5</t>
  </si>
  <si>
    <t>Poznámka k položce:_x000D_
1x před založením_x000D_
1x během založení</t>
  </si>
  <si>
    <t>184813511</t>
  </si>
  <si>
    <t>Chemické odplevelení před založením kultury postřikem na široko v rovině a svahu do 1:5 ručně</t>
  </si>
  <si>
    <t>-1637049698</t>
  </si>
  <si>
    <t>Chemické odplevelení půdy před založením kultury, trávníku nebo zpevněných ploch ručně o jakékoli výměře postřikem na široko v rovině nebo na svahu do 1:5</t>
  </si>
  <si>
    <t>25234001</t>
  </si>
  <si>
    <t>herbicid totální systémový neselektivní</t>
  </si>
  <si>
    <t>-1514255171</t>
  </si>
  <si>
    <t>185803211</t>
  </si>
  <si>
    <t>Uválcování trávníku v rovině a svahu do 1:5</t>
  </si>
  <si>
    <t>-1677189047</t>
  </si>
  <si>
    <t>Uválcování trávníku v rovině nebo na svahu do 1:5</t>
  </si>
  <si>
    <t>111151221</t>
  </si>
  <si>
    <t>Pokosení trávníku parkového pl do 10000 m2 s odvozem do 20 km v rovině a svahu do 1:5</t>
  </si>
  <si>
    <t>1993429665</t>
  </si>
  <si>
    <t>Pokosení trávníku při souvislé ploše přes 1000 do 10000 m2 parkového v rovině nebo svahu do 1:5</t>
  </si>
  <si>
    <t>Poznámka k položce:_x000D_
četnost 2x</t>
  </si>
  <si>
    <t>111151231</t>
  </si>
  <si>
    <t>Pokosení trávníku lučního pl do 10000 m2 s odvozem do 20 km v rovině a svahu do 1:5</t>
  </si>
  <si>
    <t>-1310969842</t>
  </si>
  <si>
    <t>Pokosení trávníku při souvislé ploše přes 1000 do 10000 m2 lučního v rovině nebo svahu do 1:5</t>
  </si>
  <si>
    <t>-601579724</t>
  </si>
  <si>
    <t>Přesun hmot pro sadovnické a krajinářské úpravy - strojně dopravní vzdálenost do 5000 m</t>
  </si>
  <si>
    <t>Z.05 - Následná péče - 1. rok</t>
  </si>
  <si>
    <t>14117240</t>
  </si>
  <si>
    <t>Ing. Mgr. Petra Šoborová</t>
  </si>
  <si>
    <t>68447470</t>
  </si>
  <si>
    <t>Zalití rostlin vodou plochy záhonů jednotlivě přes 20 m2</t>
  </si>
  <si>
    <t>602872243</t>
  </si>
  <si>
    <t>Poznámka k položce:_x000D_
četnost 8x</t>
  </si>
  <si>
    <t>185851121</t>
  </si>
  <si>
    <t>Dovoz vody pro zálivku rostlin za vzdálenost do 1000 m</t>
  </si>
  <si>
    <t>1115615116</t>
  </si>
  <si>
    <t>Dovoz vody pro zálivku rostlin na vzdálenost do 1000 m</t>
  </si>
  <si>
    <t>Z.06 - Následná péče - 2. rok</t>
  </si>
  <si>
    <t>184215136R</t>
  </si>
  <si>
    <t>Kontrola kotvení kmene dřevin na svahu přes 1:5 do 1:2 třemi kůly D do 0,1 m dl přes 2 do 3 m</t>
  </si>
  <si>
    <t>578956641</t>
  </si>
  <si>
    <t>636343795</t>
  </si>
  <si>
    <t>-1210791472</t>
  </si>
  <si>
    <t>587867383</t>
  </si>
  <si>
    <t>24599008R.2</t>
  </si>
  <si>
    <t>-927572994</t>
  </si>
  <si>
    <t>184852323</t>
  </si>
  <si>
    <t>Řez stromu výchovný alejových stromů v přes 6 do 9 m</t>
  </si>
  <si>
    <t>985877771</t>
  </si>
  <si>
    <t>Řez stromů prováděný lezeckou technikou výchovný (S-RV) alejové stromy, výšky přes 6 do 9 m</t>
  </si>
  <si>
    <t>1332950115</t>
  </si>
  <si>
    <t>1024673812</t>
  </si>
  <si>
    <t>kůra mulčovací VL, dle PZ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</si>
</sst>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19"/>
      <c r="AL5" s="19"/>
      <c r="AM5" s="19"/>
      <c r="AN5" s="19"/>
      <c r="AO5" s="19"/>
      <c r="AP5" s="19"/>
      <c r="AQ5" s="19"/>
      <c r="AR5" s="17"/>
      <c r="BE5" s="24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19"/>
      <c r="AL6" s="19"/>
      <c r="AM6" s="19"/>
      <c r="AN6" s="19"/>
      <c r="AO6" s="19"/>
      <c r="AP6" s="19"/>
      <c r="AQ6" s="19"/>
      <c r="AR6" s="17"/>
      <c r="BE6" s="24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1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1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4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1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41"/>
      <c r="BS13" s="14" t="s">
        <v>6</v>
      </c>
    </row>
    <row r="14" spans="1:74" ht="12.75">
      <c r="B14" s="18"/>
      <c r="C14" s="19"/>
      <c r="D14" s="19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4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1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41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1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41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1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1"/>
    </row>
    <row r="23" spans="1:71" s="1" customFormat="1" ht="16.5" customHeight="1">
      <c r="B23" s="18"/>
      <c r="C23" s="19"/>
      <c r="D23" s="19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19"/>
      <c r="AP23" s="19"/>
      <c r="AQ23" s="19"/>
      <c r="AR23" s="17"/>
      <c r="BE23" s="24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1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9">
        <f>ROUND(AG94,2)</f>
        <v>0</v>
      </c>
      <c r="AL26" s="250"/>
      <c r="AM26" s="250"/>
      <c r="AN26" s="250"/>
      <c r="AO26" s="250"/>
      <c r="AP26" s="33"/>
      <c r="AQ26" s="33"/>
      <c r="AR26" s="36"/>
      <c r="BE26" s="24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1" t="s">
        <v>35</v>
      </c>
      <c r="M28" s="251"/>
      <c r="N28" s="251"/>
      <c r="O28" s="251"/>
      <c r="P28" s="251"/>
      <c r="Q28" s="33"/>
      <c r="R28" s="33"/>
      <c r="S28" s="33"/>
      <c r="T28" s="33"/>
      <c r="U28" s="33"/>
      <c r="V28" s="33"/>
      <c r="W28" s="251" t="s">
        <v>36</v>
      </c>
      <c r="X28" s="251"/>
      <c r="Y28" s="251"/>
      <c r="Z28" s="251"/>
      <c r="AA28" s="251"/>
      <c r="AB28" s="251"/>
      <c r="AC28" s="251"/>
      <c r="AD28" s="251"/>
      <c r="AE28" s="251"/>
      <c r="AF28" s="33"/>
      <c r="AG28" s="33"/>
      <c r="AH28" s="33"/>
      <c r="AI28" s="33"/>
      <c r="AJ28" s="33"/>
      <c r="AK28" s="251" t="s">
        <v>37</v>
      </c>
      <c r="AL28" s="251"/>
      <c r="AM28" s="251"/>
      <c r="AN28" s="251"/>
      <c r="AO28" s="251"/>
      <c r="AP28" s="33"/>
      <c r="AQ28" s="33"/>
      <c r="AR28" s="36"/>
      <c r="BE28" s="241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54">
        <v>0.21</v>
      </c>
      <c r="M29" s="253"/>
      <c r="N29" s="253"/>
      <c r="O29" s="253"/>
      <c r="P29" s="253"/>
      <c r="Q29" s="38"/>
      <c r="R29" s="38"/>
      <c r="S29" s="38"/>
      <c r="T29" s="38"/>
      <c r="U29" s="38"/>
      <c r="V29" s="38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38"/>
      <c r="AG29" s="38"/>
      <c r="AH29" s="38"/>
      <c r="AI29" s="38"/>
      <c r="AJ29" s="38"/>
      <c r="AK29" s="252">
        <f>ROUND(AV94, 2)</f>
        <v>0</v>
      </c>
      <c r="AL29" s="253"/>
      <c r="AM29" s="253"/>
      <c r="AN29" s="253"/>
      <c r="AO29" s="253"/>
      <c r="AP29" s="38"/>
      <c r="AQ29" s="38"/>
      <c r="AR29" s="39"/>
      <c r="BE29" s="242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54">
        <v>0.12</v>
      </c>
      <c r="M30" s="253"/>
      <c r="N30" s="253"/>
      <c r="O30" s="253"/>
      <c r="P30" s="253"/>
      <c r="Q30" s="38"/>
      <c r="R30" s="38"/>
      <c r="S30" s="38"/>
      <c r="T30" s="38"/>
      <c r="U30" s="38"/>
      <c r="V30" s="38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38"/>
      <c r="AG30" s="38"/>
      <c r="AH30" s="38"/>
      <c r="AI30" s="38"/>
      <c r="AJ30" s="38"/>
      <c r="AK30" s="252">
        <f>ROUND(AW94, 2)</f>
        <v>0</v>
      </c>
      <c r="AL30" s="253"/>
      <c r="AM30" s="253"/>
      <c r="AN30" s="253"/>
      <c r="AO30" s="253"/>
      <c r="AP30" s="38"/>
      <c r="AQ30" s="38"/>
      <c r="AR30" s="39"/>
      <c r="BE30" s="242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54">
        <v>0.21</v>
      </c>
      <c r="M31" s="253"/>
      <c r="N31" s="253"/>
      <c r="O31" s="253"/>
      <c r="P31" s="253"/>
      <c r="Q31" s="38"/>
      <c r="R31" s="38"/>
      <c r="S31" s="38"/>
      <c r="T31" s="38"/>
      <c r="U31" s="38"/>
      <c r="V31" s="38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38"/>
      <c r="AG31" s="38"/>
      <c r="AH31" s="38"/>
      <c r="AI31" s="38"/>
      <c r="AJ31" s="38"/>
      <c r="AK31" s="252">
        <v>0</v>
      </c>
      <c r="AL31" s="253"/>
      <c r="AM31" s="253"/>
      <c r="AN31" s="253"/>
      <c r="AO31" s="253"/>
      <c r="AP31" s="38"/>
      <c r="AQ31" s="38"/>
      <c r="AR31" s="39"/>
      <c r="BE31" s="242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54">
        <v>0.12</v>
      </c>
      <c r="M32" s="253"/>
      <c r="N32" s="253"/>
      <c r="O32" s="253"/>
      <c r="P32" s="253"/>
      <c r="Q32" s="38"/>
      <c r="R32" s="38"/>
      <c r="S32" s="38"/>
      <c r="T32" s="38"/>
      <c r="U32" s="38"/>
      <c r="V32" s="38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38"/>
      <c r="AG32" s="38"/>
      <c r="AH32" s="38"/>
      <c r="AI32" s="38"/>
      <c r="AJ32" s="38"/>
      <c r="AK32" s="252">
        <v>0</v>
      </c>
      <c r="AL32" s="253"/>
      <c r="AM32" s="253"/>
      <c r="AN32" s="253"/>
      <c r="AO32" s="253"/>
      <c r="AP32" s="38"/>
      <c r="AQ32" s="38"/>
      <c r="AR32" s="39"/>
      <c r="BE32" s="242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54">
        <v>0</v>
      </c>
      <c r="M33" s="253"/>
      <c r="N33" s="253"/>
      <c r="O33" s="253"/>
      <c r="P33" s="253"/>
      <c r="Q33" s="38"/>
      <c r="R33" s="38"/>
      <c r="S33" s="38"/>
      <c r="T33" s="38"/>
      <c r="U33" s="38"/>
      <c r="V33" s="38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38"/>
      <c r="AG33" s="38"/>
      <c r="AH33" s="38"/>
      <c r="AI33" s="38"/>
      <c r="AJ33" s="38"/>
      <c r="AK33" s="252">
        <v>0</v>
      </c>
      <c r="AL33" s="253"/>
      <c r="AM33" s="253"/>
      <c r="AN33" s="253"/>
      <c r="AO33" s="253"/>
      <c r="AP33" s="38"/>
      <c r="AQ33" s="38"/>
      <c r="AR33" s="39"/>
      <c r="BE33" s="242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1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58" t="s">
        <v>46</v>
      </c>
      <c r="Y35" s="256"/>
      <c r="Z35" s="256"/>
      <c r="AA35" s="256"/>
      <c r="AB35" s="256"/>
      <c r="AC35" s="42"/>
      <c r="AD35" s="42"/>
      <c r="AE35" s="42"/>
      <c r="AF35" s="42"/>
      <c r="AG35" s="42"/>
      <c r="AH35" s="42"/>
      <c r="AI35" s="42"/>
      <c r="AJ35" s="42"/>
      <c r="AK35" s="255">
        <f>SUM(AK26:AK33)</f>
        <v>0</v>
      </c>
      <c r="AL35" s="256"/>
      <c r="AM35" s="256"/>
      <c r="AN35" s="256"/>
      <c r="AO35" s="25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2024_06_25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9" t="str">
        <f>K6</f>
        <v>Helštýn alej Valašské Meziříčí_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Valašské Meziříčí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1" t="str">
        <f>IF(AN8= "","",AN8)</f>
        <v>28. 4. 2024</v>
      </c>
      <c r="AN87" s="221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2" t="str">
        <f>IF(E17="","",E17)</f>
        <v xml:space="preserve"> </v>
      </c>
      <c r="AN89" s="223"/>
      <c r="AO89" s="223"/>
      <c r="AP89" s="223"/>
      <c r="AQ89" s="33"/>
      <c r="AR89" s="36"/>
      <c r="AS89" s="224" t="s">
        <v>54</v>
      </c>
      <c r="AT89" s="22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22" t="str">
        <f>IF(E20="","",E20)</f>
        <v xml:space="preserve"> </v>
      </c>
      <c r="AN90" s="223"/>
      <c r="AO90" s="223"/>
      <c r="AP90" s="223"/>
      <c r="AQ90" s="33"/>
      <c r="AR90" s="36"/>
      <c r="AS90" s="226"/>
      <c r="AT90" s="22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8"/>
      <c r="AT91" s="22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0" t="s">
        <v>55</v>
      </c>
      <c r="D92" s="231"/>
      <c r="E92" s="231"/>
      <c r="F92" s="231"/>
      <c r="G92" s="231"/>
      <c r="H92" s="70"/>
      <c r="I92" s="233" t="s">
        <v>56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2" t="s">
        <v>57</v>
      </c>
      <c r="AH92" s="231"/>
      <c r="AI92" s="231"/>
      <c r="AJ92" s="231"/>
      <c r="AK92" s="231"/>
      <c r="AL92" s="231"/>
      <c r="AM92" s="231"/>
      <c r="AN92" s="233" t="s">
        <v>58</v>
      </c>
      <c r="AO92" s="231"/>
      <c r="AP92" s="234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8">
        <f>ROUND(SUM(AG95:AG99),2)</f>
        <v>0</v>
      </c>
      <c r="AH94" s="238"/>
      <c r="AI94" s="238"/>
      <c r="AJ94" s="238"/>
      <c r="AK94" s="238"/>
      <c r="AL94" s="238"/>
      <c r="AM94" s="238"/>
      <c r="AN94" s="239">
        <f t="shared" ref="AN94:AN99" si="0">SUM(AG94,AT94)</f>
        <v>0</v>
      </c>
      <c r="AO94" s="239"/>
      <c r="AP94" s="239"/>
      <c r="AQ94" s="82" t="s">
        <v>1</v>
      </c>
      <c r="AR94" s="83"/>
      <c r="AS94" s="84">
        <f>ROUND(SUM(AS95:AS99),2)</f>
        <v>0</v>
      </c>
      <c r="AT94" s="85">
        <f t="shared" ref="AT94:AT99" si="1">ROUND(SUM(AV94:AW94),2)</f>
        <v>0</v>
      </c>
      <c r="AU94" s="86">
        <f>ROUND(SUM(AU95:AU99),5)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ROUND(SUM(AZ95:AZ99),2)</f>
        <v>0</v>
      </c>
      <c r="BA94" s="85">
        <f>ROUND(SUM(BA95:BA99),2)</f>
        <v>0</v>
      </c>
      <c r="BB94" s="85">
        <f>ROUND(SUM(BB95:BB99),2)</f>
        <v>0</v>
      </c>
      <c r="BC94" s="85">
        <f>ROUND(SUM(BC95:BC99),2)</f>
        <v>0</v>
      </c>
      <c r="BD94" s="87">
        <f>ROUND(SUM(BD95:BD99),2)</f>
        <v>0</v>
      </c>
      <c r="BS94" s="88" t="s">
        <v>73</v>
      </c>
      <c r="BT94" s="88" t="s">
        <v>74</v>
      </c>
      <c r="BU94" s="89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1" s="7" customFormat="1" ht="16.5" customHeight="1">
      <c r="A95" s="90" t="s">
        <v>78</v>
      </c>
      <c r="B95" s="91"/>
      <c r="C95" s="92"/>
      <c r="D95" s="235" t="s">
        <v>79</v>
      </c>
      <c r="E95" s="235"/>
      <c r="F95" s="235"/>
      <c r="G95" s="235"/>
      <c r="H95" s="235"/>
      <c r="I95" s="93"/>
      <c r="J95" s="235" t="s">
        <v>80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6">
        <f>'Z.01 - Příprava území'!J30</f>
        <v>0</v>
      </c>
      <c r="AH95" s="237"/>
      <c r="AI95" s="237"/>
      <c r="AJ95" s="237"/>
      <c r="AK95" s="237"/>
      <c r="AL95" s="237"/>
      <c r="AM95" s="237"/>
      <c r="AN95" s="236">
        <f t="shared" si="0"/>
        <v>0</v>
      </c>
      <c r="AO95" s="237"/>
      <c r="AP95" s="237"/>
      <c r="AQ95" s="94" t="s">
        <v>81</v>
      </c>
      <c r="AR95" s="95"/>
      <c r="AS95" s="96">
        <v>0</v>
      </c>
      <c r="AT95" s="97">
        <f t="shared" si="1"/>
        <v>0</v>
      </c>
      <c r="AU95" s="98">
        <f>'Z.01 - Příprava území'!P118</f>
        <v>0</v>
      </c>
      <c r="AV95" s="97">
        <f>'Z.01 - Příprava území'!J33</f>
        <v>0</v>
      </c>
      <c r="AW95" s="97">
        <f>'Z.01 - Příprava území'!J34</f>
        <v>0</v>
      </c>
      <c r="AX95" s="97">
        <f>'Z.01 - Příprava území'!J35</f>
        <v>0</v>
      </c>
      <c r="AY95" s="97">
        <f>'Z.01 - Příprava území'!J36</f>
        <v>0</v>
      </c>
      <c r="AZ95" s="97">
        <f>'Z.01 - Příprava území'!F33</f>
        <v>0</v>
      </c>
      <c r="BA95" s="97">
        <f>'Z.01 - Příprava území'!F34</f>
        <v>0</v>
      </c>
      <c r="BB95" s="97">
        <f>'Z.01 - Příprava území'!F35</f>
        <v>0</v>
      </c>
      <c r="BC95" s="97">
        <f>'Z.01 - Příprava území'!F36</f>
        <v>0</v>
      </c>
      <c r="BD95" s="99">
        <f>'Z.01 - Příprava území'!F37</f>
        <v>0</v>
      </c>
      <c r="BT95" s="100" t="s">
        <v>82</v>
      </c>
      <c r="BV95" s="100" t="s">
        <v>76</v>
      </c>
      <c r="BW95" s="100" t="s">
        <v>83</v>
      </c>
      <c r="BX95" s="100" t="s">
        <v>5</v>
      </c>
      <c r="CL95" s="100" t="s">
        <v>1</v>
      </c>
      <c r="CM95" s="100" t="s">
        <v>84</v>
      </c>
    </row>
    <row r="96" spans="1:91" s="7" customFormat="1" ht="16.5" customHeight="1">
      <c r="A96" s="90" t="s">
        <v>78</v>
      </c>
      <c r="B96" s="91"/>
      <c r="C96" s="92"/>
      <c r="D96" s="235" t="s">
        <v>85</v>
      </c>
      <c r="E96" s="235"/>
      <c r="F96" s="235"/>
      <c r="G96" s="235"/>
      <c r="H96" s="235"/>
      <c r="I96" s="93"/>
      <c r="J96" s="235" t="s">
        <v>86</v>
      </c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6">
        <f>'Z.02 - Stromy'!J30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94" t="s">
        <v>81</v>
      </c>
      <c r="AR96" s="95"/>
      <c r="AS96" s="96">
        <v>0</v>
      </c>
      <c r="AT96" s="97">
        <f t="shared" si="1"/>
        <v>0</v>
      </c>
      <c r="AU96" s="98">
        <f>'Z.02 - Stromy'!P117</f>
        <v>0</v>
      </c>
      <c r="AV96" s="97">
        <f>'Z.02 - Stromy'!J33</f>
        <v>0</v>
      </c>
      <c r="AW96" s="97">
        <f>'Z.02 - Stromy'!J34</f>
        <v>0</v>
      </c>
      <c r="AX96" s="97">
        <f>'Z.02 - Stromy'!J35</f>
        <v>0</v>
      </c>
      <c r="AY96" s="97">
        <f>'Z.02 - Stromy'!J36</f>
        <v>0</v>
      </c>
      <c r="AZ96" s="97">
        <f>'Z.02 - Stromy'!F33</f>
        <v>0</v>
      </c>
      <c r="BA96" s="97">
        <f>'Z.02 - Stromy'!F34</f>
        <v>0</v>
      </c>
      <c r="BB96" s="97">
        <f>'Z.02 - Stromy'!F35</f>
        <v>0</v>
      </c>
      <c r="BC96" s="97">
        <f>'Z.02 - Stromy'!F36</f>
        <v>0</v>
      </c>
      <c r="BD96" s="99">
        <f>'Z.02 - Stromy'!F37</f>
        <v>0</v>
      </c>
      <c r="BT96" s="100" t="s">
        <v>82</v>
      </c>
      <c r="BV96" s="100" t="s">
        <v>76</v>
      </c>
      <c r="BW96" s="100" t="s">
        <v>87</v>
      </c>
      <c r="BX96" s="100" t="s">
        <v>5</v>
      </c>
      <c r="CL96" s="100" t="s">
        <v>1</v>
      </c>
      <c r="CM96" s="100" t="s">
        <v>84</v>
      </c>
    </row>
    <row r="97" spans="1:91" s="7" customFormat="1" ht="16.5" customHeight="1">
      <c r="A97" s="90" t="s">
        <v>78</v>
      </c>
      <c r="B97" s="91"/>
      <c r="C97" s="92"/>
      <c r="D97" s="235" t="s">
        <v>88</v>
      </c>
      <c r="E97" s="235"/>
      <c r="F97" s="235"/>
      <c r="G97" s="235"/>
      <c r="H97" s="235"/>
      <c r="I97" s="93"/>
      <c r="J97" s="235" t="s">
        <v>89</v>
      </c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6">
        <f>'Z.03 - Trávníky'!J30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94" t="s">
        <v>81</v>
      </c>
      <c r="AR97" s="95"/>
      <c r="AS97" s="96">
        <v>0</v>
      </c>
      <c r="AT97" s="97">
        <f t="shared" si="1"/>
        <v>0</v>
      </c>
      <c r="AU97" s="98">
        <f>'Z.03 - Trávníky'!P116</f>
        <v>0</v>
      </c>
      <c r="AV97" s="97">
        <f>'Z.03 - Trávníky'!J33</f>
        <v>0</v>
      </c>
      <c r="AW97" s="97">
        <f>'Z.03 - Trávníky'!J34</f>
        <v>0</v>
      </c>
      <c r="AX97" s="97">
        <f>'Z.03 - Trávníky'!J35</f>
        <v>0</v>
      </c>
      <c r="AY97" s="97">
        <f>'Z.03 - Trávníky'!J36</f>
        <v>0</v>
      </c>
      <c r="AZ97" s="97">
        <f>'Z.03 - Trávníky'!F33</f>
        <v>0</v>
      </c>
      <c r="BA97" s="97">
        <f>'Z.03 - Trávníky'!F34</f>
        <v>0</v>
      </c>
      <c r="BB97" s="97">
        <f>'Z.03 - Trávníky'!F35</f>
        <v>0</v>
      </c>
      <c r="BC97" s="97">
        <f>'Z.03 - Trávníky'!F36</f>
        <v>0</v>
      </c>
      <c r="BD97" s="99">
        <f>'Z.03 - Trávníky'!F37</f>
        <v>0</v>
      </c>
      <c r="BT97" s="100" t="s">
        <v>82</v>
      </c>
      <c r="BV97" s="100" t="s">
        <v>76</v>
      </c>
      <c r="BW97" s="100" t="s">
        <v>90</v>
      </c>
      <c r="BX97" s="100" t="s">
        <v>5</v>
      </c>
      <c r="CL97" s="100" t="s">
        <v>1</v>
      </c>
      <c r="CM97" s="100" t="s">
        <v>84</v>
      </c>
    </row>
    <row r="98" spans="1:91" s="7" customFormat="1" ht="16.5" customHeight="1">
      <c r="A98" s="90" t="s">
        <v>78</v>
      </c>
      <c r="B98" s="91"/>
      <c r="C98" s="92"/>
      <c r="D98" s="235" t="s">
        <v>91</v>
      </c>
      <c r="E98" s="235"/>
      <c r="F98" s="235"/>
      <c r="G98" s="235"/>
      <c r="H98" s="235"/>
      <c r="I98" s="93"/>
      <c r="J98" s="235" t="s">
        <v>92</v>
      </c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6">
        <f>'Z.05 - Následná péče - 1....'!J30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94" t="s">
        <v>81</v>
      </c>
      <c r="AR98" s="95"/>
      <c r="AS98" s="96">
        <v>0</v>
      </c>
      <c r="AT98" s="97">
        <f t="shared" si="1"/>
        <v>0</v>
      </c>
      <c r="AU98" s="98">
        <f>'Z.05 - Následná péče - 1....'!P117</f>
        <v>0</v>
      </c>
      <c r="AV98" s="97">
        <f>'Z.05 - Následná péče - 1....'!J33</f>
        <v>0</v>
      </c>
      <c r="AW98" s="97">
        <f>'Z.05 - Následná péče - 1....'!J34</f>
        <v>0</v>
      </c>
      <c r="AX98" s="97">
        <f>'Z.05 - Následná péče - 1....'!J35</f>
        <v>0</v>
      </c>
      <c r="AY98" s="97">
        <f>'Z.05 - Následná péče - 1....'!J36</f>
        <v>0</v>
      </c>
      <c r="AZ98" s="97">
        <f>'Z.05 - Následná péče - 1....'!F33</f>
        <v>0</v>
      </c>
      <c r="BA98" s="97">
        <f>'Z.05 - Následná péče - 1....'!F34</f>
        <v>0</v>
      </c>
      <c r="BB98" s="97">
        <f>'Z.05 - Následná péče - 1....'!F35</f>
        <v>0</v>
      </c>
      <c r="BC98" s="97">
        <f>'Z.05 - Následná péče - 1....'!F36</f>
        <v>0</v>
      </c>
      <c r="BD98" s="99">
        <f>'Z.05 - Následná péče - 1....'!F37</f>
        <v>0</v>
      </c>
      <c r="BT98" s="100" t="s">
        <v>82</v>
      </c>
      <c r="BV98" s="100" t="s">
        <v>76</v>
      </c>
      <c r="BW98" s="100" t="s">
        <v>93</v>
      </c>
      <c r="BX98" s="100" t="s">
        <v>5</v>
      </c>
      <c r="CL98" s="100" t="s">
        <v>1</v>
      </c>
      <c r="CM98" s="100" t="s">
        <v>84</v>
      </c>
    </row>
    <row r="99" spans="1:91" s="7" customFormat="1" ht="16.5" customHeight="1">
      <c r="A99" s="90" t="s">
        <v>78</v>
      </c>
      <c r="B99" s="91"/>
      <c r="C99" s="92"/>
      <c r="D99" s="235" t="s">
        <v>94</v>
      </c>
      <c r="E99" s="235"/>
      <c r="F99" s="235"/>
      <c r="G99" s="235"/>
      <c r="H99" s="235"/>
      <c r="I99" s="93"/>
      <c r="J99" s="235" t="s">
        <v>95</v>
      </c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6">
        <f>'Z.06 - Následná péče - 2....'!J30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94" t="s">
        <v>81</v>
      </c>
      <c r="AR99" s="95"/>
      <c r="AS99" s="101">
        <v>0</v>
      </c>
      <c r="AT99" s="102">
        <f t="shared" si="1"/>
        <v>0</v>
      </c>
      <c r="AU99" s="103">
        <f>'Z.06 - Následná péče - 2....'!P117</f>
        <v>0</v>
      </c>
      <c r="AV99" s="102">
        <f>'Z.06 - Následná péče - 2....'!J33</f>
        <v>0</v>
      </c>
      <c r="AW99" s="102">
        <f>'Z.06 - Následná péče - 2....'!J34</f>
        <v>0</v>
      </c>
      <c r="AX99" s="102">
        <f>'Z.06 - Následná péče - 2....'!J35</f>
        <v>0</v>
      </c>
      <c r="AY99" s="102">
        <f>'Z.06 - Následná péče - 2....'!J36</f>
        <v>0</v>
      </c>
      <c r="AZ99" s="102">
        <f>'Z.06 - Následná péče - 2....'!F33</f>
        <v>0</v>
      </c>
      <c r="BA99" s="102">
        <f>'Z.06 - Následná péče - 2....'!F34</f>
        <v>0</v>
      </c>
      <c r="BB99" s="102">
        <f>'Z.06 - Následná péče - 2....'!F35</f>
        <v>0</v>
      </c>
      <c r="BC99" s="102">
        <f>'Z.06 - Následná péče - 2....'!F36</f>
        <v>0</v>
      </c>
      <c r="BD99" s="104">
        <f>'Z.06 - Následná péče - 2....'!F37</f>
        <v>0</v>
      </c>
      <c r="BT99" s="100" t="s">
        <v>82</v>
      </c>
      <c r="BV99" s="100" t="s">
        <v>76</v>
      </c>
      <c r="BW99" s="100" t="s">
        <v>96</v>
      </c>
      <c r="BX99" s="100" t="s">
        <v>5</v>
      </c>
      <c r="CL99" s="100" t="s">
        <v>1</v>
      </c>
      <c r="CM99" s="100" t="s">
        <v>84</v>
      </c>
    </row>
    <row r="100" spans="1:91" s="2" customFormat="1" ht="30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</sheetData>
  <sheetProtection algorithmName="SHA-512" hashValue="QEHs86LN4ec903RkLdqBRImtYid9RjGkObnYwNA7D1LjaB/6ROg2KJfuqNMn+Aznirtn/V6CyLKf0YWJSOjRug==" saltValue="VCNvXFA8Hsl96V7Oe8hQ8Pcc1AJIL+LpMDz5KinPaoOsrHlAhAsxdHKW3sTXxgq7qZckKanxkxMFI/yAOzfkE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Z.01 - Příprava území'!C2" display="/"/>
    <hyperlink ref="A96" location="'Z.02 - Stromy'!C2" display="/"/>
    <hyperlink ref="A97" location="'Z.03 - Trávníky'!C2" display="/"/>
    <hyperlink ref="A98" location="'Z.05 - Následná péče - 1....'!C2" display="/"/>
    <hyperlink ref="A99" location="'Z.06 - Následná péče - 2.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83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hidden="1" customHeight="1">
      <c r="B4" s="17"/>
      <c r="D4" s="107" t="s">
        <v>97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Helštýn alej Valašské Meziříčí_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98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99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28. 4. 2024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38</v>
      </c>
      <c r="E33" s="109" t="s">
        <v>39</v>
      </c>
      <c r="F33" s="120">
        <f>ROUND((SUM(BE118:BE139)),  2)</f>
        <v>0</v>
      </c>
      <c r="G33" s="31"/>
      <c r="H33" s="31"/>
      <c r="I33" s="121">
        <v>0.21</v>
      </c>
      <c r="J33" s="120">
        <f>ROUND(((SUM(BE118:BE139))*I33),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40</v>
      </c>
      <c r="F34" s="120">
        <f>ROUND((SUM(BF118:BF139)),  2)</f>
        <v>0</v>
      </c>
      <c r="G34" s="31"/>
      <c r="H34" s="31"/>
      <c r="I34" s="121">
        <v>0.12</v>
      </c>
      <c r="J34" s="120">
        <f>ROUND(((SUM(BF118:BF139))*I34),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ROUND((SUM(BG118:BG139)),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ROUND((SUM(BH118:BH139)),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ROUND((SUM(BI118:BI139)),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Helštýn alej Valašské Meziříčí_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Z.01 - Příprava území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Valašské Meziříčí</v>
      </c>
      <c r="G89" s="33"/>
      <c r="H89" s="33"/>
      <c r="I89" s="26" t="s">
        <v>22</v>
      </c>
      <c r="J89" s="63" t="str">
        <f>IF(J12="","",J12)</f>
        <v>28. 4. 2024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101</v>
      </c>
      <c r="D94" s="141"/>
      <c r="E94" s="141"/>
      <c r="F94" s="141"/>
      <c r="G94" s="141"/>
      <c r="H94" s="141"/>
      <c r="I94" s="141"/>
      <c r="J94" s="142" t="s">
        <v>102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103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hidden="1" customHeight="1">
      <c r="B97" s="144"/>
      <c r="C97" s="145"/>
      <c r="D97" s="146" t="s">
        <v>105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106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hidden="1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hidden="1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107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7" t="str">
        <f>E7</f>
        <v>Helštýn alej Valašské Meziříčí_</v>
      </c>
      <c r="F108" s="268"/>
      <c r="G108" s="268"/>
      <c r="H108" s="268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19" t="str">
        <f>E9</f>
        <v>Z.01 - Příprava území</v>
      </c>
      <c r="F110" s="269"/>
      <c r="G110" s="269"/>
      <c r="H110" s="269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>Valašské Meziříčí</v>
      </c>
      <c r="G112" s="33"/>
      <c r="H112" s="33"/>
      <c r="I112" s="26" t="s">
        <v>22</v>
      </c>
      <c r="J112" s="63" t="str">
        <f>IF(J12="","",J12)</f>
        <v>28. 4. 2024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30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28</v>
      </c>
      <c r="D115" s="33"/>
      <c r="E115" s="33"/>
      <c r="F115" s="24" t="str">
        <f>IF(E18="","",E18)</f>
        <v>Vyplň údaj</v>
      </c>
      <c r="G115" s="33"/>
      <c r="H115" s="33"/>
      <c r="I115" s="26" t="s">
        <v>32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108</v>
      </c>
      <c r="D117" s="159" t="s">
        <v>59</v>
      </c>
      <c r="E117" s="159" t="s">
        <v>55</v>
      </c>
      <c r="F117" s="159" t="s">
        <v>56</v>
      </c>
      <c r="G117" s="159" t="s">
        <v>109</v>
      </c>
      <c r="H117" s="159" t="s">
        <v>110</v>
      </c>
      <c r="I117" s="159" t="s">
        <v>111</v>
      </c>
      <c r="J117" s="160" t="s">
        <v>102</v>
      </c>
      <c r="K117" s="161" t="s">
        <v>112</v>
      </c>
      <c r="L117" s="162"/>
      <c r="M117" s="72" t="s">
        <v>1</v>
      </c>
      <c r="N117" s="73" t="s">
        <v>38</v>
      </c>
      <c r="O117" s="73" t="s">
        <v>113</v>
      </c>
      <c r="P117" s="73" t="s">
        <v>114</v>
      </c>
      <c r="Q117" s="73" t="s">
        <v>115</v>
      </c>
      <c r="R117" s="73" t="s">
        <v>116</v>
      </c>
      <c r="S117" s="73" t="s">
        <v>117</v>
      </c>
      <c r="T117" s="74" t="s">
        <v>118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119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73</v>
      </c>
      <c r="AU118" s="14" t="s">
        <v>104</v>
      </c>
      <c r="BK118" s="167">
        <f>BK119</f>
        <v>0</v>
      </c>
    </row>
    <row r="119" spans="1:65" s="12" customFormat="1" ht="25.9" customHeight="1">
      <c r="B119" s="168"/>
      <c r="C119" s="169"/>
      <c r="D119" s="170" t="s">
        <v>73</v>
      </c>
      <c r="E119" s="171" t="s">
        <v>120</v>
      </c>
      <c r="F119" s="171" t="s">
        <v>121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82</v>
      </c>
      <c r="AT119" s="180" t="s">
        <v>73</v>
      </c>
      <c r="AU119" s="180" t="s">
        <v>74</v>
      </c>
      <c r="AY119" s="179" t="s">
        <v>122</v>
      </c>
      <c r="BK119" s="181">
        <f>BK120</f>
        <v>0</v>
      </c>
    </row>
    <row r="120" spans="1:65" s="12" customFormat="1" ht="22.9" customHeight="1">
      <c r="B120" s="168"/>
      <c r="C120" s="169"/>
      <c r="D120" s="170" t="s">
        <v>73</v>
      </c>
      <c r="E120" s="182" t="s">
        <v>82</v>
      </c>
      <c r="F120" s="182" t="s">
        <v>123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SUM(P121:P139)</f>
        <v>0</v>
      </c>
      <c r="Q120" s="176"/>
      <c r="R120" s="177">
        <f>SUM(R121:R139)</f>
        <v>0</v>
      </c>
      <c r="S120" s="176"/>
      <c r="T120" s="178">
        <f>SUM(T121:T139)</f>
        <v>0</v>
      </c>
      <c r="AR120" s="179" t="s">
        <v>82</v>
      </c>
      <c r="AT120" s="180" t="s">
        <v>73</v>
      </c>
      <c r="AU120" s="180" t="s">
        <v>82</v>
      </c>
      <c r="AY120" s="179" t="s">
        <v>122</v>
      </c>
      <c r="BK120" s="181">
        <f>SUM(BK121:BK139)</f>
        <v>0</v>
      </c>
    </row>
    <row r="121" spans="1:65" s="2" customFormat="1" ht="24.2" customHeight="1">
      <c r="A121" s="31"/>
      <c r="B121" s="32"/>
      <c r="C121" s="184" t="s">
        <v>82</v>
      </c>
      <c r="D121" s="184" t="s">
        <v>124</v>
      </c>
      <c r="E121" s="185" t="s">
        <v>125</v>
      </c>
      <c r="F121" s="186" t="s">
        <v>126</v>
      </c>
      <c r="G121" s="187" t="s">
        <v>127</v>
      </c>
      <c r="H121" s="188">
        <v>2645</v>
      </c>
      <c r="I121" s="189"/>
      <c r="J121" s="190">
        <f>ROUND(I121*H121,2)</f>
        <v>0</v>
      </c>
      <c r="K121" s="191"/>
      <c r="L121" s="36"/>
      <c r="M121" s="192" t="s">
        <v>1</v>
      </c>
      <c r="N121" s="193" t="s">
        <v>39</v>
      </c>
      <c r="O121" s="68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128</v>
      </c>
      <c r="AT121" s="196" t="s">
        <v>124</v>
      </c>
      <c r="AU121" s="196" t="s">
        <v>84</v>
      </c>
      <c r="AY121" s="14" t="s">
        <v>122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82</v>
      </c>
      <c r="BK121" s="197">
        <f>ROUND(I121*H121,2)</f>
        <v>0</v>
      </c>
      <c r="BL121" s="14" t="s">
        <v>128</v>
      </c>
      <c r="BM121" s="196" t="s">
        <v>129</v>
      </c>
    </row>
    <row r="122" spans="1:65" s="2" customFormat="1" ht="19.5">
      <c r="A122" s="31"/>
      <c r="B122" s="32"/>
      <c r="C122" s="33"/>
      <c r="D122" s="198" t="s">
        <v>130</v>
      </c>
      <c r="E122" s="33"/>
      <c r="F122" s="199" t="s">
        <v>131</v>
      </c>
      <c r="G122" s="33"/>
      <c r="H122" s="33"/>
      <c r="I122" s="200"/>
      <c r="J122" s="33"/>
      <c r="K122" s="33"/>
      <c r="L122" s="36"/>
      <c r="M122" s="201"/>
      <c r="N122" s="202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130</v>
      </c>
      <c r="AU122" s="14" t="s">
        <v>84</v>
      </c>
    </row>
    <row r="123" spans="1:65" s="2" customFormat="1" ht="33" customHeight="1">
      <c r="A123" s="31"/>
      <c r="B123" s="32"/>
      <c r="C123" s="184" t="s">
        <v>84</v>
      </c>
      <c r="D123" s="184" t="s">
        <v>124</v>
      </c>
      <c r="E123" s="185" t="s">
        <v>132</v>
      </c>
      <c r="F123" s="186" t="s">
        <v>133</v>
      </c>
      <c r="G123" s="187" t="s">
        <v>134</v>
      </c>
      <c r="H123" s="188">
        <v>129</v>
      </c>
      <c r="I123" s="189"/>
      <c r="J123" s="190">
        <f>ROUND(I123*H123,2)</f>
        <v>0</v>
      </c>
      <c r="K123" s="191"/>
      <c r="L123" s="36"/>
      <c r="M123" s="192" t="s">
        <v>1</v>
      </c>
      <c r="N123" s="193" t="s">
        <v>39</v>
      </c>
      <c r="O123" s="68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128</v>
      </c>
      <c r="AT123" s="196" t="s">
        <v>124</v>
      </c>
      <c r="AU123" s="196" t="s">
        <v>84</v>
      </c>
      <c r="AY123" s="14" t="s">
        <v>122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82</v>
      </c>
      <c r="BK123" s="197">
        <f>ROUND(I123*H123,2)</f>
        <v>0</v>
      </c>
      <c r="BL123" s="14" t="s">
        <v>128</v>
      </c>
      <c r="BM123" s="196" t="s">
        <v>135</v>
      </c>
    </row>
    <row r="124" spans="1:65" s="2" customFormat="1" ht="19.5">
      <c r="A124" s="31"/>
      <c r="B124" s="32"/>
      <c r="C124" s="33"/>
      <c r="D124" s="198" t="s">
        <v>130</v>
      </c>
      <c r="E124" s="33"/>
      <c r="F124" s="199" t="s">
        <v>136</v>
      </c>
      <c r="G124" s="33"/>
      <c r="H124" s="33"/>
      <c r="I124" s="200"/>
      <c r="J124" s="33"/>
      <c r="K124" s="33"/>
      <c r="L124" s="36"/>
      <c r="M124" s="201"/>
      <c r="N124" s="202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130</v>
      </c>
      <c r="AU124" s="14" t="s">
        <v>84</v>
      </c>
    </row>
    <row r="125" spans="1:65" s="2" customFormat="1" ht="37.9" customHeight="1">
      <c r="A125" s="31"/>
      <c r="B125" s="32"/>
      <c r="C125" s="184" t="s">
        <v>137</v>
      </c>
      <c r="D125" s="184" t="s">
        <v>124</v>
      </c>
      <c r="E125" s="185" t="s">
        <v>138</v>
      </c>
      <c r="F125" s="186" t="s">
        <v>139</v>
      </c>
      <c r="G125" s="187" t="s">
        <v>134</v>
      </c>
      <c r="H125" s="188">
        <v>129</v>
      </c>
      <c r="I125" s="189"/>
      <c r="J125" s="190">
        <f>ROUND(I125*H125,2)</f>
        <v>0</v>
      </c>
      <c r="K125" s="191"/>
      <c r="L125" s="36"/>
      <c r="M125" s="192" t="s">
        <v>1</v>
      </c>
      <c r="N125" s="193" t="s">
        <v>39</v>
      </c>
      <c r="O125" s="68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128</v>
      </c>
      <c r="AT125" s="196" t="s">
        <v>124</v>
      </c>
      <c r="AU125" s="196" t="s">
        <v>84</v>
      </c>
      <c r="AY125" s="14" t="s">
        <v>122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82</v>
      </c>
      <c r="BK125" s="197">
        <f>ROUND(I125*H125,2)</f>
        <v>0</v>
      </c>
      <c r="BL125" s="14" t="s">
        <v>128</v>
      </c>
      <c r="BM125" s="196" t="s">
        <v>140</v>
      </c>
    </row>
    <row r="126" spans="1:65" s="2" customFormat="1" ht="39">
      <c r="A126" s="31"/>
      <c r="B126" s="32"/>
      <c r="C126" s="33"/>
      <c r="D126" s="198" t="s">
        <v>130</v>
      </c>
      <c r="E126" s="33"/>
      <c r="F126" s="199" t="s">
        <v>141</v>
      </c>
      <c r="G126" s="33"/>
      <c r="H126" s="33"/>
      <c r="I126" s="200"/>
      <c r="J126" s="33"/>
      <c r="K126" s="33"/>
      <c r="L126" s="36"/>
      <c r="M126" s="201"/>
      <c r="N126" s="202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130</v>
      </c>
      <c r="AU126" s="14" t="s">
        <v>84</v>
      </c>
    </row>
    <row r="127" spans="1:65" s="2" customFormat="1" ht="24.2" customHeight="1">
      <c r="A127" s="31"/>
      <c r="B127" s="32"/>
      <c r="C127" s="184" t="s">
        <v>128</v>
      </c>
      <c r="D127" s="184" t="s">
        <v>124</v>
      </c>
      <c r="E127" s="185" t="s">
        <v>142</v>
      </c>
      <c r="F127" s="186" t="s">
        <v>143</v>
      </c>
      <c r="G127" s="187" t="s">
        <v>134</v>
      </c>
      <c r="H127" s="188">
        <v>129</v>
      </c>
      <c r="I127" s="189"/>
      <c r="J127" s="190">
        <f>ROUND(I127*H127,2)</f>
        <v>0</v>
      </c>
      <c r="K127" s="191"/>
      <c r="L127" s="36"/>
      <c r="M127" s="192" t="s">
        <v>1</v>
      </c>
      <c r="N127" s="193" t="s">
        <v>39</v>
      </c>
      <c r="O127" s="68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128</v>
      </c>
      <c r="AT127" s="196" t="s">
        <v>124</v>
      </c>
      <c r="AU127" s="196" t="s">
        <v>84</v>
      </c>
      <c r="AY127" s="14" t="s">
        <v>122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82</v>
      </c>
      <c r="BK127" s="197">
        <f>ROUND(I127*H127,2)</f>
        <v>0</v>
      </c>
      <c r="BL127" s="14" t="s">
        <v>128</v>
      </c>
      <c r="BM127" s="196" t="s">
        <v>144</v>
      </c>
    </row>
    <row r="128" spans="1:65" s="2" customFormat="1" ht="29.25">
      <c r="A128" s="31"/>
      <c r="B128" s="32"/>
      <c r="C128" s="33"/>
      <c r="D128" s="198" t="s">
        <v>130</v>
      </c>
      <c r="E128" s="33"/>
      <c r="F128" s="199" t="s">
        <v>145</v>
      </c>
      <c r="G128" s="33"/>
      <c r="H128" s="33"/>
      <c r="I128" s="200"/>
      <c r="J128" s="33"/>
      <c r="K128" s="33"/>
      <c r="L128" s="36"/>
      <c r="M128" s="201"/>
      <c r="N128" s="202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130</v>
      </c>
      <c r="AU128" s="14" t="s">
        <v>84</v>
      </c>
    </row>
    <row r="129" spans="1:65" s="2" customFormat="1" ht="24.2" customHeight="1">
      <c r="A129" s="31"/>
      <c r="B129" s="32"/>
      <c r="C129" s="184" t="s">
        <v>146</v>
      </c>
      <c r="D129" s="184" t="s">
        <v>124</v>
      </c>
      <c r="E129" s="185" t="s">
        <v>147</v>
      </c>
      <c r="F129" s="186" t="s">
        <v>148</v>
      </c>
      <c r="G129" s="187" t="s">
        <v>134</v>
      </c>
      <c r="H129" s="188">
        <v>128</v>
      </c>
      <c r="I129" s="189"/>
      <c r="J129" s="190">
        <f>ROUND(I129*H129,2)</f>
        <v>0</v>
      </c>
      <c r="K129" s="191"/>
      <c r="L129" s="36"/>
      <c r="M129" s="192" t="s">
        <v>1</v>
      </c>
      <c r="N129" s="193" t="s">
        <v>39</v>
      </c>
      <c r="O129" s="68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128</v>
      </c>
      <c r="AT129" s="196" t="s">
        <v>124</v>
      </c>
      <c r="AU129" s="196" t="s">
        <v>84</v>
      </c>
      <c r="AY129" s="14" t="s">
        <v>122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82</v>
      </c>
      <c r="BK129" s="197">
        <f>ROUND(I129*H129,2)</f>
        <v>0</v>
      </c>
      <c r="BL129" s="14" t="s">
        <v>128</v>
      </c>
      <c r="BM129" s="196" t="s">
        <v>149</v>
      </c>
    </row>
    <row r="130" spans="1:65" s="2" customFormat="1" ht="29.25">
      <c r="A130" s="31"/>
      <c r="B130" s="32"/>
      <c r="C130" s="33"/>
      <c r="D130" s="198" t="s">
        <v>130</v>
      </c>
      <c r="E130" s="33"/>
      <c r="F130" s="199" t="s">
        <v>150</v>
      </c>
      <c r="G130" s="33"/>
      <c r="H130" s="33"/>
      <c r="I130" s="200"/>
      <c r="J130" s="33"/>
      <c r="K130" s="33"/>
      <c r="L130" s="36"/>
      <c r="M130" s="201"/>
      <c r="N130" s="202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130</v>
      </c>
      <c r="AU130" s="14" t="s">
        <v>84</v>
      </c>
    </row>
    <row r="131" spans="1:65" s="2" customFormat="1" ht="16.5" customHeight="1">
      <c r="A131" s="31"/>
      <c r="B131" s="32"/>
      <c r="C131" s="184" t="s">
        <v>151</v>
      </c>
      <c r="D131" s="184" t="s">
        <v>124</v>
      </c>
      <c r="E131" s="185" t="s">
        <v>152</v>
      </c>
      <c r="F131" s="186" t="s">
        <v>153</v>
      </c>
      <c r="G131" s="187" t="s">
        <v>134</v>
      </c>
      <c r="H131" s="188">
        <v>1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39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128</v>
      </c>
      <c r="AT131" s="196" t="s">
        <v>124</v>
      </c>
      <c r="AU131" s="196" t="s">
        <v>84</v>
      </c>
      <c r="AY131" s="14" t="s">
        <v>122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82</v>
      </c>
      <c r="BK131" s="197">
        <f>ROUND(I131*H131,2)</f>
        <v>0</v>
      </c>
      <c r="BL131" s="14" t="s">
        <v>128</v>
      </c>
      <c r="BM131" s="196" t="s">
        <v>154</v>
      </c>
    </row>
    <row r="132" spans="1:65" s="2" customFormat="1" ht="19.5">
      <c r="A132" s="31"/>
      <c r="B132" s="32"/>
      <c r="C132" s="33"/>
      <c r="D132" s="198" t="s">
        <v>130</v>
      </c>
      <c r="E132" s="33"/>
      <c r="F132" s="199" t="s">
        <v>155</v>
      </c>
      <c r="G132" s="33"/>
      <c r="H132" s="33"/>
      <c r="I132" s="200"/>
      <c r="J132" s="33"/>
      <c r="K132" s="33"/>
      <c r="L132" s="36"/>
      <c r="M132" s="201"/>
      <c r="N132" s="202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130</v>
      </c>
      <c r="AU132" s="14" t="s">
        <v>84</v>
      </c>
    </row>
    <row r="133" spans="1:65" s="2" customFormat="1" ht="33" customHeight="1">
      <c r="A133" s="31"/>
      <c r="B133" s="32"/>
      <c r="C133" s="184" t="s">
        <v>156</v>
      </c>
      <c r="D133" s="184" t="s">
        <v>124</v>
      </c>
      <c r="E133" s="185" t="s">
        <v>157</v>
      </c>
      <c r="F133" s="186" t="s">
        <v>158</v>
      </c>
      <c r="G133" s="187" t="s">
        <v>159</v>
      </c>
      <c r="H133" s="188">
        <v>1.5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39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128</v>
      </c>
      <c r="AT133" s="196" t="s">
        <v>124</v>
      </c>
      <c r="AU133" s="196" t="s">
        <v>84</v>
      </c>
      <c r="AY133" s="14" t="s">
        <v>122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82</v>
      </c>
      <c r="BK133" s="197">
        <f>ROUND(I133*H133,2)</f>
        <v>0</v>
      </c>
      <c r="BL133" s="14" t="s">
        <v>128</v>
      </c>
      <c r="BM133" s="196" t="s">
        <v>160</v>
      </c>
    </row>
    <row r="134" spans="1:65" s="2" customFormat="1" ht="29.25">
      <c r="A134" s="31"/>
      <c r="B134" s="32"/>
      <c r="C134" s="33"/>
      <c r="D134" s="198" t="s">
        <v>130</v>
      </c>
      <c r="E134" s="33"/>
      <c r="F134" s="199" t="s">
        <v>161</v>
      </c>
      <c r="G134" s="33"/>
      <c r="H134" s="33"/>
      <c r="I134" s="200"/>
      <c r="J134" s="33"/>
      <c r="K134" s="33"/>
      <c r="L134" s="36"/>
      <c r="M134" s="201"/>
      <c r="N134" s="202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130</v>
      </c>
      <c r="AU134" s="14" t="s">
        <v>84</v>
      </c>
    </row>
    <row r="135" spans="1:65" s="2" customFormat="1" ht="29.25">
      <c r="A135" s="31"/>
      <c r="B135" s="32"/>
      <c r="C135" s="33"/>
      <c r="D135" s="198" t="s">
        <v>162</v>
      </c>
      <c r="E135" s="33"/>
      <c r="F135" s="203" t="s">
        <v>163</v>
      </c>
      <c r="G135" s="33"/>
      <c r="H135" s="33"/>
      <c r="I135" s="200"/>
      <c r="J135" s="33"/>
      <c r="K135" s="33"/>
      <c r="L135" s="36"/>
      <c r="M135" s="201"/>
      <c r="N135" s="202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162</v>
      </c>
      <c r="AU135" s="14" t="s">
        <v>84</v>
      </c>
    </row>
    <row r="136" spans="1:65" s="2" customFormat="1" ht="33" customHeight="1">
      <c r="A136" s="31"/>
      <c r="B136" s="32"/>
      <c r="C136" s="184" t="s">
        <v>164</v>
      </c>
      <c r="D136" s="184" t="s">
        <v>124</v>
      </c>
      <c r="E136" s="185" t="s">
        <v>165</v>
      </c>
      <c r="F136" s="186" t="s">
        <v>166</v>
      </c>
      <c r="G136" s="187" t="s">
        <v>127</v>
      </c>
      <c r="H136" s="188">
        <v>2645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39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128</v>
      </c>
      <c r="AT136" s="196" t="s">
        <v>124</v>
      </c>
      <c r="AU136" s="196" t="s">
        <v>84</v>
      </c>
      <c r="AY136" s="14" t="s">
        <v>122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82</v>
      </c>
      <c r="BK136" s="197">
        <f>ROUND(I136*H136,2)</f>
        <v>0</v>
      </c>
      <c r="BL136" s="14" t="s">
        <v>128</v>
      </c>
      <c r="BM136" s="196" t="s">
        <v>167</v>
      </c>
    </row>
    <row r="137" spans="1:65" s="2" customFormat="1" ht="19.5">
      <c r="A137" s="31"/>
      <c r="B137" s="32"/>
      <c r="C137" s="33"/>
      <c r="D137" s="198" t="s">
        <v>130</v>
      </c>
      <c r="E137" s="33"/>
      <c r="F137" s="199" t="s">
        <v>168</v>
      </c>
      <c r="G137" s="33"/>
      <c r="H137" s="33"/>
      <c r="I137" s="200"/>
      <c r="J137" s="33"/>
      <c r="K137" s="33"/>
      <c r="L137" s="36"/>
      <c r="M137" s="201"/>
      <c r="N137" s="202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130</v>
      </c>
      <c r="AU137" s="14" t="s">
        <v>84</v>
      </c>
    </row>
    <row r="138" spans="1:65" s="2" customFormat="1" ht="16.5" customHeight="1">
      <c r="A138" s="31"/>
      <c r="B138" s="32"/>
      <c r="C138" s="184" t="s">
        <v>169</v>
      </c>
      <c r="D138" s="184" t="s">
        <v>124</v>
      </c>
      <c r="E138" s="185" t="s">
        <v>170</v>
      </c>
      <c r="F138" s="186" t="s">
        <v>171</v>
      </c>
      <c r="G138" s="187" t="s">
        <v>127</v>
      </c>
      <c r="H138" s="188">
        <v>1510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39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128</v>
      </c>
      <c r="AT138" s="196" t="s">
        <v>124</v>
      </c>
      <c r="AU138" s="196" t="s">
        <v>84</v>
      </c>
      <c r="AY138" s="14" t="s">
        <v>122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82</v>
      </c>
      <c r="BK138" s="197">
        <f>ROUND(I138*H138,2)</f>
        <v>0</v>
      </c>
      <c r="BL138" s="14" t="s">
        <v>128</v>
      </c>
      <c r="BM138" s="196" t="s">
        <v>172</v>
      </c>
    </row>
    <row r="139" spans="1:65" s="2" customFormat="1" ht="29.25">
      <c r="A139" s="31"/>
      <c r="B139" s="32"/>
      <c r="C139" s="33"/>
      <c r="D139" s="198" t="s">
        <v>130</v>
      </c>
      <c r="E139" s="33"/>
      <c r="F139" s="199" t="s">
        <v>173</v>
      </c>
      <c r="G139" s="33"/>
      <c r="H139" s="33"/>
      <c r="I139" s="200"/>
      <c r="J139" s="33"/>
      <c r="K139" s="33"/>
      <c r="L139" s="36"/>
      <c r="M139" s="204"/>
      <c r="N139" s="205"/>
      <c r="O139" s="206"/>
      <c r="P139" s="206"/>
      <c r="Q139" s="206"/>
      <c r="R139" s="206"/>
      <c r="S139" s="206"/>
      <c r="T139" s="207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130</v>
      </c>
      <c r="AU139" s="14" t="s">
        <v>84</v>
      </c>
    </row>
    <row r="140" spans="1:65" s="2" customFormat="1" ht="6.95" customHeight="1">
      <c r="A140" s="31"/>
      <c r="B140" s="51"/>
      <c r="C140" s="52"/>
      <c r="D140" s="52"/>
      <c r="E140" s="52"/>
      <c r="F140" s="52"/>
      <c r="G140" s="52"/>
      <c r="H140" s="52"/>
      <c r="I140" s="52"/>
      <c r="J140" s="52"/>
      <c r="K140" s="52"/>
      <c r="L140" s="36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sheetProtection algorithmName="SHA-512" hashValue="V1Bdv17B3FoJjhE8QVJc+/aUIdwcxqfl7cVzhv3aqackx4vKcD3Z15Xd+FAj7+W8hgFxEIK8xIZ2g/w971FN2g==" saltValue="LKFxKo0fzjanpaa4GUJbCSf7YYrCCifFwAQj80GPdSBXznG0NdZeZga3elur0/2NPfNcUo/Qm1ak3I46nChGFw==" spinCount="100000" sheet="1" objects="1" scenarios="1" formatColumns="0" formatRows="0" autoFilter="0"/>
  <autoFilter ref="C117:K13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87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hidden="1" customHeight="1">
      <c r="B4" s="17"/>
      <c r="D4" s="107" t="s">
        <v>97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Helštýn alej Valašské Meziříčí_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98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174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28. 4. 2024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ROUND(J117,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38</v>
      </c>
      <c r="E33" s="109" t="s">
        <v>39</v>
      </c>
      <c r="F33" s="120">
        <f>ROUND((SUM(BE117:BE164)),  2)</f>
        <v>0</v>
      </c>
      <c r="G33" s="31"/>
      <c r="H33" s="31"/>
      <c r="I33" s="121">
        <v>0.21</v>
      </c>
      <c r="J33" s="120">
        <f>ROUND(((SUM(BE117:BE164))*I33),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40</v>
      </c>
      <c r="F34" s="120">
        <f>ROUND((SUM(BF117:BF164)),  2)</f>
        <v>0</v>
      </c>
      <c r="G34" s="31"/>
      <c r="H34" s="31"/>
      <c r="I34" s="121">
        <v>0.12</v>
      </c>
      <c r="J34" s="120">
        <f>ROUND(((SUM(BF117:BF164))*I34),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ROUND((SUM(BG117:BG164)),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ROUND((SUM(BH117:BH164)),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ROUND((SUM(BI117:BI164)),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Helštýn alej Valašské Meziříčí_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Z.02 - Stromy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Valašské Meziříčí</v>
      </c>
      <c r="G89" s="33"/>
      <c r="H89" s="33"/>
      <c r="I89" s="26" t="s">
        <v>22</v>
      </c>
      <c r="J89" s="63" t="str">
        <f>IF(J12="","",J12)</f>
        <v>28. 4. 2024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101</v>
      </c>
      <c r="D94" s="141"/>
      <c r="E94" s="141"/>
      <c r="F94" s="141"/>
      <c r="G94" s="141"/>
      <c r="H94" s="141"/>
      <c r="I94" s="141"/>
      <c r="J94" s="142" t="s">
        <v>102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103</v>
      </c>
      <c r="D96" s="33"/>
      <c r="E96" s="33"/>
      <c r="F96" s="33"/>
      <c r="G96" s="33"/>
      <c r="H96" s="33"/>
      <c r="I96" s="33"/>
      <c r="J96" s="81">
        <f>J117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hidden="1" customHeight="1">
      <c r="B97" s="144"/>
      <c r="C97" s="145"/>
      <c r="D97" s="146" t="s">
        <v>105</v>
      </c>
      <c r="E97" s="147"/>
      <c r="F97" s="147"/>
      <c r="G97" s="147"/>
      <c r="H97" s="147"/>
      <c r="I97" s="147"/>
      <c r="J97" s="148">
        <f>J118</f>
        <v>0</v>
      </c>
      <c r="K97" s="145"/>
      <c r="L97" s="149"/>
    </row>
    <row r="98" spans="1:31" s="2" customFormat="1" ht="21.75" hidden="1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hidden="1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107</v>
      </c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67" t="str">
        <f>E7</f>
        <v>Helštýn alej Valašské Meziříčí_</v>
      </c>
      <c r="F107" s="268"/>
      <c r="G107" s="268"/>
      <c r="H107" s="268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98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19" t="str">
        <f>E9</f>
        <v>Z.02 - Stromy</v>
      </c>
      <c r="F109" s="269"/>
      <c r="G109" s="269"/>
      <c r="H109" s="269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3"/>
      <c r="E111" s="33"/>
      <c r="F111" s="24" t="str">
        <f>F12</f>
        <v>Valašské Meziříčí</v>
      </c>
      <c r="G111" s="33"/>
      <c r="H111" s="33"/>
      <c r="I111" s="26" t="s">
        <v>22</v>
      </c>
      <c r="J111" s="63" t="str">
        <f>IF(J12="","",J12)</f>
        <v>28. 4. 2024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24</v>
      </c>
      <c r="D113" s="33"/>
      <c r="E113" s="33"/>
      <c r="F113" s="24" t="str">
        <f>E15</f>
        <v xml:space="preserve"> </v>
      </c>
      <c r="G113" s="33"/>
      <c r="H113" s="33"/>
      <c r="I113" s="26" t="s">
        <v>30</v>
      </c>
      <c r="J113" s="29" t="str">
        <f>E21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28</v>
      </c>
      <c r="D114" s="33"/>
      <c r="E114" s="33"/>
      <c r="F114" s="24" t="str">
        <f>IF(E18="","",E18)</f>
        <v>Vyplň údaj</v>
      </c>
      <c r="G114" s="33"/>
      <c r="H114" s="33"/>
      <c r="I114" s="26" t="s">
        <v>32</v>
      </c>
      <c r="J114" s="29" t="str">
        <f>E24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56"/>
      <c r="B116" s="157"/>
      <c r="C116" s="158" t="s">
        <v>108</v>
      </c>
      <c r="D116" s="159" t="s">
        <v>59</v>
      </c>
      <c r="E116" s="159" t="s">
        <v>55</v>
      </c>
      <c r="F116" s="159" t="s">
        <v>56</v>
      </c>
      <c r="G116" s="159" t="s">
        <v>109</v>
      </c>
      <c r="H116" s="159" t="s">
        <v>110</v>
      </c>
      <c r="I116" s="159" t="s">
        <v>111</v>
      </c>
      <c r="J116" s="160" t="s">
        <v>102</v>
      </c>
      <c r="K116" s="161" t="s">
        <v>112</v>
      </c>
      <c r="L116" s="162"/>
      <c r="M116" s="72" t="s">
        <v>1</v>
      </c>
      <c r="N116" s="73" t="s">
        <v>38</v>
      </c>
      <c r="O116" s="73" t="s">
        <v>113</v>
      </c>
      <c r="P116" s="73" t="s">
        <v>114</v>
      </c>
      <c r="Q116" s="73" t="s">
        <v>115</v>
      </c>
      <c r="R116" s="73" t="s">
        <v>116</v>
      </c>
      <c r="S116" s="73" t="s">
        <v>117</v>
      </c>
      <c r="T116" s="74" t="s">
        <v>118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2" customFormat="1" ht="22.9" customHeight="1">
      <c r="A117" s="31"/>
      <c r="B117" s="32"/>
      <c r="C117" s="79" t="s">
        <v>119</v>
      </c>
      <c r="D117" s="33"/>
      <c r="E117" s="33"/>
      <c r="F117" s="33"/>
      <c r="G117" s="33"/>
      <c r="H117" s="33"/>
      <c r="I117" s="33"/>
      <c r="J117" s="163">
        <f>BK117</f>
        <v>0</v>
      </c>
      <c r="K117" s="33"/>
      <c r="L117" s="36"/>
      <c r="M117" s="75"/>
      <c r="N117" s="164"/>
      <c r="O117" s="76"/>
      <c r="P117" s="165">
        <f>P118</f>
        <v>0</v>
      </c>
      <c r="Q117" s="76"/>
      <c r="R117" s="165">
        <f>R118</f>
        <v>4.0532690000000002</v>
      </c>
      <c r="S117" s="76"/>
      <c r="T117" s="166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73</v>
      </c>
      <c r="AU117" s="14" t="s">
        <v>104</v>
      </c>
      <c r="BK117" s="167">
        <f>BK118</f>
        <v>0</v>
      </c>
    </row>
    <row r="118" spans="1:65" s="12" customFormat="1" ht="25.9" customHeight="1">
      <c r="B118" s="168"/>
      <c r="C118" s="169"/>
      <c r="D118" s="170" t="s">
        <v>73</v>
      </c>
      <c r="E118" s="171" t="s">
        <v>120</v>
      </c>
      <c r="F118" s="171" t="s">
        <v>121</v>
      </c>
      <c r="G118" s="169"/>
      <c r="H118" s="169"/>
      <c r="I118" s="172"/>
      <c r="J118" s="173">
        <f>BK118</f>
        <v>0</v>
      </c>
      <c r="K118" s="169"/>
      <c r="L118" s="174"/>
      <c r="M118" s="175"/>
      <c r="N118" s="176"/>
      <c r="O118" s="176"/>
      <c r="P118" s="177">
        <f>SUM(P119:P164)</f>
        <v>0</v>
      </c>
      <c r="Q118" s="176"/>
      <c r="R118" s="177">
        <f>SUM(R119:R164)</f>
        <v>4.0532690000000002</v>
      </c>
      <c r="S118" s="176"/>
      <c r="T118" s="178">
        <f>SUM(T119:T164)</f>
        <v>0</v>
      </c>
      <c r="AR118" s="179" t="s">
        <v>82</v>
      </c>
      <c r="AT118" s="180" t="s">
        <v>73</v>
      </c>
      <c r="AU118" s="180" t="s">
        <v>74</v>
      </c>
      <c r="AY118" s="179" t="s">
        <v>122</v>
      </c>
      <c r="BK118" s="181">
        <f>SUM(BK119:BK164)</f>
        <v>0</v>
      </c>
    </row>
    <row r="119" spans="1:65" s="2" customFormat="1" ht="24.2" customHeight="1">
      <c r="A119" s="31"/>
      <c r="B119" s="32"/>
      <c r="C119" s="184" t="s">
        <v>82</v>
      </c>
      <c r="D119" s="184" t="s">
        <v>124</v>
      </c>
      <c r="E119" s="185" t="s">
        <v>175</v>
      </c>
      <c r="F119" s="186" t="s">
        <v>176</v>
      </c>
      <c r="G119" s="187" t="s">
        <v>177</v>
      </c>
      <c r="H119" s="188">
        <v>32</v>
      </c>
      <c r="I119" s="189"/>
      <c r="J119" s="190">
        <f>ROUND(I119*H119,2)</f>
        <v>0</v>
      </c>
      <c r="K119" s="191"/>
      <c r="L119" s="36"/>
      <c r="M119" s="192" t="s">
        <v>1</v>
      </c>
      <c r="N119" s="193" t="s">
        <v>39</v>
      </c>
      <c r="O119" s="68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128</v>
      </c>
      <c r="AT119" s="196" t="s">
        <v>124</v>
      </c>
      <c r="AU119" s="196" t="s">
        <v>82</v>
      </c>
      <c r="AY119" s="14" t="s">
        <v>122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4" t="s">
        <v>82</v>
      </c>
      <c r="BK119" s="197">
        <f>ROUND(I119*H119,2)</f>
        <v>0</v>
      </c>
      <c r="BL119" s="14" t="s">
        <v>128</v>
      </c>
      <c r="BM119" s="196" t="s">
        <v>178</v>
      </c>
    </row>
    <row r="120" spans="1:65" s="2" customFormat="1" ht="19.5">
      <c r="A120" s="31"/>
      <c r="B120" s="32"/>
      <c r="C120" s="33"/>
      <c r="D120" s="198" t="s">
        <v>130</v>
      </c>
      <c r="E120" s="33"/>
      <c r="F120" s="199" t="s">
        <v>179</v>
      </c>
      <c r="G120" s="33"/>
      <c r="H120" s="33"/>
      <c r="I120" s="200"/>
      <c r="J120" s="33"/>
      <c r="K120" s="33"/>
      <c r="L120" s="36"/>
      <c r="M120" s="201"/>
      <c r="N120" s="202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130</v>
      </c>
      <c r="AU120" s="14" t="s">
        <v>82</v>
      </c>
    </row>
    <row r="121" spans="1:65" s="2" customFormat="1" ht="24.2" customHeight="1">
      <c r="A121" s="31"/>
      <c r="B121" s="32"/>
      <c r="C121" s="208" t="s">
        <v>84</v>
      </c>
      <c r="D121" s="208" t="s">
        <v>180</v>
      </c>
      <c r="E121" s="209" t="s">
        <v>181</v>
      </c>
      <c r="F121" s="210" t="s">
        <v>182</v>
      </c>
      <c r="G121" s="211" t="s">
        <v>177</v>
      </c>
      <c r="H121" s="212">
        <v>32</v>
      </c>
      <c r="I121" s="213"/>
      <c r="J121" s="214">
        <f>ROUND(I121*H121,2)</f>
        <v>0</v>
      </c>
      <c r="K121" s="215"/>
      <c r="L121" s="216"/>
      <c r="M121" s="217" t="s">
        <v>1</v>
      </c>
      <c r="N121" s="218" t="s">
        <v>39</v>
      </c>
      <c r="O121" s="68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164</v>
      </c>
      <c r="AT121" s="196" t="s">
        <v>180</v>
      </c>
      <c r="AU121" s="196" t="s">
        <v>82</v>
      </c>
      <c r="AY121" s="14" t="s">
        <v>122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82</v>
      </c>
      <c r="BK121" s="197">
        <f>ROUND(I121*H121,2)</f>
        <v>0</v>
      </c>
      <c r="BL121" s="14" t="s">
        <v>128</v>
      </c>
      <c r="BM121" s="196" t="s">
        <v>183</v>
      </c>
    </row>
    <row r="122" spans="1:65" s="2" customFormat="1" ht="37.9" customHeight="1">
      <c r="A122" s="31"/>
      <c r="B122" s="32"/>
      <c r="C122" s="184" t="s">
        <v>137</v>
      </c>
      <c r="D122" s="184" t="s">
        <v>124</v>
      </c>
      <c r="E122" s="185" t="s">
        <v>184</v>
      </c>
      <c r="F122" s="186" t="s">
        <v>185</v>
      </c>
      <c r="G122" s="187" t="s">
        <v>177</v>
      </c>
      <c r="H122" s="188">
        <v>32</v>
      </c>
      <c r="I122" s="189"/>
      <c r="J122" s="190">
        <f>ROUND(I122*H122,2)</f>
        <v>0</v>
      </c>
      <c r="K122" s="191"/>
      <c r="L122" s="36"/>
      <c r="M122" s="192" t="s">
        <v>1</v>
      </c>
      <c r="N122" s="193" t="s">
        <v>39</v>
      </c>
      <c r="O122" s="68"/>
      <c r="P122" s="194">
        <f>O122*H122</f>
        <v>0</v>
      </c>
      <c r="Q122" s="194">
        <v>0</v>
      </c>
      <c r="R122" s="194">
        <f>Q122*H122</f>
        <v>0</v>
      </c>
      <c r="S122" s="194">
        <v>0</v>
      </c>
      <c r="T122" s="195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128</v>
      </c>
      <c r="AT122" s="196" t="s">
        <v>124</v>
      </c>
      <c r="AU122" s="196" t="s">
        <v>82</v>
      </c>
      <c r="AY122" s="14" t="s">
        <v>122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4" t="s">
        <v>82</v>
      </c>
      <c r="BK122" s="197">
        <f>ROUND(I122*H122,2)</f>
        <v>0</v>
      </c>
      <c r="BL122" s="14" t="s">
        <v>128</v>
      </c>
      <c r="BM122" s="196" t="s">
        <v>186</v>
      </c>
    </row>
    <row r="123" spans="1:65" s="2" customFormat="1" ht="29.25">
      <c r="A123" s="31"/>
      <c r="B123" s="32"/>
      <c r="C123" s="33"/>
      <c r="D123" s="198" t="s">
        <v>130</v>
      </c>
      <c r="E123" s="33"/>
      <c r="F123" s="199" t="s">
        <v>187</v>
      </c>
      <c r="G123" s="33"/>
      <c r="H123" s="33"/>
      <c r="I123" s="200"/>
      <c r="J123" s="33"/>
      <c r="K123" s="33"/>
      <c r="L123" s="36"/>
      <c r="M123" s="201"/>
      <c r="N123" s="202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130</v>
      </c>
      <c r="AU123" s="14" t="s">
        <v>82</v>
      </c>
    </row>
    <row r="124" spans="1:65" s="2" customFormat="1" ht="16.5" customHeight="1">
      <c r="A124" s="31"/>
      <c r="B124" s="32"/>
      <c r="C124" s="208" t="s">
        <v>128</v>
      </c>
      <c r="D124" s="208" t="s">
        <v>180</v>
      </c>
      <c r="E124" s="209" t="s">
        <v>188</v>
      </c>
      <c r="F124" s="210" t="s">
        <v>189</v>
      </c>
      <c r="G124" s="211" t="s">
        <v>134</v>
      </c>
      <c r="H124" s="212">
        <v>6.4</v>
      </c>
      <c r="I124" s="213"/>
      <c r="J124" s="214">
        <f>ROUND(I124*H124,2)</f>
        <v>0</v>
      </c>
      <c r="K124" s="215"/>
      <c r="L124" s="216"/>
      <c r="M124" s="217" t="s">
        <v>1</v>
      </c>
      <c r="N124" s="218" t="s">
        <v>39</v>
      </c>
      <c r="O124" s="68"/>
      <c r="P124" s="194">
        <f>O124*H124</f>
        <v>0</v>
      </c>
      <c r="Q124" s="194">
        <v>0.22</v>
      </c>
      <c r="R124" s="194">
        <f>Q124*H124</f>
        <v>1.4080000000000001</v>
      </c>
      <c r="S124" s="194">
        <v>0</v>
      </c>
      <c r="T124" s="19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164</v>
      </c>
      <c r="AT124" s="196" t="s">
        <v>180</v>
      </c>
      <c r="AU124" s="196" t="s">
        <v>82</v>
      </c>
      <c r="AY124" s="14" t="s">
        <v>122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82</v>
      </c>
      <c r="BK124" s="197">
        <f>ROUND(I124*H124,2)</f>
        <v>0</v>
      </c>
      <c r="BL124" s="14" t="s">
        <v>128</v>
      </c>
      <c r="BM124" s="196" t="s">
        <v>190</v>
      </c>
    </row>
    <row r="125" spans="1:65" s="2" customFormat="1" ht="11.25">
      <c r="A125" s="31"/>
      <c r="B125" s="32"/>
      <c r="C125" s="33"/>
      <c r="D125" s="198" t="s">
        <v>130</v>
      </c>
      <c r="E125" s="33"/>
      <c r="F125" s="199" t="s">
        <v>189</v>
      </c>
      <c r="G125" s="33"/>
      <c r="H125" s="33"/>
      <c r="I125" s="200"/>
      <c r="J125" s="33"/>
      <c r="K125" s="33"/>
      <c r="L125" s="36"/>
      <c r="M125" s="201"/>
      <c r="N125" s="202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130</v>
      </c>
      <c r="AU125" s="14" t="s">
        <v>82</v>
      </c>
    </row>
    <row r="126" spans="1:65" s="2" customFormat="1" ht="33" customHeight="1">
      <c r="A126" s="31"/>
      <c r="B126" s="32"/>
      <c r="C126" s="184" t="s">
        <v>146</v>
      </c>
      <c r="D126" s="184" t="s">
        <v>124</v>
      </c>
      <c r="E126" s="185" t="s">
        <v>191</v>
      </c>
      <c r="F126" s="186" t="s">
        <v>192</v>
      </c>
      <c r="G126" s="187" t="s">
        <v>177</v>
      </c>
      <c r="H126" s="188">
        <v>32</v>
      </c>
      <c r="I126" s="189"/>
      <c r="J126" s="190">
        <f>ROUND(I126*H126,2)</f>
        <v>0</v>
      </c>
      <c r="K126" s="191"/>
      <c r="L126" s="36"/>
      <c r="M126" s="192" t="s">
        <v>1</v>
      </c>
      <c r="N126" s="193" t="s">
        <v>39</v>
      </c>
      <c r="O126" s="68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128</v>
      </c>
      <c r="AT126" s="196" t="s">
        <v>124</v>
      </c>
      <c r="AU126" s="196" t="s">
        <v>82</v>
      </c>
      <c r="AY126" s="14" t="s">
        <v>122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82</v>
      </c>
      <c r="BK126" s="197">
        <f>ROUND(I126*H126,2)</f>
        <v>0</v>
      </c>
      <c r="BL126" s="14" t="s">
        <v>128</v>
      </c>
      <c r="BM126" s="196" t="s">
        <v>193</v>
      </c>
    </row>
    <row r="127" spans="1:65" s="2" customFormat="1" ht="29.25">
      <c r="A127" s="31"/>
      <c r="B127" s="32"/>
      <c r="C127" s="33"/>
      <c r="D127" s="198" t="s">
        <v>130</v>
      </c>
      <c r="E127" s="33"/>
      <c r="F127" s="199" t="s">
        <v>194</v>
      </c>
      <c r="G127" s="33"/>
      <c r="H127" s="33"/>
      <c r="I127" s="200"/>
      <c r="J127" s="33"/>
      <c r="K127" s="33"/>
      <c r="L127" s="36"/>
      <c r="M127" s="201"/>
      <c r="N127" s="202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130</v>
      </c>
      <c r="AU127" s="14" t="s">
        <v>82</v>
      </c>
    </row>
    <row r="128" spans="1:65" s="2" customFormat="1" ht="21.75" customHeight="1">
      <c r="A128" s="31"/>
      <c r="B128" s="32"/>
      <c r="C128" s="208" t="s">
        <v>151</v>
      </c>
      <c r="D128" s="208" t="s">
        <v>180</v>
      </c>
      <c r="E128" s="209" t="s">
        <v>195</v>
      </c>
      <c r="F128" s="210" t="s">
        <v>196</v>
      </c>
      <c r="G128" s="211" t="s">
        <v>177</v>
      </c>
      <c r="H128" s="212">
        <v>96</v>
      </c>
      <c r="I128" s="213"/>
      <c r="J128" s="214">
        <f>ROUND(I128*H128,2)</f>
        <v>0</v>
      </c>
      <c r="K128" s="215"/>
      <c r="L128" s="216"/>
      <c r="M128" s="217" t="s">
        <v>1</v>
      </c>
      <c r="N128" s="218" t="s">
        <v>39</v>
      </c>
      <c r="O128" s="68"/>
      <c r="P128" s="194">
        <f>O128*H128</f>
        <v>0</v>
      </c>
      <c r="Q128" s="194">
        <v>7.0899999999999999E-3</v>
      </c>
      <c r="R128" s="194">
        <f>Q128*H128</f>
        <v>0.68064000000000002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164</v>
      </c>
      <c r="AT128" s="196" t="s">
        <v>180</v>
      </c>
      <c r="AU128" s="196" t="s">
        <v>82</v>
      </c>
      <c r="AY128" s="14" t="s">
        <v>122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82</v>
      </c>
      <c r="BK128" s="197">
        <f>ROUND(I128*H128,2)</f>
        <v>0</v>
      </c>
      <c r="BL128" s="14" t="s">
        <v>128</v>
      </c>
      <c r="BM128" s="196" t="s">
        <v>197</v>
      </c>
    </row>
    <row r="129" spans="1:65" s="2" customFormat="1" ht="11.25">
      <c r="A129" s="31"/>
      <c r="B129" s="32"/>
      <c r="C129" s="33"/>
      <c r="D129" s="198" t="s">
        <v>130</v>
      </c>
      <c r="E129" s="33"/>
      <c r="F129" s="199" t="s">
        <v>198</v>
      </c>
      <c r="G129" s="33"/>
      <c r="H129" s="33"/>
      <c r="I129" s="200"/>
      <c r="J129" s="33"/>
      <c r="K129" s="33"/>
      <c r="L129" s="36"/>
      <c r="M129" s="201"/>
      <c r="N129" s="202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130</v>
      </c>
      <c r="AU129" s="14" t="s">
        <v>82</v>
      </c>
    </row>
    <row r="130" spans="1:65" s="2" customFormat="1" ht="21.75" customHeight="1">
      <c r="A130" s="31"/>
      <c r="B130" s="32"/>
      <c r="C130" s="208" t="s">
        <v>156</v>
      </c>
      <c r="D130" s="208" t="s">
        <v>180</v>
      </c>
      <c r="E130" s="209" t="s">
        <v>199</v>
      </c>
      <c r="F130" s="210" t="s">
        <v>200</v>
      </c>
      <c r="G130" s="211" t="s">
        <v>177</v>
      </c>
      <c r="H130" s="212">
        <v>288</v>
      </c>
      <c r="I130" s="213"/>
      <c r="J130" s="214">
        <f>ROUND(I130*H130,2)</f>
        <v>0</v>
      </c>
      <c r="K130" s="215"/>
      <c r="L130" s="216"/>
      <c r="M130" s="217" t="s">
        <v>1</v>
      </c>
      <c r="N130" s="218" t="s">
        <v>39</v>
      </c>
      <c r="O130" s="68"/>
      <c r="P130" s="194">
        <f>O130*H130</f>
        <v>0</v>
      </c>
      <c r="Q130" s="194">
        <v>3.5400000000000002E-3</v>
      </c>
      <c r="R130" s="194">
        <f>Q130*H130</f>
        <v>1.01952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164</v>
      </c>
      <c r="AT130" s="196" t="s">
        <v>180</v>
      </c>
      <c r="AU130" s="196" t="s">
        <v>82</v>
      </c>
      <c r="AY130" s="14" t="s">
        <v>122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82</v>
      </c>
      <c r="BK130" s="197">
        <f>ROUND(I130*H130,2)</f>
        <v>0</v>
      </c>
      <c r="BL130" s="14" t="s">
        <v>128</v>
      </c>
      <c r="BM130" s="196" t="s">
        <v>201</v>
      </c>
    </row>
    <row r="131" spans="1:65" s="2" customFormat="1" ht="11.25">
      <c r="A131" s="31"/>
      <c r="B131" s="32"/>
      <c r="C131" s="33"/>
      <c r="D131" s="198" t="s">
        <v>130</v>
      </c>
      <c r="E131" s="33"/>
      <c r="F131" s="199" t="s">
        <v>202</v>
      </c>
      <c r="G131" s="33"/>
      <c r="H131" s="33"/>
      <c r="I131" s="200"/>
      <c r="J131" s="33"/>
      <c r="K131" s="33"/>
      <c r="L131" s="36"/>
      <c r="M131" s="201"/>
      <c r="N131" s="202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130</v>
      </c>
      <c r="AU131" s="14" t="s">
        <v>82</v>
      </c>
    </row>
    <row r="132" spans="1:65" s="2" customFormat="1" ht="16.5" customHeight="1">
      <c r="A132" s="31"/>
      <c r="B132" s="32"/>
      <c r="C132" s="208" t="s">
        <v>164</v>
      </c>
      <c r="D132" s="208" t="s">
        <v>180</v>
      </c>
      <c r="E132" s="209" t="s">
        <v>203</v>
      </c>
      <c r="F132" s="210" t="s">
        <v>204</v>
      </c>
      <c r="G132" s="211" t="s">
        <v>205</v>
      </c>
      <c r="H132" s="212">
        <v>112</v>
      </c>
      <c r="I132" s="213"/>
      <c r="J132" s="214">
        <f>ROUND(I132*H132,2)</f>
        <v>0</v>
      </c>
      <c r="K132" s="215"/>
      <c r="L132" s="216"/>
      <c r="M132" s="217" t="s">
        <v>1</v>
      </c>
      <c r="N132" s="218" t="s">
        <v>39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164</v>
      </c>
      <c r="AT132" s="196" t="s">
        <v>180</v>
      </c>
      <c r="AU132" s="196" t="s">
        <v>82</v>
      </c>
      <c r="AY132" s="14" t="s">
        <v>122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82</v>
      </c>
      <c r="BK132" s="197">
        <f>ROUND(I132*H132,2)</f>
        <v>0</v>
      </c>
      <c r="BL132" s="14" t="s">
        <v>128</v>
      </c>
      <c r="BM132" s="196" t="s">
        <v>206</v>
      </c>
    </row>
    <row r="133" spans="1:65" s="2" customFormat="1" ht="11.25">
      <c r="A133" s="31"/>
      <c r="B133" s="32"/>
      <c r="C133" s="33"/>
      <c r="D133" s="198" t="s">
        <v>130</v>
      </c>
      <c r="E133" s="33"/>
      <c r="F133" s="199" t="s">
        <v>207</v>
      </c>
      <c r="G133" s="33"/>
      <c r="H133" s="33"/>
      <c r="I133" s="200"/>
      <c r="J133" s="33"/>
      <c r="K133" s="33"/>
      <c r="L133" s="36"/>
      <c r="M133" s="201"/>
      <c r="N133" s="202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130</v>
      </c>
      <c r="AU133" s="14" t="s">
        <v>82</v>
      </c>
    </row>
    <row r="134" spans="1:65" s="2" customFormat="1" ht="29.25">
      <c r="A134" s="31"/>
      <c r="B134" s="32"/>
      <c r="C134" s="33"/>
      <c r="D134" s="198" t="s">
        <v>162</v>
      </c>
      <c r="E134" s="33"/>
      <c r="F134" s="203" t="s">
        <v>208</v>
      </c>
      <c r="G134" s="33"/>
      <c r="H134" s="33"/>
      <c r="I134" s="200"/>
      <c r="J134" s="33"/>
      <c r="K134" s="33"/>
      <c r="L134" s="36"/>
      <c r="M134" s="201"/>
      <c r="N134" s="202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162</v>
      </c>
      <c r="AU134" s="14" t="s">
        <v>82</v>
      </c>
    </row>
    <row r="135" spans="1:65" s="2" customFormat="1" ht="24.2" customHeight="1">
      <c r="A135" s="31"/>
      <c r="B135" s="32"/>
      <c r="C135" s="184" t="s">
        <v>169</v>
      </c>
      <c r="D135" s="184" t="s">
        <v>124</v>
      </c>
      <c r="E135" s="185" t="s">
        <v>209</v>
      </c>
      <c r="F135" s="186" t="s">
        <v>210</v>
      </c>
      <c r="G135" s="187" t="s">
        <v>177</v>
      </c>
      <c r="H135" s="188">
        <v>32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39</v>
      </c>
      <c r="O135" s="68"/>
      <c r="P135" s="194">
        <f>O135*H135</f>
        <v>0</v>
      </c>
      <c r="Q135" s="194">
        <v>5.0000000000000002E-5</v>
      </c>
      <c r="R135" s="194">
        <f>Q135*H135</f>
        <v>1.6000000000000001E-3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128</v>
      </c>
      <c r="AT135" s="196" t="s">
        <v>124</v>
      </c>
      <c r="AU135" s="196" t="s">
        <v>82</v>
      </c>
      <c r="AY135" s="14" t="s">
        <v>122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82</v>
      </c>
      <c r="BK135" s="197">
        <f>ROUND(I135*H135,2)</f>
        <v>0</v>
      </c>
      <c r="BL135" s="14" t="s">
        <v>128</v>
      </c>
      <c r="BM135" s="196" t="s">
        <v>211</v>
      </c>
    </row>
    <row r="136" spans="1:65" s="2" customFormat="1" ht="19.5">
      <c r="A136" s="31"/>
      <c r="B136" s="32"/>
      <c r="C136" s="33"/>
      <c r="D136" s="198" t="s">
        <v>130</v>
      </c>
      <c r="E136" s="33"/>
      <c r="F136" s="199" t="s">
        <v>212</v>
      </c>
      <c r="G136" s="33"/>
      <c r="H136" s="33"/>
      <c r="I136" s="200"/>
      <c r="J136" s="33"/>
      <c r="K136" s="33"/>
      <c r="L136" s="36"/>
      <c r="M136" s="201"/>
      <c r="N136" s="202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130</v>
      </c>
      <c r="AU136" s="14" t="s">
        <v>82</v>
      </c>
    </row>
    <row r="137" spans="1:65" s="2" customFormat="1" ht="24.2" customHeight="1">
      <c r="A137" s="31"/>
      <c r="B137" s="32"/>
      <c r="C137" s="184" t="s">
        <v>213</v>
      </c>
      <c r="D137" s="184" t="s">
        <v>124</v>
      </c>
      <c r="E137" s="185" t="s">
        <v>214</v>
      </c>
      <c r="F137" s="186" t="s">
        <v>215</v>
      </c>
      <c r="G137" s="187" t="s">
        <v>177</v>
      </c>
      <c r="H137" s="188">
        <v>32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39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128</v>
      </c>
      <c r="AT137" s="196" t="s">
        <v>124</v>
      </c>
      <c r="AU137" s="196" t="s">
        <v>82</v>
      </c>
      <c r="AY137" s="14" t="s">
        <v>122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82</v>
      </c>
      <c r="BK137" s="197">
        <f>ROUND(I137*H137,2)</f>
        <v>0</v>
      </c>
      <c r="BL137" s="14" t="s">
        <v>128</v>
      </c>
      <c r="BM137" s="196" t="s">
        <v>216</v>
      </c>
    </row>
    <row r="138" spans="1:65" s="2" customFormat="1" ht="19.5">
      <c r="A138" s="31"/>
      <c r="B138" s="32"/>
      <c r="C138" s="33"/>
      <c r="D138" s="198" t="s">
        <v>130</v>
      </c>
      <c r="E138" s="33"/>
      <c r="F138" s="199" t="s">
        <v>217</v>
      </c>
      <c r="G138" s="33"/>
      <c r="H138" s="33"/>
      <c r="I138" s="200"/>
      <c r="J138" s="33"/>
      <c r="K138" s="33"/>
      <c r="L138" s="36"/>
      <c r="M138" s="201"/>
      <c r="N138" s="202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130</v>
      </c>
      <c r="AU138" s="14" t="s">
        <v>82</v>
      </c>
    </row>
    <row r="139" spans="1:65" s="2" customFormat="1" ht="24.2" customHeight="1">
      <c r="A139" s="31"/>
      <c r="B139" s="32"/>
      <c r="C139" s="184" t="s">
        <v>218</v>
      </c>
      <c r="D139" s="184" t="s">
        <v>124</v>
      </c>
      <c r="E139" s="185" t="s">
        <v>219</v>
      </c>
      <c r="F139" s="186" t="s">
        <v>220</v>
      </c>
      <c r="G139" s="187" t="s">
        <v>177</v>
      </c>
      <c r="H139" s="188">
        <v>32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39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128</v>
      </c>
      <c r="AT139" s="196" t="s">
        <v>124</v>
      </c>
      <c r="AU139" s="196" t="s">
        <v>82</v>
      </c>
      <c r="AY139" s="14" t="s">
        <v>122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82</v>
      </c>
      <c r="BK139" s="197">
        <f>ROUND(I139*H139,2)</f>
        <v>0</v>
      </c>
      <c r="BL139" s="14" t="s">
        <v>128</v>
      </c>
      <c r="BM139" s="196" t="s">
        <v>221</v>
      </c>
    </row>
    <row r="140" spans="1:65" s="2" customFormat="1" ht="19.5">
      <c r="A140" s="31"/>
      <c r="B140" s="32"/>
      <c r="C140" s="33"/>
      <c r="D140" s="198" t="s">
        <v>130</v>
      </c>
      <c r="E140" s="33"/>
      <c r="F140" s="199" t="s">
        <v>222</v>
      </c>
      <c r="G140" s="33"/>
      <c r="H140" s="33"/>
      <c r="I140" s="200"/>
      <c r="J140" s="33"/>
      <c r="K140" s="33"/>
      <c r="L140" s="36"/>
      <c r="M140" s="201"/>
      <c r="N140" s="202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130</v>
      </c>
      <c r="AU140" s="14" t="s">
        <v>82</v>
      </c>
    </row>
    <row r="141" spans="1:65" s="2" customFormat="1" ht="16.5" customHeight="1">
      <c r="A141" s="31"/>
      <c r="B141" s="32"/>
      <c r="C141" s="208" t="s">
        <v>8</v>
      </c>
      <c r="D141" s="208" t="s">
        <v>180</v>
      </c>
      <c r="E141" s="209" t="s">
        <v>223</v>
      </c>
      <c r="F141" s="210" t="s">
        <v>224</v>
      </c>
      <c r="G141" s="211" t="s">
        <v>225</v>
      </c>
      <c r="H141" s="212">
        <v>9.6</v>
      </c>
      <c r="I141" s="213"/>
      <c r="J141" s="214">
        <f>ROUND(I141*H141,2)</f>
        <v>0</v>
      </c>
      <c r="K141" s="215"/>
      <c r="L141" s="216"/>
      <c r="M141" s="217" t="s">
        <v>1</v>
      </c>
      <c r="N141" s="218" t="s">
        <v>39</v>
      </c>
      <c r="O141" s="68"/>
      <c r="P141" s="194">
        <f>O141*H141</f>
        <v>0</v>
      </c>
      <c r="Q141" s="194">
        <v>8.0000000000000004E-4</v>
      </c>
      <c r="R141" s="194">
        <f>Q141*H141</f>
        <v>7.6800000000000002E-3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164</v>
      </c>
      <c r="AT141" s="196" t="s">
        <v>180</v>
      </c>
      <c r="AU141" s="196" t="s">
        <v>82</v>
      </c>
      <c r="AY141" s="14" t="s">
        <v>122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82</v>
      </c>
      <c r="BK141" s="197">
        <f>ROUND(I141*H141,2)</f>
        <v>0</v>
      </c>
      <c r="BL141" s="14" t="s">
        <v>128</v>
      </c>
      <c r="BM141" s="196" t="s">
        <v>226</v>
      </c>
    </row>
    <row r="142" spans="1:65" s="2" customFormat="1" ht="11.25">
      <c r="A142" s="31"/>
      <c r="B142" s="32"/>
      <c r="C142" s="33"/>
      <c r="D142" s="198" t="s">
        <v>130</v>
      </c>
      <c r="E142" s="33"/>
      <c r="F142" s="199" t="s">
        <v>227</v>
      </c>
      <c r="G142" s="33"/>
      <c r="H142" s="33"/>
      <c r="I142" s="200"/>
      <c r="J142" s="33"/>
      <c r="K142" s="33"/>
      <c r="L142" s="36"/>
      <c r="M142" s="201"/>
      <c r="N142" s="202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130</v>
      </c>
      <c r="AU142" s="14" t="s">
        <v>82</v>
      </c>
    </row>
    <row r="143" spans="1:65" s="2" customFormat="1" ht="24.2" customHeight="1">
      <c r="A143" s="31"/>
      <c r="B143" s="32"/>
      <c r="C143" s="184" t="s">
        <v>228</v>
      </c>
      <c r="D143" s="184" t="s">
        <v>124</v>
      </c>
      <c r="E143" s="185" t="s">
        <v>229</v>
      </c>
      <c r="F143" s="186" t="s">
        <v>230</v>
      </c>
      <c r="G143" s="187" t="s">
        <v>177</v>
      </c>
      <c r="H143" s="188">
        <v>4.7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39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128</v>
      </c>
      <c r="AT143" s="196" t="s">
        <v>124</v>
      </c>
      <c r="AU143" s="196" t="s">
        <v>82</v>
      </c>
      <c r="AY143" s="14" t="s">
        <v>122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82</v>
      </c>
      <c r="BK143" s="197">
        <f>ROUND(I143*H143,2)</f>
        <v>0</v>
      </c>
      <c r="BL143" s="14" t="s">
        <v>128</v>
      </c>
      <c r="BM143" s="196" t="s">
        <v>231</v>
      </c>
    </row>
    <row r="144" spans="1:65" s="2" customFormat="1" ht="19.5">
      <c r="A144" s="31"/>
      <c r="B144" s="32"/>
      <c r="C144" s="33"/>
      <c r="D144" s="198" t="s">
        <v>130</v>
      </c>
      <c r="E144" s="33"/>
      <c r="F144" s="199" t="s">
        <v>232</v>
      </c>
      <c r="G144" s="33"/>
      <c r="H144" s="33"/>
      <c r="I144" s="200"/>
      <c r="J144" s="33"/>
      <c r="K144" s="33"/>
      <c r="L144" s="36"/>
      <c r="M144" s="201"/>
      <c r="N144" s="202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130</v>
      </c>
      <c r="AU144" s="14" t="s">
        <v>82</v>
      </c>
    </row>
    <row r="145" spans="1:65" s="2" customFormat="1" ht="16.5" customHeight="1">
      <c r="A145" s="31"/>
      <c r="B145" s="32"/>
      <c r="C145" s="208" t="s">
        <v>233</v>
      </c>
      <c r="D145" s="208" t="s">
        <v>180</v>
      </c>
      <c r="E145" s="209" t="s">
        <v>234</v>
      </c>
      <c r="F145" s="210" t="s">
        <v>235</v>
      </c>
      <c r="G145" s="211" t="s">
        <v>236</v>
      </c>
      <c r="H145" s="212">
        <v>0.52500000000000002</v>
      </c>
      <c r="I145" s="213"/>
      <c r="J145" s="214">
        <f>ROUND(I145*H145,2)</f>
        <v>0</v>
      </c>
      <c r="K145" s="215"/>
      <c r="L145" s="216"/>
      <c r="M145" s="217" t="s">
        <v>1</v>
      </c>
      <c r="N145" s="218" t="s">
        <v>39</v>
      </c>
      <c r="O145" s="68"/>
      <c r="P145" s="194">
        <f>O145*H145</f>
        <v>0</v>
      </c>
      <c r="Q145" s="194">
        <v>1E-3</v>
      </c>
      <c r="R145" s="194">
        <f>Q145*H145</f>
        <v>5.2500000000000008E-4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164</v>
      </c>
      <c r="AT145" s="196" t="s">
        <v>180</v>
      </c>
      <c r="AU145" s="196" t="s">
        <v>82</v>
      </c>
      <c r="AY145" s="14" t="s">
        <v>122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82</v>
      </c>
      <c r="BK145" s="197">
        <f>ROUND(I145*H145,2)</f>
        <v>0</v>
      </c>
      <c r="BL145" s="14" t="s">
        <v>128</v>
      </c>
      <c r="BM145" s="196" t="s">
        <v>237</v>
      </c>
    </row>
    <row r="146" spans="1:65" s="2" customFormat="1" ht="11.25">
      <c r="A146" s="31"/>
      <c r="B146" s="32"/>
      <c r="C146" s="33"/>
      <c r="D146" s="198" t="s">
        <v>130</v>
      </c>
      <c r="E146" s="33"/>
      <c r="F146" s="199" t="s">
        <v>238</v>
      </c>
      <c r="G146" s="33"/>
      <c r="H146" s="33"/>
      <c r="I146" s="200"/>
      <c r="J146" s="33"/>
      <c r="K146" s="33"/>
      <c r="L146" s="36"/>
      <c r="M146" s="201"/>
      <c r="N146" s="202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130</v>
      </c>
      <c r="AU146" s="14" t="s">
        <v>82</v>
      </c>
    </row>
    <row r="147" spans="1:65" s="2" customFormat="1" ht="37.9" customHeight="1">
      <c r="A147" s="31"/>
      <c r="B147" s="32"/>
      <c r="C147" s="208" t="s">
        <v>239</v>
      </c>
      <c r="D147" s="208" t="s">
        <v>180</v>
      </c>
      <c r="E147" s="209" t="s">
        <v>240</v>
      </c>
      <c r="F147" s="210" t="s">
        <v>241</v>
      </c>
      <c r="G147" s="211" t="s">
        <v>236</v>
      </c>
      <c r="H147" s="212">
        <v>2.6</v>
      </c>
      <c r="I147" s="213"/>
      <c r="J147" s="214">
        <f>ROUND(I147*H147,2)</f>
        <v>0</v>
      </c>
      <c r="K147" s="215"/>
      <c r="L147" s="216"/>
      <c r="M147" s="217" t="s">
        <v>1</v>
      </c>
      <c r="N147" s="218" t="s">
        <v>39</v>
      </c>
      <c r="O147" s="68"/>
      <c r="P147" s="194">
        <f>O147*H147</f>
        <v>0</v>
      </c>
      <c r="Q147" s="194">
        <v>1E-3</v>
      </c>
      <c r="R147" s="194">
        <f>Q147*H147</f>
        <v>2.6000000000000003E-3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164</v>
      </c>
      <c r="AT147" s="196" t="s">
        <v>180</v>
      </c>
      <c r="AU147" s="196" t="s">
        <v>82</v>
      </c>
      <c r="AY147" s="14" t="s">
        <v>122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82</v>
      </c>
      <c r="BK147" s="197">
        <f>ROUND(I147*H147,2)</f>
        <v>0</v>
      </c>
      <c r="BL147" s="14" t="s">
        <v>128</v>
      </c>
      <c r="BM147" s="196" t="s">
        <v>242</v>
      </c>
    </row>
    <row r="148" spans="1:65" s="2" customFormat="1" ht="19.5">
      <c r="A148" s="31"/>
      <c r="B148" s="32"/>
      <c r="C148" s="33"/>
      <c r="D148" s="198" t="s">
        <v>130</v>
      </c>
      <c r="E148" s="33"/>
      <c r="F148" s="199" t="s">
        <v>241</v>
      </c>
      <c r="G148" s="33"/>
      <c r="H148" s="33"/>
      <c r="I148" s="200"/>
      <c r="J148" s="33"/>
      <c r="K148" s="33"/>
      <c r="L148" s="36"/>
      <c r="M148" s="201"/>
      <c r="N148" s="202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130</v>
      </c>
      <c r="AU148" s="14" t="s">
        <v>82</v>
      </c>
    </row>
    <row r="149" spans="1:65" s="2" customFormat="1" ht="16.5" customHeight="1">
      <c r="A149" s="31"/>
      <c r="B149" s="32"/>
      <c r="C149" s="184" t="s">
        <v>243</v>
      </c>
      <c r="D149" s="184" t="s">
        <v>124</v>
      </c>
      <c r="E149" s="185" t="s">
        <v>244</v>
      </c>
      <c r="F149" s="186" t="s">
        <v>245</v>
      </c>
      <c r="G149" s="187" t="s">
        <v>177</v>
      </c>
      <c r="H149" s="188">
        <v>32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39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128</v>
      </c>
      <c r="AT149" s="196" t="s">
        <v>124</v>
      </c>
      <c r="AU149" s="196" t="s">
        <v>82</v>
      </c>
      <c r="AY149" s="14" t="s">
        <v>122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82</v>
      </c>
      <c r="BK149" s="197">
        <f>ROUND(I149*H149,2)</f>
        <v>0</v>
      </c>
      <c r="BL149" s="14" t="s">
        <v>128</v>
      </c>
      <c r="BM149" s="196" t="s">
        <v>246</v>
      </c>
    </row>
    <row r="150" spans="1:65" s="2" customFormat="1" ht="11.25">
      <c r="A150" s="31"/>
      <c r="B150" s="32"/>
      <c r="C150" s="33"/>
      <c r="D150" s="198" t="s">
        <v>130</v>
      </c>
      <c r="E150" s="33"/>
      <c r="F150" s="199" t="s">
        <v>247</v>
      </c>
      <c r="G150" s="33"/>
      <c r="H150" s="33"/>
      <c r="I150" s="200"/>
      <c r="J150" s="33"/>
      <c r="K150" s="33"/>
      <c r="L150" s="36"/>
      <c r="M150" s="201"/>
      <c r="N150" s="202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130</v>
      </c>
      <c r="AU150" s="14" t="s">
        <v>82</v>
      </c>
    </row>
    <row r="151" spans="1:65" s="2" customFormat="1" ht="24.2" customHeight="1">
      <c r="A151" s="31"/>
      <c r="B151" s="32"/>
      <c r="C151" s="184" t="s">
        <v>248</v>
      </c>
      <c r="D151" s="184" t="s">
        <v>124</v>
      </c>
      <c r="E151" s="185" t="s">
        <v>249</v>
      </c>
      <c r="F151" s="186" t="s">
        <v>250</v>
      </c>
      <c r="G151" s="187" t="s">
        <v>127</v>
      </c>
      <c r="H151" s="188">
        <v>32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39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128</v>
      </c>
      <c r="AT151" s="196" t="s">
        <v>124</v>
      </c>
      <c r="AU151" s="196" t="s">
        <v>82</v>
      </c>
      <c r="AY151" s="14" t="s">
        <v>122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82</v>
      </c>
      <c r="BK151" s="197">
        <f>ROUND(I151*H151,2)</f>
        <v>0</v>
      </c>
      <c r="BL151" s="14" t="s">
        <v>128</v>
      </c>
      <c r="BM151" s="196" t="s">
        <v>251</v>
      </c>
    </row>
    <row r="152" spans="1:65" s="2" customFormat="1" ht="19.5">
      <c r="A152" s="31"/>
      <c r="B152" s="32"/>
      <c r="C152" s="33"/>
      <c r="D152" s="198" t="s">
        <v>130</v>
      </c>
      <c r="E152" s="33"/>
      <c r="F152" s="199" t="s">
        <v>252</v>
      </c>
      <c r="G152" s="33"/>
      <c r="H152" s="33"/>
      <c r="I152" s="200"/>
      <c r="J152" s="33"/>
      <c r="K152" s="33"/>
      <c r="L152" s="36"/>
      <c r="M152" s="201"/>
      <c r="N152" s="202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130</v>
      </c>
      <c r="AU152" s="14" t="s">
        <v>82</v>
      </c>
    </row>
    <row r="153" spans="1:65" s="2" customFormat="1" ht="16.5" customHeight="1">
      <c r="A153" s="31"/>
      <c r="B153" s="32"/>
      <c r="C153" s="208" t="s">
        <v>253</v>
      </c>
      <c r="D153" s="208" t="s">
        <v>180</v>
      </c>
      <c r="E153" s="209" t="s">
        <v>254</v>
      </c>
      <c r="F153" s="210" t="s">
        <v>255</v>
      </c>
      <c r="G153" s="211" t="s">
        <v>134</v>
      </c>
      <c r="H153" s="212">
        <v>3.2959999999999998</v>
      </c>
      <c r="I153" s="213"/>
      <c r="J153" s="214">
        <f>ROUND(I153*H153,2)</f>
        <v>0</v>
      </c>
      <c r="K153" s="215"/>
      <c r="L153" s="216"/>
      <c r="M153" s="217" t="s">
        <v>1</v>
      </c>
      <c r="N153" s="218" t="s">
        <v>39</v>
      </c>
      <c r="O153" s="68"/>
      <c r="P153" s="194">
        <f>O153*H153</f>
        <v>0</v>
      </c>
      <c r="Q153" s="194">
        <v>0.2</v>
      </c>
      <c r="R153" s="194">
        <f>Q153*H153</f>
        <v>0.65920000000000001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164</v>
      </c>
      <c r="AT153" s="196" t="s">
        <v>180</v>
      </c>
      <c r="AU153" s="196" t="s">
        <v>82</v>
      </c>
      <c r="AY153" s="14" t="s">
        <v>122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82</v>
      </c>
      <c r="BK153" s="197">
        <f>ROUND(I153*H153,2)</f>
        <v>0</v>
      </c>
      <c r="BL153" s="14" t="s">
        <v>128</v>
      </c>
      <c r="BM153" s="196" t="s">
        <v>256</v>
      </c>
    </row>
    <row r="154" spans="1:65" s="2" customFormat="1" ht="11.25">
      <c r="A154" s="31"/>
      <c r="B154" s="32"/>
      <c r="C154" s="33"/>
      <c r="D154" s="198" t="s">
        <v>130</v>
      </c>
      <c r="E154" s="33"/>
      <c r="F154" s="199" t="s">
        <v>255</v>
      </c>
      <c r="G154" s="33"/>
      <c r="H154" s="33"/>
      <c r="I154" s="200"/>
      <c r="J154" s="33"/>
      <c r="K154" s="33"/>
      <c r="L154" s="36"/>
      <c r="M154" s="201"/>
      <c r="N154" s="202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130</v>
      </c>
      <c r="AU154" s="14" t="s">
        <v>82</v>
      </c>
    </row>
    <row r="155" spans="1:65" s="2" customFormat="1" ht="16.5" customHeight="1">
      <c r="A155" s="31"/>
      <c r="B155" s="32"/>
      <c r="C155" s="184" t="s">
        <v>257</v>
      </c>
      <c r="D155" s="184" t="s">
        <v>124</v>
      </c>
      <c r="E155" s="185" t="s">
        <v>258</v>
      </c>
      <c r="F155" s="186" t="s">
        <v>259</v>
      </c>
      <c r="G155" s="187" t="s">
        <v>134</v>
      </c>
      <c r="H155" s="188">
        <v>25.6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39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128</v>
      </c>
      <c r="AT155" s="196" t="s">
        <v>124</v>
      </c>
      <c r="AU155" s="196" t="s">
        <v>82</v>
      </c>
      <c r="AY155" s="14" t="s">
        <v>122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82</v>
      </c>
      <c r="BK155" s="197">
        <f>ROUND(I155*H155,2)</f>
        <v>0</v>
      </c>
      <c r="BL155" s="14" t="s">
        <v>128</v>
      </c>
      <c r="BM155" s="196" t="s">
        <v>260</v>
      </c>
    </row>
    <row r="156" spans="1:65" s="2" customFormat="1" ht="11.25">
      <c r="A156" s="31"/>
      <c r="B156" s="32"/>
      <c r="C156" s="33"/>
      <c r="D156" s="198" t="s">
        <v>130</v>
      </c>
      <c r="E156" s="33"/>
      <c r="F156" s="199" t="s">
        <v>261</v>
      </c>
      <c r="G156" s="33"/>
      <c r="H156" s="33"/>
      <c r="I156" s="200"/>
      <c r="J156" s="33"/>
      <c r="K156" s="33"/>
      <c r="L156" s="36"/>
      <c r="M156" s="201"/>
      <c r="N156" s="202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130</v>
      </c>
      <c r="AU156" s="14" t="s">
        <v>82</v>
      </c>
    </row>
    <row r="157" spans="1:65" s="2" customFormat="1" ht="16.5" customHeight="1">
      <c r="A157" s="31"/>
      <c r="B157" s="32"/>
      <c r="C157" s="208" t="s">
        <v>7</v>
      </c>
      <c r="D157" s="208" t="s">
        <v>180</v>
      </c>
      <c r="E157" s="209" t="s">
        <v>262</v>
      </c>
      <c r="F157" s="210" t="s">
        <v>263</v>
      </c>
      <c r="G157" s="211" t="s">
        <v>134</v>
      </c>
      <c r="H157" s="212">
        <v>25.6</v>
      </c>
      <c r="I157" s="213"/>
      <c r="J157" s="214">
        <f>ROUND(I157*H157,2)</f>
        <v>0</v>
      </c>
      <c r="K157" s="215"/>
      <c r="L157" s="216"/>
      <c r="M157" s="217" t="s">
        <v>1</v>
      </c>
      <c r="N157" s="218" t="s">
        <v>39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164</v>
      </c>
      <c r="AT157" s="196" t="s">
        <v>180</v>
      </c>
      <c r="AU157" s="196" t="s">
        <v>82</v>
      </c>
      <c r="AY157" s="14" t="s">
        <v>122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82</v>
      </c>
      <c r="BK157" s="197">
        <f>ROUND(I157*H157,2)</f>
        <v>0</v>
      </c>
      <c r="BL157" s="14" t="s">
        <v>128</v>
      </c>
      <c r="BM157" s="196" t="s">
        <v>264</v>
      </c>
    </row>
    <row r="158" spans="1:65" s="2" customFormat="1" ht="11.25">
      <c r="A158" s="31"/>
      <c r="B158" s="32"/>
      <c r="C158" s="33"/>
      <c r="D158" s="198" t="s">
        <v>130</v>
      </c>
      <c r="E158" s="33"/>
      <c r="F158" s="199" t="s">
        <v>263</v>
      </c>
      <c r="G158" s="33"/>
      <c r="H158" s="33"/>
      <c r="I158" s="200"/>
      <c r="J158" s="33"/>
      <c r="K158" s="33"/>
      <c r="L158" s="36"/>
      <c r="M158" s="201"/>
      <c r="N158" s="202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130</v>
      </c>
      <c r="AU158" s="14" t="s">
        <v>82</v>
      </c>
    </row>
    <row r="159" spans="1:65" s="2" customFormat="1" ht="24.2" customHeight="1">
      <c r="A159" s="31"/>
      <c r="B159" s="32"/>
      <c r="C159" s="184" t="s">
        <v>265</v>
      </c>
      <c r="D159" s="184" t="s">
        <v>124</v>
      </c>
      <c r="E159" s="185" t="s">
        <v>266</v>
      </c>
      <c r="F159" s="186" t="s">
        <v>267</v>
      </c>
      <c r="G159" s="187" t="s">
        <v>205</v>
      </c>
      <c r="H159" s="188">
        <v>118.4</v>
      </c>
      <c r="I159" s="189"/>
      <c r="J159" s="190">
        <f>ROUND(I159*H159,2)</f>
        <v>0</v>
      </c>
      <c r="K159" s="191"/>
      <c r="L159" s="36"/>
      <c r="M159" s="192" t="s">
        <v>1</v>
      </c>
      <c r="N159" s="193" t="s">
        <v>39</v>
      </c>
      <c r="O159" s="68"/>
      <c r="P159" s="194">
        <f>O159*H159</f>
        <v>0</v>
      </c>
      <c r="Q159" s="194">
        <v>1.01E-3</v>
      </c>
      <c r="R159" s="194">
        <f>Q159*H159</f>
        <v>0.11958400000000001</v>
      </c>
      <c r="S159" s="194">
        <v>0</v>
      </c>
      <c r="T159" s="19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128</v>
      </c>
      <c r="AT159" s="196" t="s">
        <v>124</v>
      </c>
      <c r="AU159" s="196" t="s">
        <v>82</v>
      </c>
      <c r="AY159" s="14" t="s">
        <v>122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82</v>
      </c>
      <c r="BK159" s="197">
        <f>ROUND(I159*H159,2)</f>
        <v>0</v>
      </c>
      <c r="BL159" s="14" t="s">
        <v>128</v>
      </c>
      <c r="BM159" s="196" t="s">
        <v>268</v>
      </c>
    </row>
    <row r="160" spans="1:65" s="2" customFormat="1" ht="39">
      <c r="A160" s="31"/>
      <c r="B160" s="32"/>
      <c r="C160" s="33"/>
      <c r="D160" s="198" t="s">
        <v>130</v>
      </c>
      <c r="E160" s="33"/>
      <c r="F160" s="199" t="s">
        <v>269</v>
      </c>
      <c r="G160" s="33"/>
      <c r="H160" s="33"/>
      <c r="I160" s="200"/>
      <c r="J160" s="33"/>
      <c r="K160" s="33"/>
      <c r="L160" s="36"/>
      <c r="M160" s="201"/>
      <c r="N160" s="202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130</v>
      </c>
      <c r="AU160" s="14" t="s">
        <v>82</v>
      </c>
    </row>
    <row r="161" spans="1:65" s="2" customFormat="1" ht="24.2" customHeight="1">
      <c r="A161" s="31"/>
      <c r="B161" s="32"/>
      <c r="C161" s="208" t="s">
        <v>270</v>
      </c>
      <c r="D161" s="208" t="s">
        <v>180</v>
      </c>
      <c r="E161" s="209" t="s">
        <v>271</v>
      </c>
      <c r="F161" s="210" t="s">
        <v>272</v>
      </c>
      <c r="G161" s="211" t="s">
        <v>205</v>
      </c>
      <c r="H161" s="212">
        <v>118.4</v>
      </c>
      <c r="I161" s="213"/>
      <c r="J161" s="214">
        <f>ROUND(I161*H161,2)</f>
        <v>0</v>
      </c>
      <c r="K161" s="215"/>
      <c r="L161" s="216"/>
      <c r="M161" s="217" t="s">
        <v>1</v>
      </c>
      <c r="N161" s="218" t="s">
        <v>39</v>
      </c>
      <c r="O161" s="68"/>
      <c r="P161" s="194">
        <f>O161*H161</f>
        <v>0</v>
      </c>
      <c r="Q161" s="194">
        <v>1.2999999999999999E-3</v>
      </c>
      <c r="R161" s="194">
        <f>Q161*H161</f>
        <v>0.15392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164</v>
      </c>
      <c r="AT161" s="196" t="s">
        <v>180</v>
      </c>
      <c r="AU161" s="196" t="s">
        <v>82</v>
      </c>
      <c r="AY161" s="14" t="s">
        <v>122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82</v>
      </c>
      <c r="BK161" s="197">
        <f>ROUND(I161*H161,2)</f>
        <v>0</v>
      </c>
      <c r="BL161" s="14" t="s">
        <v>128</v>
      </c>
      <c r="BM161" s="196" t="s">
        <v>273</v>
      </c>
    </row>
    <row r="162" spans="1:65" s="2" customFormat="1" ht="19.5">
      <c r="A162" s="31"/>
      <c r="B162" s="32"/>
      <c r="C162" s="33"/>
      <c r="D162" s="198" t="s">
        <v>130</v>
      </c>
      <c r="E162" s="33"/>
      <c r="F162" s="199" t="s">
        <v>274</v>
      </c>
      <c r="G162" s="33"/>
      <c r="H162" s="33"/>
      <c r="I162" s="200"/>
      <c r="J162" s="33"/>
      <c r="K162" s="33"/>
      <c r="L162" s="36"/>
      <c r="M162" s="201"/>
      <c r="N162" s="202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130</v>
      </c>
      <c r="AU162" s="14" t="s">
        <v>82</v>
      </c>
    </row>
    <row r="163" spans="1:65" s="2" customFormat="1" ht="24.2" customHeight="1">
      <c r="A163" s="31"/>
      <c r="B163" s="32"/>
      <c r="C163" s="184" t="s">
        <v>275</v>
      </c>
      <c r="D163" s="184" t="s">
        <v>124</v>
      </c>
      <c r="E163" s="185" t="s">
        <v>276</v>
      </c>
      <c r="F163" s="186" t="s">
        <v>277</v>
      </c>
      <c r="G163" s="187" t="s">
        <v>159</v>
      </c>
      <c r="H163" s="188">
        <v>4.0529999999999999</v>
      </c>
      <c r="I163" s="189"/>
      <c r="J163" s="190">
        <f>ROUND(I163*H163,2)</f>
        <v>0</v>
      </c>
      <c r="K163" s="191"/>
      <c r="L163" s="36"/>
      <c r="M163" s="192" t="s">
        <v>1</v>
      </c>
      <c r="N163" s="193" t="s">
        <v>39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128</v>
      </c>
      <c r="AT163" s="196" t="s">
        <v>124</v>
      </c>
      <c r="AU163" s="196" t="s">
        <v>82</v>
      </c>
      <c r="AY163" s="14" t="s">
        <v>122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82</v>
      </c>
      <c r="BK163" s="197">
        <f>ROUND(I163*H163,2)</f>
        <v>0</v>
      </c>
      <c r="BL163" s="14" t="s">
        <v>128</v>
      </c>
      <c r="BM163" s="196" t="s">
        <v>278</v>
      </c>
    </row>
    <row r="164" spans="1:65" s="2" customFormat="1" ht="19.5">
      <c r="A164" s="31"/>
      <c r="B164" s="32"/>
      <c r="C164" s="33"/>
      <c r="D164" s="198" t="s">
        <v>130</v>
      </c>
      <c r="E164" s="33"/>
      <c r="F164" s="199" t="s">
        <v>279</v>
      </c>
      <c r="G164" s="33"/>
      <c r="H164" s="33"/>
      <c r="I164" s="200"/>
      <c r="J164" s="33"/>
      <c r="K164" s="33"/>
      <c r="L164" s="36"/>
      <c r="M164" s="204"/>
      <c r="N164" s="205"/>
      <c r="O164" s="206"/>
      <c r="P164" s="206"/>
      <c r="Q164" s="206"/>
      <c r="R164" s="206"/>
      <c r="S164" s="206"/>
      <c r="T164" s="207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130</v>
      </c>
      <c r="AU164" s="14" t="s">
        <v>82</v>
      </c>
    </row>
    <row r="165" spans="1:65" s="2" customFormat="1" ht="6.95" customHeight="1">
      <c r="A165" s="31"/>
      <c r="B165" s="51"/>
      <c r="C165" s="52"/>
      <c r="D165" s="52"/>
      <c r="E165" s="52"/>
      <c r="F165" s="52"/>
      <c r="G165" s="52"/>
      <c r="H165" s="52"/>
      <c r="I165" s="52"/>
      <c r="J165" s="52"/>
      <c r="K165" s="52"/>
      <c r="L165" s="36"/>
      <c r="M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</sheetData>
  <sheetProtection algorithmName="SHA-512" hashValue="xUxOMaw9led/130WoFOQxMJXQKbjQZYmaDVe8AmEuH6lsEq4udSnP+0ceMUe3yUADawMKIShOgfJx2gihQTqmA==" saltValue="WMEgomwwU0XP5PC5Cvqx/E9jUdyFF362Yx8wN/pipXP15UuOJUicTEs0XKyEaf5zIQ6HIARnZmE6FbyrByeWdA==" spinCount="100000" sheet="1" objects="1" scenarios="1" formatColumns="0" formatRows="0" autoFilter="0"/>
  <autoFilter ref="C116:K16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90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hidden="1" customHeight="1">
      <c r="B4" s="17"/>
      <c r="D4" s="107" t="s">
        <v>97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Helštýn alej Valašské Meziříčí_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98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280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28. 4. 2024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38</v>
      </c>
      <c r="E33" s="109" t="s">
        <v>39</v>
      </c>
      <c r="F33" s="120">
        <f>ROUND((SUM(BE116:BE151)),  2)</f>
        <v>0</v>
      </c>
      <c r="G33" s="31"/>
      <c r="H33" s="31"/>
      <c r="I33" s="121">
        <v>0.21</v>
      </c>
      <c r="J33" s="120">
        <f>ROUND(((SUM(BE116:BE151))*I33),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40</v>
      </c>
      <c r="F34" s="120">
        <f>ROUND((SUM(BF116:BF151)),  2)</f>
        <v>0</v>
      </c>
      <c r="G34" s="31"/>
      <c r="H34" s="31"/>
      <c r="I34" s="121">
        <v>0.12</v>
      </c>
      <c r="J34" s="120">
        <f>ROUND(((SUM(BF116:BF151))*I34),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ROUND((SUM(BG116:BG151)),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ROUND((SUM(BH116:BH151)),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ROUND((SUM(BI116:BI151)),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Helštýn alej Valašské Meziříčí_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Z.03 - Trávníky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Valašské Meziříčí</v>
      </c>
      <c r="G89" s="33"/>
      <c r="H89" s="33"/>
      <c r="I89" s="26" t="s">
        <v>22</v>
      </c>
      <c r="J89" s="63" t="str">
        <f>IF(J12="","",J12)</f>
        <v>28. 4. 2024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101</v>
      </c>
      <c r="D94" s="141"/>
      <c r="E94" s="141"/>
      <c r="F94" s="141"/>
      <c r="G94" s="141"/>
      <c r="H94" s="141"/>
      <c r="I94" s="141"/>
      <c r="J94" s="142" t="s">
        <v>102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103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2" customFormat="1" ht="21.7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hidden="1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1.25" hidden="1"/>
    <row r="100" spans="1:31" ht="11.25" hidden="1"/>
    <row r="101" spans="1:31" ht="11.25" hidden="1"/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107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7" t="str">
        <f>E7</f>
        <v>Helštýn alej Valašské Meziříčí_</v>
      </c>
      <c r="F106" s="268"/>
      <c r="G106" s="268"/>
      <c r="H106" s="268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98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19" t="str">
        <f>E9</f>
        <v>Z.03 - Trávníky</v>
      </c>
      <c r="F108" s="269"/>
      <c r="G108" s="269"/>
      <c r="H108" s="269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>Valašské Meziříčí</v>
      </c>
      <c r="G110" s="33"/>
      <c r="H110" s="33"/>
      <c r="I110" s="26" t="s">
        <v>22</v>
      </c>
      <c r="J110" s="63" t="str">
        <f>IF(J12="","",J12)</f>
        <v>28. 4. 2024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24</v>
      </c>
      <c r="D112" s="33"/>
      <c r="E112" s="33"/>
      <c r="F112" s="24" t="str">
        <f>E15</f>
        <v xml:space="preserve"> </v>
      </c>
      <c r="G112" s="33"/>
      <c r="H112" s="33"/>
      <c r="I112" s="26" t="s">
        <v>30</v>
      </c>
      <c r="J112" s="29" t="str">
        <f>E21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28</v>
      </c>
      <c r="D113" s="33"/>
      <c r="E113" s="33"/>
      <c r="F113" s="24" t="str">
        <f>IF(E18="","",E18)</f>
        <v>Vyplň údaj</v>
      </c>
      <c r="G113" s="33"/>
      <c r="H113" s="33"/>
      <c r="I113" s="26" t="s">
        <v>32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6"/>
      <c r="B115" s="157"/>
      <c r="C115" s="158" t="s">
        <v>108</v>
      </c>
      <c r="D115" s="159" t="s">
        <v>59</v>
      </c>
      <c r="E115" s="159" t="s">
        <v>55</v>
      </c>
      <c r="F115" s="159" t="s">
        <v>56</v>
      </c>
      <c r="G115" s="159" t="s">
        <v>109</v>
      </c>
      <c r="H115" s="159" t="s">
        <v>110</v>
      </c>
      <c r="I115" s="159" t="s">
        <v>111</v>
      </c>
      <c r="J115" s="160" t="s">
        <v>102</v>
      </c>
      <c r="K115" s="161" t="s">
        <v>112</v>
      </c>
      <c r="L115" s="162"/>
      <c r="M115" s="72" t="s">
        <v>1</v>
      </c>
      <c r="N115" s="73" t="s">
        <v>38</v>
      </c>
      <c r="O115" s="73" t="s">
        <v>113</v>
      </c>
      <c r="P115" s="73" t="s">
        <v>114</v>
      </c>
      <c r="Q115" s="73" t="s">
        <v>115</v>
      </c>
      <c r="R115" s="73" t="s">
        <v>116</v>
      </c>
      <c r="S115" s="73" t="s">
        <v>117</v>
      </c>
      <c r="T115" s="74" t="s">
        <v>118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2" customFormat="1" ht="22.9" customHeight="1">
      <c r="A116" s="31"/>
      <c r="B116" s="32"/>
      <c r="C116" s="79" t="s">
        <v>119</v>
      </c>
      <c r="D116" s="33"/>
      <c r="E116" s="33"/>
      <c r="F116" s="33"/>
      <c r="G116" s="33"/>
      <c r="H116" s="33"/>
      <c r="I116" s="33"/>
      <c r="J116" s="163">
        <f>BK116</f>
        <v>0</v>
      </c>
      <c r="K116" s="33"/>
      <c r="L116" s="36"/>
      <c r="M116" s="75"/>
      <c r="N116" s="164"/>
      <c r="O116" s="76"/>
      <c r="P116" s="165">
        <f>SUM(P117:P151)</f>
        <v>0</v>
      </c>
      <c r="Q116" s="76"/>
      <c r="R116" s="165">
        <f>SUM(R117:R151)</f>
        <v>3.4512000000000001E-2</v>
      </c>
      <c r="S116" s="76"/>
      <c r="T116" s="166">
        <f>SUM(T117:T151)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73</v>
      </c>
      <c r="AU116" s="14" t="s">
        <v>104</v>
      </c>
      <c r="BK116" s="167">
        <f>SUM(BK117:BK151)</f>
        <v>0</v>
      </c>
    </row>
    <row r="117" spans="1:65" s="2" customFormat="1" ht="21.75" customHeight="1">
      <c r="A117" s="31"/>
      <c r="B117" s="32"/>
      <c r="C117" s="184" t="s">
        <v>228</v>
      </c>
      <c r="D117" s="184" t="s">
        <v>124</v>
      </c>
      <c r="E117" s="185" t="s">
        <v>281</v>
      </c>
      <c r="F117" s="186" t="s">
        <v>282</v>
      </c>
      <c r="G117" s="187" t="s">
        <v>127</v>
      </c>
      <c r="H117" s="188">
        <v>2645</v>
      </c>
      <c r="I117" s="189"/>
      <c r="J117" s="190">
        <f>ROUND(I117*H117,2)</f>
        <v>0</v>
      </c>
      <c r="K117" s="191"/>
      <c r="L117" s="36"/>
      <c r="M117" s="192" t="s">
        <v>1</v>
      </c>
      <c r="N117" s="193" t="s">
        <v>39</v>
      </c>
      <c r="O117" s="68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6" t="s">
        <v>128</v>
      </c>
      <c r="AT117" s="196" t="s">
        <v>124</v>
      </c>
      <c r="AU117" s="196" t="s">
        <v>74</v>
      </c>
      <c r="AY117" s="14" t="s">
        <v>122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4" t="s">
        <v>82</v>
      </c>
      <c r="BK117" s="197">
        <f>ROUND(I117*H117,2)</f>
        <v>0</v>
      </c>
      <c r="BL117" s="14" t="s">
        <v>128</v>
      </c>
      <c r="BM117" s="196" t="s">
        <v>283</v>
      </c>
    </row>
    <row r="118" spans="1:65" s="2" customFormat="1" ht="11.25">
      <c r="A118" s="31"/>
      <c r="B118" s="32"/>
      <c r="C118" s="33"/>
      <c r="D118" s="198" t="s">
        <v>130</v>
      </c>
      <c r="E118" s="33"/>
      <c r="F118" s="199" t="s">
        <v>284</v>
      </c>
      <c r="G118" s="33"/>
      <c r="H118" s="33"/>
      <c r="I118" s="200"/>
      <c r="J118" s="33"/>
      <c r="K118" s="33"/>
      <c r="L118" s="36"/>
      <c r="M118" s="201"/>
      <c r="N118" s="202"/>
      <c r="O118" s="68"/>
      <c r="P118" s="68"/>
      <c r="Q118" s="68"/>
      <c r="R118" s="68"/>
      <c r="S118" s="68"/>
      <c r="T118" s="69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130</v>
      </c>
      <c r="AU118" s="14" t="s">
        <v>74</v>
      </c>
    </row>
    <row r="119" spans="1:65" s="2" customFormat="1" ht="21.75" customHeight="1">
      <c r="A119" s="31"/>
      <c r="B119" s="32"/>
      <c r="C119" s="184" t="s">
        <v>285</v>
      </c>
      <c r="D119" s="184" t="s">
        <v>124</v>
      </c>
      <c r="E119" s="185" t="s">
        <v>286</v>
      </c>
      <c r="F119" s="186" t="s">
        <v>287</v>
      </c>
      <c r="G119" s="187" t="s">
        <v>127</v>
      </c>
      <c r="H119" s="188">
        <v>2645</v>
      </c>
      <c r="I119" s="189"/>
      <c r="J119" s="190">
        <f>ROUND(I119*H119,2)</f>
        <v>0</v>
      </c>
      <c r="K119" s="191"/>
      <c r="L119" s="36"/>
      <c r="M119" s="192" t="s">
        <v>1</v>
      </c>
      <c r="N119" s="193" t="s">
        <v>39</v>
      </c>
      <c r="O119" s="68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128</v>
      </c>
      <c r="AT119" s="196" t="s">
        <v>124</v>
      </c>
      <c r="AU119" s="196" t="s">
        <v>74</v>
      </c>
      <c r="AY119" s="14" t="s">
        <v>122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4" t="s">
        <v>82</v>
      </c>
      <c r="BK119" s="197">
        <f>ROUND(I119*H119,2)</f>
        <v>0</v>
      </c>
      <c r="BL119" s="14" t="s">
        <v>128</v>
      </c>
      <c r="BM119" s="196" t="s">
        <v>288</v>
      </c>
    </row>
    <row r="120" spans="1:65" s="2" customFormat="1" ht="11.25">
      <c r="A120" s="31"/>
      <c r="B120" s="32"/>
      <c r="C120" s="33"/>
      <c r="D120" s="198" t="s">
        <v>130</v>
      </c>
      <c r="E120" s="33"/>
      <c r="F120" s="199" t="s">
        <v>289</v>
      </c>
      <c r="G120" s="33"/>
      <c r="H120" s="33"/>
      <c r="I120" s="200"/>
      <c r="J120" s="33"/>
      <c r="K120" s="33"/>
      <c r="L120" s="36"/>
      <c r="M120" s="201"/>
      <c r="N120" s="202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130</v>
      </c>
      <c r="AU120" s="14" t="s">
        <v>74</v>
      </c>
    </row>
    <row r="121" spans="1:65" s="2" customFormat="1" ht="24.2" customHeight="1">
      <c r="A121" s="31"/>
      <c r="B121" s="32"/>
      <c r="C121" s="184" t="s">
        <v>233</v>
      </c>
      <c r="D121" s="184" t="s">
        <v>124</v>
      </c>
      <c r="E121" s="185" t="s">
        <v>290</v>
      </c>
      <c r="F121" s="186" t="s">
        <v>291</v>
      </c>
      <c r="G121" s="187" t="s">
        <v>159</v>
      </c>
      <c r="H121" s="188">
        <v>1.0999999999999999E-2</v>
      </c>
      <c r="I121" s="189"/>
      <c r="J121" s="190">
        <f>ROUND(I121*H121,2)</f>
        <v>0</v>
      </c>
      <c r="K121" s="191"/>
      <c r="L121" s="36"/>
      <c r="M121" s="192" t="s">
        <v>1</v>
      </c>
      <c r="N121" s="193" t="s">
        <v>39</v>
      </c>
      <c r="O121" s="68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128</v>
      </c>
      <c r="AT121" s="196" t="s">
        <v>124</v>
      </c>
      <c r="AU121" s="196" t="s">
        <v>74</v>
      </c>
      <c r="AY121" s="14" t="s">
        <v>122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82</v>
      </c>
      <c r="BK121" s="197">
        <f>ROUND(I121*H121,2)</f>
        <v>0</v>
      </c>
      <c r="BL121" s="14" t="s">
        <v>128</v>
      </c>
      <c r="BM121" s="196" t="s">
        <v>292</v>
      </c>
    </row>
    <row r="122" spans="1:65" s="2" customFormat="1" ht="19.5">
      <c r="A122" s="31"/>
      <c r="B122" s="32"/>
      <c r="C122" s="33"/>
      <c r="D122" s="198" t="s">
        <v>130</v>
      </c>
      <c r="E122" s="33"/>
      <c r="F122" s="199" t="s">
        <v>293</v>
      </c>
      <c r="G122" s="33"/>
      <c r="H122" s="33"/>
      <c r="I122" s="200"/>
      <c r="J122" s="33"/>
      <c r="K122" s="33"/>
      <c r="L122" s="36"/>
      <c r="M122" s="201"/>
      <c r="N122" s="202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130</v>
      </c>
      <c r="AU122" s="14" t="s">
        <v>74</v>
      </c>
    </row>
    <row r="123" spans="1:65" s="2" customFormat="1" ht="16.5" customHeight="1">
      <c r="A123" s="31"/>
      <c r="B123" s="32"/>
      <c r="C123" s="208" t="s">
        <v>239</v>
      </c>
      <c r="D123" s="208" t="s">
        <v>180</v>
      </c>
      <c r="E123" s="209" t="s">
        <v>294</v>
      </c>
      <c r="F123" s="210" t="s">
        <v>235</v>
      </c>
      <c r="G123" s="211" t="s">
        <v>236</v>
      </c>
      <c r="H123" s="212">
        <v>11.3</v>
      </c>
      <c r="I123" s="213"/>
      <c r="J123" s="214">
        <f>ROUND(I123*H123,2)</f>
        <v>0</v>
      </c>
      <c r="K123" s="215"/>
      <c r="L123" s="216"/>
      <c r="M123" s="217" t="s">
        <v>1</v>
      </c>
      <c r="N123" s="218" t="s">
        <v>39</v>
      </c>
      <c r="O123" s="68"/>
      <c r="P123" s="194">
        <f>O123*H123</f>
        <v>0</v>
      </c>
      <c r="Q123" s="194">
        <v>1E-3</v>
      </c>
      <c r="R123" s="194">
        <f>Q123*H123</f>
        <v>1.1300000000000001E-2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164</v>
      </c>
      <c r="AT123" s="196" t="s">
        <v>180</v>
      </c>
      <c r="AU123" s="196" t="s">
        <v>74</v>
      </c>
      <c r="AY123" s="14" t="s">
        <v>122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82</v>
      </c>
      <c r="BK123" s="197">
        <f>ROUND(I123*H123,2)</f>
        <v>0</v>
      </c>
      <c r="BL123" s="14" t="s">
        <v>128</v>
      </c>
      <c r="BM123" s="196" t="s">
        <v>295</v>
      </c>
    </row>
    <row r="124" spans="1:65" s="2" customFormat="1" ht="11.25">
      <c r="A124" s="31"/>
      <c r="B124" s="32"/>
      <c r="C124" s="33"/>
      <c r="D124" s="198" t="s">
        <v>130</v>
      </c>
      <c r="E124" s="33"/>
      <c r="F124" s="199" t="s">
        <v>235</v>
      </c>
      <c r="G124" s="33"/>
      <c r="H124" s="33"/>
      <c r="I124" s="200"/>
      <c r="J124" s="33"/>
      <c r="K124" s="33"/>
      <c r="L124" s="36"/>
      <c r="M124" s="201"/>
      <c r="N124" s="202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130</v>
      </c>
      <c r="AU124" s="14" t="s">
        <v>74</v>
      </c>
    </row>
    <row r="125" spans="1:65" s="2" customFormat="1" ht="37.9" customHeight="1">
      <c r="A125" s="31"/>
      <c r="B125" s="32"/>
      <c r="C125" s="184" t="s">
        <v>82</v>
      </c>
      <c r="D125" s="184" t="s">
        <v>124</v>
      </c>
      <c r="E125" s="185" t="s">
        <v>296</v>
      </c>
      <c r="F125" s="186" t="s">
        <v>297</v>
      </c>
      <c r="G125" s="187" t="s">
        <v>127</v>
      </c>
      <c r="H125" s="188">
        <v>2645</v>
      </c>
      <c r="I125" s="189"/>
      <c r="J125" s="190">
        <f>ROUND(I125*H125,2)</f>
        <v>0</v>
      </c>
      <c r="K125" s="191"/>
      <c r="L125" s="36"/>
      <c r="M125" s="192" t="s">
        <v>1</v>
      </c>
      <c r="N125" s="193" t="s">
        <v>39</v>
      </c>
      <c r="O125" s="68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128</v>
      </c>
      <c r="AT125" s="196" t="s">
        <v>124</v>
      </c>
      <c r="AU125" s="196" t="s">
        <v>74</v>
      </c>
      <c r="AY125" s="14" t="s">
        <v>122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82</v>
      </c>
      <c r="BK125" s="197">
        <f>ROUND(I125*H125,2)</f>
        <v>0</v>
      </c>
      <c r="BL125" s="14" t="s">
        <v>128</v>
      </c>
      <c r="BM125" s="196" t="s">
        <v>298</v>
      </c>
    </row>
    <row r="126" spans="1:65" s="2" customFormat="1" ht="29.25">
      <c r="A126" s="31"/>
      <c r="B126" s="32"/>
      <c r="C126" s="33"/>
      <c r="D126" s="198" t="s">
        <v>130</v>
      </c>
      <c r="E126" s="33"/>
      <c r="F126" s="199" t="s">
        <v>299</v>
      </c>
      <c r="G126" s="33"/>
      <c r="H126" s="33"/>
      <c r="I126" s="200"/>
      <c r="J126" s="33"/>
      <c r="K126" s="33"/>
      <c r="L126" s="36"/>
      <c r="M126" s="201"/>
      <c r="N126" s="202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130</v>
      </c>
      <c r="AU126" s="14" t="s">
        <v>74</v>
      </c>
    </row>
    <row r="127" spans="1:65" s="2" customFormat="1" ht="24.2" customHeight="1">
      <c r="A127" s="31"/>
      <c r="B127" s="32"/>
      <c r="C127" s="184" t="s">
        <v>84</v>
      </c>
      <c r="D127" s="184" t="s">
        <v>124</v>
      </c>
      <c r="E127" s="185" t="s">
        <v>300</v>
      </c>
      <c r="F127" s="186" t="s">
        <v>301</v>
      </c>
      <c r="G127" s="187" t="s">
        <v>127</v>
      </c>
      <c r="H127" s="188">
        <v>565</v>
      </c>
      <c r="I127" s="189"/>
      <c r="J127" s="190">
        <f>ROUND(I127*H127,2)</f>
        <v>0</v>
      </c>
      <c r="K127" s="191"/>
      <c r="L127" s="36"/>
      <c r="M127" s="192" t="s">
        <v>1</v>
      </c>
      <c r="N127" s="193" t="s">
        <v>39</v>
      </c>
      <c r="O127" s="68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128</v>
      </c>
      <c r="AT127" s="196" t="s">
        <v>124</v>
      </c>
      <c r="AU127" s="196" t="s">
        <v>74</v>
      </c>
      <c r="AY127" s="14" t="s">
        <v>122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82</v>
      </c>
      <c r="BK127" s="197">
        <f>ROUND(I127*H127,2)</f>
        <v>0</v>
      </c>
      <c r="BL127" s="14" t="s">
        <v>128</v>
      </c>
      <c r="BM127" s="196" t="s">
        <v>302</v>
      </c>
    </row>
    <row r="128" spans="1:65" s="2" customFormat="1" ht="19.5">
      <c r="A128" s="31"/>
      <c r="B128" s="32"/>
      <c r="C128" s="33"/>
      <c r="D128" s="198" t="s">
        <v>130</v>
      </c>
      <c r="E128" s="33"/>
      <c r="F128" s="199" t="s">
        <v>303</v>
      </c>
      <c r="G128" s="33"/>
      <c r="H128" s="33"/>
      <c r="I128" s="200"/>
      <c r="J128" s="33"/>
      <c r="K128" s="33"/>
      <c r="L128" s="36"/>
      <c r="M128" s="201"/>
      <c r="N128" s="202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130</v>
      </c>
      <c r="AU128" s="14" t="s">
        <v>74</v>
      </c>
    </row>
    <row r="129" spans="1:65" s="2" customFormat="1" ht="16.5" customHeight="1">
      <c r="A129" s="31"/>
      <c r="B129" s="32"/>
      <c r="C129" s="208" t="s">
        <v>137</v>
      </c>
      <c r="D129" s="208" t="s">
        <v>180</v>
      </c>
      <c r="E129" s="209" t="s">
        <v>304</v>
      </c>
      <c r="F129" s="210" t="s">
        <v>305</v>
      </c>
      <c r="G129" s="211" t="s">
        <v>236</v>
      </c>
      <c r="H129" s="212">
        <v>16.95</v>
      </c>
      <c r="I129" s="213"/>
      <c r="J129" s="214">
        <f>ROUND(I129*H129,2)</f>
        <v>0</v>
      </c>
      <c r="K129" s="215"/>
      <c r="L129" s="216"/>
      <c r="M129" s="217" t="s">
        <v>1</v>
      </c>
      <c r="N129" s="218" t="s">
        <v>39</v>
      </c>
      <c r="O129" s="68"/>
      <c r="P129" s="194">
        <f>O129*H129</f>
        <v>0</v>
      </c>
      <c r="Q129" s="194">
        <v>1E-3</v>
      </c>
      <c r="R129" s="194">
        <f>Q129*H129</f>
        <v>1.695E-2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164</v>
      </c>
      <c r="AT129" s="196" t="s">
        <v>180</v>
      </c>
      <c r="AU129" s="196" t="s">
        <v>74</v>
      </c>
      <c r="AY129" s="14" t="s">
        <v>122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82</v>
      </c>
      <c r="BK129" s="197">
        <f>ROUND(I129*H129,2)</f>
        <v>0</v>
      </c>
      <c r="BL129" s="14" t="s">
        <v>128</v>
      </c>
      <c r="BM129" s="196" t="s">
        <v>306</v>
      </c>
    </row>
    <row r="130" spans="1:65" s="2" customFormat="1" ht="11.25">
      <c r="A130" s="31"/>
      <c r="B130" s="32"/>
      <c r="C130" s="33"/>
      <c r="D130" s="198" t="s">
        <v>130</v>
      </c>
      <c r="E130" s="33"/>
      <c r="F130" s="199" t="s">
        <v>305</v>
      </c>
      <c r="G130" s="33"/>
      <c r="H130" s="33"/>
      <c r="I130" s="200"/>
      <c r="J130" s="33"/>
      <c r="K130" s="33"/>
      <c r="L130" s="36"/>
      <c r="M130" s="201"/>
      <c r="N130" s="202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130</v>
      </c>
      <c r="AU130" s="14" t="s">
        <v>74</v>
      </c>
    </row>
    <row r="131" spans="1:65" s="2" customFormat="1" ht="24.2" customHeight="1">
      <c r="A131" s="31"/>
      <c r="B131" s="32"/>
      <c r="C131" s="184" t="s">
        <v>128</v>
      </c>
      <c r="D131" s="184" t="s">
        <v>124</v>
      </c>
      <c r="E131" s="185" t="s">
        <v>307</v>
      </c>
      <c r="F131" s="186" t="s">
        <v>308</v>
      </c>
      <c r="G131" s="187" t="s">
        <v>127</v>
      </c>
      <c r="H131" s="188">
        <v>2080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39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128</v>
      </c>
      <c r="AT131" s="196" t="s">
        <v>124</v>
      </c>
      <c r="AU131" s="196" t="s">
        <v>74</v>
      </c>
      <c r="AY131" s="14" t="s">
        <v>122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82</v>
      </c>
      <c r="BK131" s="197">
        <f>ROUND(I131*H131,2)</f>
        <v>0</v>
      </c>
      <c r="BL131" s="14" t="s">
        <v>128</v>
      </c>
      <c r="BM131" s="196" t="s">
        <v>309</v>
      </c>
    </row>
    <row r="132" spans="1:65" s="2" customFormat="1" ht="19.5">
      <c r="A132" s="31"/>
      <c r="B132" s="32"/>
      <c r="C132" s="33"/>
      <c r="D132" s="198" t="s">
        <v>130</v>
      </c>
      <c r="E132" s="33"/>
      <c r="F132" s="199" t="s">
        <v>310</v>
      </c>
      <c r="G132" s="33"/>
      <c r="H132" s="33"/>
      <c r="I132" s="200"/>
      <c r="J132" s="33"/>
      <c r="K132" s="33"/>
      <c r="L132" s="36"/>
      <c r="M132" s="201"/>
      <c r="N132" s="202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130</v>
      </c>
      <c r="AU132" s="14" t="s">
        <v>74</v>
      </c>
    </row>
    <row r="133" spans="1:65" s="2" customFormat="1" ht="16.5" customHeight="1">
      <c r="A133" s="31"/>
      <c r="B133" s="32"/>
      <c r="C133" s="208" t="s">
        <v>146</v>
      </c>
      <c r="D133" s="208" t="s">
        <v>180</v>
      </c>
      <c r="E133" s="209" t="s">
        <v>311</v>
      </c>
      <c r="F133" s="210" t="s">
        <v>312</v>
      </c>
      <c r="G133" s="211" t="s">
        <v>236</v>
      </c>
      <c r="H133" s="212">
        <v>6.24</v>
      </c>
      <c r="I133" s="213"/>
      <c r="J133" s="214">
        <f>ROUND(I133*H133,2)</f>
        <v>0</v>
      </c>
      <c r="K133" s="215"/>
      <c r="L133" s="216"/>
      <c r="M133" s="217" t="s">
        <v>1</v>
      </c>
      <c r="N133" s="218" t="s">
        <v>39</v>
      </c>
      <c r="O133" s="68"/>
      <c r="P133" s="194">
        <f>O133*H133</f>
        <v>0</v>
      </c>
      <c r="Q133" s="194">
        <v>1E-3</v>
      </c>
      <c r="R133" s="194">
        <f>Q133*H133</f>
        <v>6.2400000000000008E-3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164</v>
      </c>
      <c r="AT133" s="196" t="s">
        <v>180</v>
      </c>
      <c r="AU133" s="196" t="s">
        <v>74</v>
      </c>
      <c r="AY133" s="14" t="s">
        <v>122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82</v>
      </c>
      <c r="BK133" s="197">
        <f>ROUND(I133*H133,2)</f>
        <v>0</v>
      </c>
      <c r="BL133" s="14" t="s">
        <v>128</v>
      </c>
      <c r="BM133" s="196" t="s">
        <v>313</v>
      </c>
    </row>
    <row r="134" spans="1:65" s="2" customFormat="1" ht="11.25">
      <c r="A134" s="31"/>
      <c r="B134" s="32"/>
      <c r="C134" s="33"/>
      <c r="D134" s="198" t="s">
        <v>130</v>
      </c>
      <c r="E134" s="33"/>
      <c r="F134" s="199" t="s">
        <v>314</v>
      </c>
      <c r="G134" s="33"/>
      <c r="H134" s="33"/>
      <c r="I134" s="200"/>
      <c r="J134" s="33"/>
      <c r="K134" s="33"/>
      <c r="L134" s="36"/>
      <c r="M134" s="201"/>
      <c r="N134" s="202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130</v>
      </c>
      <c r="AU134" s="14" t="s">
        <v>74</v>
      </c>
    </row>
    <row r="135" spans="1:65" s="2" customFormat="1" ht="21.75" customHeight="1">
      <c r="A135" s="31"/>
      <c r="B135" s="32"/>
      <c r="C135" s="184" t="s">
        <v>151</v>
      </c>
      <c r="D135" s="184" t="s">
        <v>124</v>
      </c>
      <c r="E135" s="185" t="s">
        <v>315</v>
      </c>
      <c r="F135" s="186" t="s">
        <v>316</v>
      </c>
      <c r="G135" s="187" t="s">
        <v>127</v>
      </c>
      <c r="H135" s="188">
        <v>2645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39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128</v>
      </c>
      <c r="AT135" s="196" t="s">
        <v>124</v>
      </c>
      <c r="AU135" s="196" t="s">
        <v>74</v>
      </c>
      <c r="AY135" s="14" t="s">
        <v>122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82</v>
      </c>
      <c r="BK135" s="197">
        <f>ROUND(I135*H135,2)</f>
        <v>0</v>
      </c>
      <c r="BL135" s="14" t="s">
        <v>128</v>
      </c>
      <c r="BM135" s="196" t="s">
        <v>317</v>
      </c>
    </row>
    <row r="136" spans="1:65" s="2" customFormat="1" ht="11.25">
      <c r="A136" s="31"/>
      <c r="B136" s="32"/>
      <c r="C136" s="33"/>
      <c r="D136" s="198" t="s">
        <v>130</v>
      </c>
      <c r="E136" s="33"/>
      <c r="F136" s="199" t="s">
        <v>318</v>
      </c>
      <c r="G136" s="33"/>
      <c r="H136" s="33"/>
      <c r="I136" s="200"/>
      <c r="J136" s="33"/>
      <c r="K136" s="33"/>
      <c r="L136" s="36"/>
      <c r="M136" s="201"/>
      <c r="N136" s="202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130</v>
      </c>
      <c r="AU136" s="14" t="s">
        <v>74</v>
      </c>
    </row>
    <row r="137" spans="1:65" s="2" customFormat="1" ht="29.25">
      <c r="A137" s="31"/>
      <c r="B137" s="32"/>
      <c r="C137" s="33"/>
      <c r="D137" s="198" t="s">
        <v>162</v>
      </c>
      <c r="E137" s="33"/>
      <c r="F137" s="203" t="s">
        <v>319</v>
      </c>
      <c r="G137" s="33"/>
      <c r="H137" s="33"/>
      <c r="I137" s="200"/>
      <c r="J137" s="33"/>
      <c r="K137" s="33"/>
      <c r="L137" s="36"/>
      <c r="M137" s="201"/>
      <c r="N137" s="202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162</v>
      </c>
      <c r="AU137" s="14" t="s">
        <v>74</v>
      </c>
    </row>
    <row r="138" spans="1:65" s="2" customFormat="1" ht="33" customHeight="1">
      <c r="A138" s="31"/>
      <c r="B138" s="32"/>
      <c r="C138" s="184" t="s">
        <v>156</v>
      </c>
      <c r="D138" s="184" t="s">
        <v>124</v>
      </c>
      <c r="E138" s="185" t="s">
        <v>320</v>
      </c>
      <c r="F138" s="186" t="s">
        <v>321</v>
      </c>
      <c r="G138" s="187" t="s">
        <v>127</v>
      </c>
      <c r="H138" s="188">
        <v>2645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39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128</v>
      </c>
      <c r="AT138" s="196" t="s">
        <v>124</v>
      </c>
      <c r="AU138" s="196" t="s">
        <v>74</v>
      </c>
      <c r="AY138" s="14" t="s">
        <v>122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82</v>
      </c>
      <c r="BK138" s="197">
        <f>ROUND(I138*H138,2)</f>
        <v>0</v>
      </c>
      <c r="BL138" s="14" t="s">
        <v>128</v>
      </c>
      <c r="BM138" s="196" t="s">
        <v>322</v>
      </c>
    </row>
    <row r="139" spans="1:65" s="2" customFormat="1" ht="29.25">
      <c r="A139" s="31"/>
      <c r="B139" s="32"/>
      <c r="C139" s="33"/>
      <c r="D139" s="198" t="s">
        <v>130</v>
      </c>
      <c r="E139" s="33"/>
      <c r="F139" s="199" t="s">
        <v>323</v>
      </c>
      <c r="G139" s="33"/>
      <c r="H139" s="33"/>
      <c r="I139" s="200"/>
      <c r="J139" s="33"/>
      <c r="K139" s="33"/>
      <c r="L139" s="36"/>
      <c r="M139" s="201"/>
      <c r="N139" s="202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130</v>
      </c>
      <c r="AU139" s="14" t="s">
        <v>74</v>
      </c>
    </row>
    <row r="140" spans="1:65" s="2" customFormat="1" ht="16.5" customHeight="1">
      <c r="A140" s="31"/>
      <c r="B140" s="32"/>
      <c r="C140" s="208" t="s">
        <v>164</v>
      </c>
      <c r="D140" s="208" t="s">
        <v>180</v>
      </c>
      <c r="E140" s="209" t="s">
        <v>324</v>
      </c>
      <c r="F140" s="210" t="s">
        <v>325</v>
      </c>
      <c r="G140" s="211" t="s">
        <v>225</v>
      </c>
      <c r="H140" s="212">
        <v>2.1999999999999999E-2</v>
      </c>
      <c r="I140" s="213"/>
      <c r="J140" s="214">
        <f>ROUND(I140*H140,2)</f>
        <v>0</v>
      </c>
      <c r="K140" s="215"/>
      <c r="L140" s="216"/>
      <c r="M140" s="217" t="s">
        <v>1</v>
      </c>
      <c r="N140" s="218" t="s">
        <v>39</v>
      </c>
      <c r="O140" s="68"/>
      <c r="P140" s="194">
        <f>O140*H140</f>
        <v>0</v>
      </c>
      <c r="Q140" s="194">
        <v>1E-3</v>
      </c>
      <c r="R140" s="194">
        <f>Q140*H140</f>
        <v>2.1999999999999999E-5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164</v>
      </c>
      <c r="AT140" s="196" t="s">
        <v>180</v>
      </c>
      <c r="AU140" s="196" t="s">
        <v>74</v>
      </c>
      <c r="AY140" s="14" t="s">
        <v>122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82</v>
      </c>
      <c r="BK140" s="197">
        <f>ROUND(I140*H140,2)</f>
        <v>0</v>
      </c>
      <c r="BL140" s="14" t="s">
        <v>128</v>
      </c>
      <c r="BM140" s="196" t="s">
        <v>326</v>
      </c>
    </row>
    <row r="141" spans="1:65" s="2" customFormat="1" ht="11.25">
      <c r="A141" s="31"/>
      <c r="B141" s="32"/>
      <c r="C141" s="33"/>
      <c r="D141" s="198" t="s">
        <v>130</v>
      </c>
      <c r="E141" s="33"/>
      <c r="F141" s="199" t="s">
        <v>325</v>
      </c>
      <c r="G141" s="33"/>
      <c r="H141" s="33"/>
      <c r="I141" s="200"/>
      <c r="J141" s="33"/>
      <c r="K141" s="33"/>
      <c r="L141" s="36"/>
      <c r="M141" s="201"/>
      <c r="N141" s="202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130</v>
      </c>
      <c r="AU141" s="14" t="s">
        <v>74</v>
      </c>
    </row>
    <row r="142" spans="1:65" s="2" customFormat="1" ht="16.5" customHeight="1">
      <c r="A142" s="31"/>
      <c r="B142" s="32"/>
      <c r="C142" s="184" t="s">
        <v>169</v>
      </c>
      <c r="D142" s="184" t="s">
        <v>124</v>
      </c>
      <c r="E142" s="185" t="s">
        <v>327</v>
      </c>
      <c r="F142" s="186" t="s">
        <v>328</v>
      </c>
      <c r="G142" s="187" t="s">
        <v>127</v>
      </c>
      <c r="H142" s="188">
        <v>2645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39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128</v>
      </c>
      <c r="AT142" s="196" t="s">
        <v>124</v>
      </c>
      <c r="AU142" s="196" t="s">
        <v>74</v>
      </c>
      <c r="AY142" s="14" t="s">
        <v>122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82</v>
      </c>
      <c r="BK142" s="197">
        <f>ROUND(I142*H142,2)</f>
        <v>0</v>
      </c>
      <c r="BL142" s="14" t="s">
        <v>128</v>
      </c>
      <c r="BM142" s="196" t="s">
        <v>329</v>
      </c>
    </row>
    <row r="143" spans="1:65" s="2" customFormat="1" ht="11.25">
      <c r="A143" s="31"/>
      <c r="B143" s="32"/>
      <c r="C143" s="33"/>
      <c r="D143" s="198" t="s">
        <v>130</v>
      </c>
      <c r="E143" s="33"/>
      <c r="F143" s="199" t="s">
        <v>330</v>
      </c>
      <c r="G143" s="33"/>
      <c r="H143" s="33"/>
      <c r="I143" s="200"/>
      <c r="J143" s="33"/>
      <c r="K143" s="33"/>
      <c r="L143" s="36"/>
      <c r="M143" s="201"/>
      <c r="N143" s="202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130</v>
      </c>
      <c r="AU143" s="14" t="s">
        <v>74</v>
      </c>
    </row>
    <row r="144" spans="1:65" s="2" customFormat="1" ht="24.2" customHeight="1">
      <c r="A144" s="31"/>
      <c r="B144" s="32"/>
      <c r="C144" s="184" t="s">
        <v>213</v>
      </c>
      <c r="D144" s="184" t="s">
        <v>124</v>
      </c>
      <c r="E144" s="185" t="s">
        <v>331</v>
      </c>
      <c r="F144" s="186" t="s">
        <v>332</v>
      </c>
      <c r="G144" s="187" t="s">
        <v>127</v>
      </c>
      <c r="H144" s="188">
        <v>1130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39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128</v>
      </c>
      <c r="AT144" s="196" t="s">
        <v>124</v>
      </c>
      <c r="AU144" s="196" t="s">
        <v>74</v>
      </c>
      <c r="AY144" s="14" t="s">
        <v>122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82</v>
      </c>
      <c r="BK144" s="197">
        <f>ROUND(I144*H144,2)</f>
        <v>0</v>
      </c>
      <c r="BL144" s="14" t="s">
        <v>128</v>
      </c>
      <c r="BM144" s="196" t="s">
        <v>333</v>
      </c>
    </row>
    <row r="145" spans="1:65" s="2" customFormat="1" ht="19.5">
      <c r="A145" s="31"/>
      <c r="B145" s="32"/>
      <c r="C145" s="33"/>
      <c r="D145" s="198" t="s">
        <v>130</v>
      </c>
      <c r="E145" s="33"/>
      <c r="F145" s="199" t="s">
        <v>334</v>
      </c>
      <c r="G145" s="33"/>
      <c r="H145" s="33"/>
      <c r="I145" s="200"/>
      <c r="J145" s="33"/>
      <c r="K145" s="33"/>
      <c r="L145" s="36"/>
      <c r="M145" s="201"/>
      <c r="N145" s="202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130</v>
      </c>
      <c r="AU145" s="14" t="s">
        <v>74</v>
      </c>
    </row>
    <row r="146" spans="1:65" s="2" customFormat="1" ht="19.5">
      <c r="A146" s="31"/>
      <c r="B146" s="32"/>
      <c r="C146" s="33"/>
      <c r="D146" s="198" t="s">
        <v>162</v>
      </c>
      <c r="E146" s="33"/>
      <c r="F146" s="203" t="s">
        <v>335</v>
      </c>
      <c r="G146" s="33"/>
      <c r="H146" s="33"/>
      <c r="I146" s="200"/>
      <c r="J146" s="33"/>
      <c r="K146" s="33"/>
      <c r="L146" s="36"/>
      <c r="M146" s="201"/>
      <c r="N146" s="202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162</v>
      </c>
      <c r="AU146" s="14" t="s">
        <v>74</v>
      </c>
    </row>
    <row r="147" spans="1:65" s="2" customFormat="1" ht="24.2" customHeight="1">
      <c r="A147" s="31"/>
      <c r="B147" s="32"/>
      <c r="C147" s="184" t="s">
        <v>218</v>
      </c>
      <c r="D147" s="184" t="s">
        <v>124</v>
      </c>
      <c r="E147" s="185" t="s">
        <v>336</v>
      </c>
      <c r="F147" s="186" t="s">
        <v>337</v>
      </c>
      <c r="G147" s="187" t="s">
        <v>127</v>
      </c>
      <c r="H147" s="188">
        <v>4725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39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128</v>
      </c>
      <c r="AT147" s="196" t="s">
        <v>124</v>
      </c>
      <c r="AU147" s="196" t="s">
        <v>74</v>
      </c>
      <c r="AY147" s="14" t="s">
        <v>122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82</v>
      </c>
      <c r="BK147" s="197">
        <f>ROUND(I147*H147,2)</f>
        <v>0</v>
      </c>
      <c r="BL147" s="14" t="s">
        <v>128</v>
      </c>
      <c r="BM147" s="196" t="s">
        <v>338</v>
      </c>
    </row>
    <row r="148" spans="1:65" s="2" customFormat="1" ht="19.5">
      <c r="A148" s="31"/>
      <c r="B148" s="32"/>
      <c r="C148" s="33"/>
      <c r="D148" s="198" t="s">
        <v>130</v>
      </c>
      <c r="E148" s="33"/>
      <c r="F148" s="199" t="s">
        <v>339</v>
      </c>
      <c r="G148" s="33"/>
      <c r="H148" s="33"/>
      <c r="I148" s="200"/>
      <c r="J148" s="33"/>
      <c r="K148" s="33"/>
      <c r="L148" s="36"/>
      <c r="M148" s="201"/>
      <c r="N148" s="202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130</v>
      </c>
      <c r="AU148" s="14" t="s">
        <v>74</v>
      </c>
    </row>
    <row r="149" spans="1:65" s="2" customFormat="1" ht="19.5">
      <c r="A149" s="31"/>
      <c r="B149" s="32"/>
      <c r="C149" s="33"/>
      <c r="D149" s="198" t="s">
        <v>162</v>
      </c>
      <c r="E149" s="33"/>
      <c r="F149" s="203" t="s">
        <v>335</v>
      </c>
      <c r="G149" s="33"/>
      <c r="H149" s="33"/>
      <c r="I149" s="200"/>
      <c r="J149" s="33"/>
      <c r="K149" s="33"/>
      <c r="L149" s="36"/>
      <c r="M149" s="201"/>
      <c r="N149" s="202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162</v>
      </c>
      <c r="AU149" s="14" t="s">
        <v>74</v>
      </c>
    </row>
    <row r="150" spans="1:65" s="2" customFormat="1" ht="24.2" customHeight="1">
      <c r="A150" s="31"/>
      <c r="B150" s="32"/>
      <c r="C150" s="184" t="s">
        <v>8</v>
      </c>
      <c r="D150" s="184" t="s">
        <v>124</v>
      </c>
      <c r="E150" s="185" t="s">
        <v>276</v>
      </c>
      <c r="F150" s="186" t="s">
        <v>277</v>
      </c>
      <c r="G150" s="187" t="s">
        <v>159</v>
      </c>
      <c r="H150" s="188">
        <v>3.5000000000000003E-2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39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128</v>
      </c>
      <c r="AT150" s="196" t="s">
        <v>124</v>
      </c>
      <c r="AU150" s="196" t="s">
        <v>74</v>
      </c>
      <c r="AY150" s="14" t="s">
        <v>122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82</v>
      </c>
      <c r="BK150" s="197">
        <f>ROUND(I150*H150,2)</f>
        <v>0</v>
      </c>
      <c r="BL150" s="14" t="s">
        <v>128</v>
      </c>
      <c r="BM150" s="196" t="s">
        <v>340</v>
      </c>
    </row>
    <row r="151" spans="1:65" s="2" customFormat="1" ht="19.5">
      <c r="A151" s="31"/>
      <c r="B151" s="32"/>
      <c r="C151" s="33"/>
      <c r="D151" s="198" t="s">
        <v>130</v>
      </c>
      <c r="E151" s="33"/>
      <c r="F151" s="199" t="s">
        <v>341</v>
      </c>
      <c r="G151" s="33"/>
      <c r="H151" s="33"/>
      <c r="I151" s="200"/>
      <c r="J151" s="33"/>
      <c r="K151" s="33"/>
      <c r="L151" s="36"/>
      <c r="M151" s="204"/>
      <c r="N151" s="205"/>
      <c r="O151" s="206"/>
      <c r="P151" s="206"/>
      <c r="Q151" s="206"/>
      <c r="R151" s="206"/>
      <c r="S151" s="206"/>
      <c r="T151" s="207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130</v>
      </c>
      <c r="AU151" s="14" t="s">
        <v>74</v>
      </c>
    </row>
    <row r="152" spans="1:65" s="2" customFormat="1" ht="6.95" customHeight="1">
      <c r="A152" s="31"/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36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sheetProtection algorithmName="SHA-512" hashValue="93LiJo9nKe/Sk2BbZTgEtcxE+XES6LvUkQf8zRBfB/1zwLfknAAmfS90GUdu6eVDtQWy5ChPSWr8EKYJ/SLiPA==" saltValue="nq9JnAFkXWAmdllh4SoJLOwepvP05CiEP5uJDEs/xbjpYa9+ibBp2HqVnWJLO5H4jd1oBEXlWOp9Pu5fyieckg==" spinCount="100000" sheet="1" objects="1" scenarios="1" formatColumns="0" formatRows="0" autoFilter="0"/>
  <autoFilter ref="C115:K151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93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hidden="1" customHeight="1">
      <c r="B4" s="17"/>
      <c r="D4" s="107" t="s">
        <v>97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Helštýn alej Valašské Meziříčí_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98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342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28. 4. 2024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">
        <v>343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">
        <v>344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ROUND(J117,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38</v>
      </c>
      <c r="E33" s="109" t="s">
        <v>39</v>
      </c>
      <c r="F33" s="120">
        <f>ROUND((SUM(BE117:BE125)),  2)</f>
        <v>0</v>
      </c>
      <c r="G33" s="31"/>
      <c r="H33" s="31"/>
      <c r="I33" s="121">
        <v>0.21</v>
      </c>
      <c r="J33" s="120">
        <f>ROUND(((SUM(BE117:BE125))*I33),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40</v>
      </c>
      <c r="F34" s="120">
        <f>ROUND((SUM(BF117:BF125)),  2)</f>
        <v>0</v>
      </c>
      <c r="G34" s="31"/>
      <c r="H34" s="31"/>
      <c r="I34" s="121">
        <v>0.12</v>
      </c>
      <c r="J34" s="120">
        <f>ROUND(((SUM(BF117:BF125))*I34),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ROUND((SUM(BG117:BG125)),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ROUND((SUM(BH117:BH125)),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ROUND((SUM(BI117:BI125)),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Helštýn alej Valašské Meziříčí_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Z.05 - Následná péče - 1. rok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Valašské Meziříčí</v>
      </c>
      <c r="G89" s="33"/>
      <c r="H89" s="33"/>
      <c r="I89" s="26" t="s">
        <v>22</v>
      </c>
      <c r="J89" s="63" t="str">
        <f>IF(J12="","",J12)</f>
        <v>28. 4. 2024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Mgr. Petra Šoborová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101</v>
      </c>
      <c r="D94" s="141"/>
      <c r="E94" s="141"/>
      <c r="F94" s="141"/>
      <c r="G94" s="141"/>
      <c r="H94" s="141"/>
      <c r="I94" s="141"/>
      <c r="J94" s="142" t="s">
        <v>102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103</v>
      </c>
      <c r="D96" s="33"/>
      <c r="E96" s="33"/>
      <c r="F96" s="33"/>
      <c r="G96" s="33"/>
      <c r="H96" s="33"/>
      <c r="I96" s="33"/>
      <c r="J96" s="81">
        <f>J117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hidden="1" customHeight="1">
      <c r="B97" s="144"/>
      <c r="C97" s="145"/>
      <c r="D97" s="146" t="s">
        <v>105</v>
      </c>
      <c r="E97" s="147"/>
      <c r="F97" s="147"/>
      <c r="G97" s="147"/>
      <c r="H97" s="147"/>
      <c r="I97" s="147"/>
      <c r="J97" s="148">
        <f>J118</f>
        <v>0</v>
      </c>
      <c r="K97" s="145"/>
      <c r="L97" s="149"/>
    </row>
    <row r="98" spans="1:31" s="2" customFormat="1" ht="21.75" hidden="1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hidden="1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107</v>
      </c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67" t="str">
        <f>E7</f>
        <v>Helštýn alej Valašské Meziříčí_</v>
      </c>
      <c r="F107" s="268"/>
      <c r="G107" s="268"/>
      <c r="H107" s="268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98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19" t="str">
        <f>E9</f>
        <v>Z.05 - Následná péče - 1. rok</v>
      </c>
      <c r="F109" s="269"/>
      <c r="G109" s="269"/>
      <c r="H109" s="269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3"/>
      <c r="E111" s="33"/>
      <c r="F111" s="24" t="str">
        <f>F12</f>
        <v>Valašské Meziříčí</v>
      </c>
      <c r="G111" s="33"/>
      <c r="H111" s="33"/>
      <c r="I111" s="26" t="s">
        <v>22</v>
      </c>
      <c r="J111" s="63" t="str">
        <f>IF(J12="","",J12)</f>
        <v>28. 4. 2024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24</v>
      </c>
      <c r="D113" s="33"/>
      <c r="E113" s="33"/>
      <c r="F113" s="24" t="str">
        <f>E15</f>
        <v xml:space="preserve"> </v>
      </c>
      <c r="G113" s="33"/>
      <c r="H113" s="33"/>
      <c r="I113" s="26" t="s">
        <v>30</v>
      </c>
      <c r="J113" s="29" t="str">
        <f>E21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5.7" customHeight="1">
      <c r="A114" s="31"/>
      <c r="B114" s="32"/>
      <c r="C114" s="26" t="s">
        <v>28</v>
      </c>
      <c r="D114" s="33"/>
      <c r="E114" s="33"/>
      <c r="F114" s="24" t="str">
        <f>IF(E18="","",E18)</f>
        <v>Vyplň údaj</v>
      </c>
      <c r="G114" s="33"/>
      <c r="H114" s="33"/>
      <c r="I114" s="26" t="s">
        <v>32</v>
      </c>
      <c r="J114" s="29" t="str">
        <f>E24</f>
        <v>Ing. Mgr. Petra Šoborová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56"/>
      <c r="B116" s="157"/>
      <c r="C116" s="158" t="s">
        <v>108</v>
      </c>
      <c r="D116" s="159" t="s">
        <v>59</v>
      </c>
      <c r="E116" s="159" t="s">
        <v>55</v>
      </c>
      <c r="F116" s="159" t="s">
        <v>56</v>
      </c>
      <c r="G116" s="159" t="s">
        <v>109</v>
      </c>
      <c r="H116" s="159" t="s">
        <v>110</v>
      </c>
      <c r="I116" s="159" t="s">
        <v>111</v>
      </c>
      <c r="J116" s="160" t="s">
        <v>102</v>
      </c>
      <c r="K116" s="161" t="s">
        <v>112</v>
      </c>
      <c r="L116" s="162"/>
      <c r="M116" s="72" t="s">
        <v>1</v>
      </c>
      <c r="N116" s="73" t="s">
        <v>38</v>
      </c>
      <c r="O116" s="73" t="s">
        <v>113</v>
      </c>
      <c r="P116" s="73" t="s">
        <v>114</v>
      </c>
      <c r="Q116" s="73" t="s">
        <v>115</v>
      </c>
      <c r="R116" s="73" t="s">
        <v>116</v>
      </c>
      <c r="S116" s="73" t="s">
        <v>117</v>
      </c>
      <c r="T116" s="74" t="s">
        <v>118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2" customFormat="1" ht="22.9" customHeight="1">
      <c r="A117" s="31"/>
      <c r="B117" s="32"/>
      <c r="C117" s="79" t="s">
        <v>119</v>
      </c>
      <c r="D117" s="33"/>
      <c r="E117" s="33"/>
      <c r="F117" s="33"/>
      <c r="G117" s="33"/>
      <c r="H117" s="33"/>
      <c r="I117" s="33"/>
      <c r="J117" s="163">
        <f>BK117</f>
        <v>0</v>
      </c>
      <c r="K117" s="33"/>
      <c r="L117" s="36"/>
      <c r="M117" s="75"/>
      <c r="N117" s="164"/>
      <c r="O117" s="76"/>
      <c r="P117" s="165">
        <f>P118</f>
        <v>0</v>
      </c>
      <c r="Q117" s="76"/>
      <c r="R117" s="165">
        <f>R118</f>
        <v>0</v>
      </c>
      <c r="S117" s="76"/>
      <c r="T117" s="166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73</v>
      </c>
      <c r="AU117" s="14" t="s">
        <v>104</v>
      </c>
      <c r="BK117" s="167">
        <f>BK118</f>
        <v>0</v>
      </c>
    </row>
    <row r="118" spans="1:65" s="12" customFormat="1" ht="25.9" customHeight="1">
      <c r="B118" s="168"/>
      <c r="C118" s="169"/>
      <c r="D118" s="170" t="s">
        <v>73</v>
      </c>
      <c r="E118" s="171" t="s">
        <v>120</v>
      </c>
      <c r="F118" s="171" t="s">
        <v>121</v>
      </c>
      <c r="G118" s="169"/>
      <c r="H118" s="169"/>
      <c r="I118" s="172"/>
      <c r="J118" s="173">
        <f>BK118</f>
        <v>0</v>
      </c>
      <c r="K118" s="169"/>
      <c r="L118" s="174"/>
      <c r="M118" s="175"/>
      <c r="N118" s="176"/>
      <c r="O118" s="176"/>
      <c r="P118" s="177">
        <f>SUM(P119:P125)</f>
        <v>0</v>
      </c>
      <c r="Q118" s="176"/>
      <c r="R118" s="177">
        <f>SUM(R119:R125)</f>
        <v>0</v>
      </c>
      <c r="S118" s="176"/>
      <c r="T118" s="178">
        <f>SUM(T119:T125)</f>
        <v>0</v>
      </c>
      <c r="AR118" s="179" t="s">
        <v>82</v>
      </c>
      <c r="AT118" s="180" t="s">
        <v>73</v>
      </c>
      <c r="AU118" s="180" t="s">
        <v>74</v>
      </c>
      <c r="AY118" s="179" t="s">
        <v>122</v>
      </c>
      <c r="BK118" s="181">
        <f>SUM(BK119:BK125)</f>
        <v>0</v>
      </c>
    </row>
    <row r="119" spans="1:65" s="2" customFormat="1" ht="16.5" customHeight="1">
      <c r="A119" s="31"/>
      <c r="B119" s="32"/>
      <c r="C119" s="184" t="s">
        <v>137</v>
      </c>
      <c r="D119" s="184" t="s">
        <v>124</v>
      </c>
      <c r="E119" s="185" t="s">
        <v>258</v>
      </c>
      <c r="F119" s="186" t="s">
        <v>259</v>
      </c>
      <c r="G119" s="187" t="s">
        <v>134</v>
      </c>
      <c r="H119" s="188">
        <v>16</v>
      </c>
      <c r="I119" s="189"/>
      <c r="J119" s="190">
        <f>ROUND(I119*H119,2)</f>
        <v>0</v>
      </c>
      <c r="K119" s="191"/>
      <c r="L119" s="36"/>
      <c r="M119" s="192" t="s">
        <v>1</v>
      </c>
      <c r="N119" s="193" t="s">
        <v>39</v>
      </c>
      <c r="O119" s="68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128</v>
      </c>
      <c r="AT119" s="196" t="s">
        <v>124</v>
      </c>
      <c r="AU119" s="196" t="s">
        <v>82</v>
      </c>
      <c r="AY119" s="14" t="s">
        <v>122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4" t="s">
        <v>82</v>
      </c>
      <c r="BK119" s="197">
        <f>ROUND(I119*H119,2)</f>
        <v>0</v>
      </c>
      <c r="BL119" s="14" t="s">
        <v>128</v>
      </c>
      <c r="BM119" s="196" t="s">
        <v>345</v>
      </c>
    </row>
    <row r="120" spans="1:65" s="2" customFormat="1" ht="11.25">
      <c r="A120" s="31"/>
      <c r="B120" s="32"/>
      <c r="C120" s="33"/>
      <c r="D120" s="198" t="s">
        <v>130</v>
      </c>
      <c r="E120" s="33"/>
      <c r="F120" s="199" t="s">
        <v>346</v>
      </c>
      <c r="G120" s="33"/>
      <c r="H120" s="33"/>
      <c r="I120" s="200"/>
      <c r="J120" s="33"/>
      <c r="K120" s="33"/>
      <c r="L120" s="36"/>
      <c r="M120" s="201"/>
      <c r="N120" s="202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130</v>
      </c>
      <c r="AU120" s="14" t="s">
        <v>82</v>
      </c>
    </row>
    <row r="121" spans="1:65" s="2" customFormat="1" ht="16.5" customHeight="1">
      <c r="A121" s="31"/>
      <c r="B121" s="32"/>
      <c r="C121" s="208" t="s">
        <v>128</v>
      </c>
      <c r="D121" s="208" t="s">
        <v>180</v>
      </c>
      <c r="E121" s="209" t="s">
        <v>262</v>
      </c>
      <c r="F121" s="210" t="s">
        <v>263</v>
      </c>
      <c r="G121" s="211" t="s">
        <v>134</v>
      </c>
      <c r="H121" s="212">
        <v>16</v>
      </c>
      <c r="I121" s="213"/>
      <c r="J121" s="214">
        <f>ROUND(I121*H121,2)</f>
        <v>0</v>
      </c>
      <c r="K121" s="215"/>
      <c r="L121" s="216"/>
      <c r="M121" s="217" t="s">
        <v>1</v>
      </c>
      <c r="N121" s="218" t="s">
        <v>39</v>
      </c>
      <c r="O121" s="68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164</v>
      </c>
      <c r="AT121" s="196" t="s">
        <v>180</v>
      </c>
      <c r="AU121" s="196" t="s">
        <v>82</v>
      </c>
      <c r="AY121" s="14" t="s">
        <v>122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82</v>
      </c>
      <c r="BK121" s="197">
        <f>ROUND(I121*H121,2)</f>
        <v>0</v>
      </c>
      <c r="BL121" s="14" t="s">
        <v>128</v>
      </c>
      <c r="BM121" s="196" t="s">
        <v>347</v>
      </c>
    </row>
    <row r="122" spans="1:65" s="2" customFormat="1" ht="11.25">
      <c r="A122" s="31"/>
      <c r="B122" s="32"/>
      <c r="C122" s="33"/>
      <c r="D122" s="198" t="s">
        <v>130</v>
      </c>
      <c r="E122" s="33"/>
      <c r="F122" s="199" t="s">
        <v>263</v>
      </c>
      <c r="G122" s="33"/>
      <c r="H122" s="33"/>
      <c r="I122" s="200"/>
      <c r="J122" s="33"/>
      <c r="K122" s="33"/>
      <c r="L122" s="36"/>
      <c r="M122" s="201"/>
      <c r="N122" s="202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130</v>
      </c>
      <c r="AU122" s="14" t="s">
        <v>82</v>
      </c>
    </row>
    <row r="123" spans="1:65" s="2" customFormat="1" ht="19.5">
      <c r="A123" s="31"/>
      <c r="B123" s="32"/>
      <c r="C123" s="33"/>
      <c r="D123" s="198" t="s">
        <v>162</v>
      </c>
      <c r="E123" s="33"/>
      <c r="F123" s="203" t="s">
        <v>348</v>
      </c>
      <c r="G123" s="33"/>
      <c r="H123" s="33"/>
      <c r="I123" s="200"/>
      <c r="J123" s="33"/>
      <c r="K123" s="33"/>
      <c r="L123" s="36"/>
      <c r="M123" s="201"/>
      <c r="N123" s="202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162</v>
      </c>
      <c r="AU123" s="14" t="s">
        <v>82</v>
      </c>
    </row>
    <row r="124" spans="1:65" s="2" customFormat="1" ht="21.75" customHeight="1">
      <c r="A124" s="31"/>
      <c r="B124" s="32"/>
      <c r="C124" s="184" t="s">
        <v>146</v>
      </c>
      <c r="D124" s="184" t="s">
        <v>124</v>
      </c>
      <c r="E124" s="185" t="s">
        <v>349</v>
      </c>
      <c r="F124" s="186" t="s">
        <v>350</v>
      </c>
      <c r="G124" s="187" t="s">
        <v>134</v>
      </c>
      <c r="H124" s="188">
        <v>16</v>
      </c>
      <c r="I124" s="189"/>
      <c r="J124" s="190">
        <f>ROUND(I124*H124,2)</f>
        <v>0</v>
      </c>
      <c r="K124" s="191"/>
      <c r="L124" s="36"/>
      <c r="M124" s="192" t="s">
        <v>1</v>
      </c>
      <c r="N124" s="193" t="s">
        <v>39</v>
      </c>
      <c r="O124" s="68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128</v>
      </c>
      <c r="AT124" s="196" t="s">
        <v>124</v>
      </c>
      <c r="AU124" s="196" t="s">
        <v>82</v>
      </c>
      <c r="AY124" s="14" t="s">
        <v>122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82</v>
      </c>
      <c r="BK124" s="197">
        <f>ROUND(I124*H124,2)</f>
        <v>0</v>
      </c>
      <c r="BL124" s="14" t="s">
        <v>128</v>
      </c>
      <c r="BM124" s="196" t="s">
        <v>351</v>
      </c>
    </row>
    <row r="125" spans="1:65" s="2" customFormat="1" ht="11.25">
      <c r="A125" s="31"/>
      <c r="B125" s="32"/>
      <c r="C125" s="33"/>
      <c r="D125" s="198" t="s">
        <v>130</v>
      </c>
      <c r="E125" s="33"/>
      <c r="F125" s="199" t="s">
        <v>352</v>
      </c>
      <c r="G125" s="33"/>
      <c r="H125" s="33"/>
      <c r="I125" s="200"/>
      <c r="J125" s="33"/>
      <c r="K125" s="33"/>
      <c r="L125" s="36"/>
      <c r="M125" s="204"/>
      <c r="N125" s="205"/>
      <c r="O125" s="206"/>
      <c r="P125" s="206"/>
      <c r="Q125" s="206"/>
      <c r="R125" s="206"/>
      <c r="S125" s="206"/>
      <c r="T125" s="207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130</v>
      </c>
      <c r="AU125" s="14" t="s">
        <v>82</v>
      </c>
    </row>
    <row r="126" spans="1:65" s="2" customFormat="1" ht="6.95" customHeight="1">
      <c r="A126" s="31"/>
      <c r="B126" s="51"/>
      <c r="C126" s="52"/>
      <c r="D126" s="52"/>
      <c r="E126" s="52"/>
      <c r="F126" s="52"/>
      <c r="G126" s="52"/>
      <c r="H126" s="52"/>
      <c r="I126" s="52"/>
      <c r="J126" s="52"/>
      <c r="K126" s="52"/>
      <c r="L126" s="36"/>
      <c r="M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</sheetData>
  <sheetProtection algorithmName="SHA-512" hashValue="FmdZRC8vcjGPPLJ44rY0WVdkr5ZRPhPByo/HjI1fq6wPjo2vDRh2eZw3dn/IxwuB1zrw1oYETYpAw+yYhdEUCw==" saltValue="nT9EzTCnmRy9h7ISy2N+xZFQLnGyqW6RkESdD+dYtERxFecxgJz5pFwMmXVEB6GYodPbNm4x8KQrhsDU4dpdNA==" spinCount="100000" sheet="1" objects="1" scenarios="1" formatColumns="0" formatRows="0" autoFilter="0"/>
  <autoFilter ref="C116:K125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96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hidden="1" customHeight="1">
      <c r="B4" s="17"/>
      <c r="D4" s="107" t="s">
        <v>97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Helštýn alej Valašské Meziříčí_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98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353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28. 4. 2024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">
        <v>343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">
        <v>344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ROUND(J117,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38</v>
      </c>
      <c r="E33" s="109" t="s">
        <v>39</v>
      </c>
      <c r="F33" s="120">
        <f>ROUND((SUM(BE117:BE141)),  2)</f>
        <v>0</v>
      </c>
      <c r="G33" s="31"/>
      <c r="H33" s="31"/>
      <c r="I33" s="121">
        <v>0.21</v>
      </c>
      <c r="J33" s="120">
        <f>ROUND(((SUM(BE117:BE141))*I33),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40</v>
      </c>
      <c r="F34" s="120">
        <f>ROUND((SUM(BF117:BF141)),  2)</f>
        <v>0</v>
      </c>
      <c r="G34" s="31"/>
      <c r="H34" s="31"/>
      <c r="I34" s="121">
        <v>0.12</v>
      </c>
      <c r="J34" s="120">
        <f>ROUND(((SUM(BF117:BF141))*I34),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ROUND((SUM(BG117:BG141)),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ROUND((SUM(BH117:BH141)),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ROUND((SUM(BI117:BI141)),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100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Helštýn alej Valašské Meziříčí_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Z.06 - Následná péče - 2. rok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Valašské Meziříčí</v>
      </c>
      <c r="G89" s="33"/>
      <c r="H89" s="33"/>
      <c r="I89" s="26" t="s">
        <v>22</v>
      </c>
      <c r="J89" s="63" t="str">
        <f>IF(J12="","",J12)</f>
        <v>28. 4. 2024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Mgr. Petra Šoborová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101</v>
      </c>
      <c r="D94" s="141"/>
      <c r="E94" s="141"/>
      <c r="F94" s="141"/>
      <c r="G94" s="141"/>
      <c r="H94" s="141"/>
      <c r="I94" s="141"/>
      <c r="J94" s="142" t="s">
        <v>102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103</v>
      </c>
      <c r="D96" s="33"/>
      <c r="E96" s="33"/>
      <c r="F96" s="33"/>
      <c r="G96" s="33"/>
      <c r="H96" s="33"/>
      <c r="I96" s="33"/>
      <c r="J96" s="81">
        <f>J117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104</v>
      </c>
    </row>
    <row r="97" spans="1:31" s="9" customFormat="1" ht="24.95" hidden="1" customHeight="1">
      <c r="B97" s="144"/>
      <c r="C97" s="145"/>
      <c r="D97" s="146" t="s">
        <v>105</v>
      </c>
      <c r="E97" s="147"/>
      <c r="F97" s="147"/>
      <c r="G97" s="147"/>
      <c r="H97" s="147"/>
      <c r="I97" s="147"/>
      <c r="J97" s="148">
        <f>J118</f>
        <v>0</v>
      </c>
      <c r="K97" s="145"/>
      <c r="L97" s="149"/>
    </row>
    <row r="98" spans="1:31" s="2" customFormat="1" ht="21.75" hidden="1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hidden="1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107</v>
      </c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67" t="str">
        <f>E7</f>
        <v>Helštýn alej Valašské Meziříčí_</v>
      </c>
      <c r="F107" s="268"/>
      <c r="G107" s="268"/>
      <c r="H107" s="268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98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19" t="str">
        <f>E9</f>
        <v>Z.06 - Následná péče - 2. rok</v>
      </c>
      <c r="F109" s="269"/>
      <c r="G109" s="269"/>
      <c r="H109" s="269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3"/>
      <c r="E111" s="33"/>
      <c r="F111" s="24" t="str">
        <f>F12</f>
        <v>Valašské Meziříčí</v>
      </c>
      <c r="G111" s="33"/>
      <c r="H111" s="33"/>
      <c r="I111" s="26" t="s">
        <v>22</v>
      </c>
      <c r="J111" s="63" t="str">
        <f>IF(J12="","",J12)</f>
        <v>28. 4. 2024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24</v>
      </c>
      <c r="D113" s="33"/>
      <c r="E113" s="33"/>
      <c r="F113" s="24" t="str">
        <f>E15</f>
        <v xml:space="preserve"> </v>
      </c>
      <c r="G113" s="33"/>
      <c r="H113" s="33"/>
      <c r="I113" s="26" t="s">
        <v>30</v>
      </c>
      <c r="J113" s="29" t="str">
        <f>E21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5.7" customHeight="1">
      <c r="A114" s="31"/>
      <c r="B114" s="32"/>
      <c r="C114" s="26" t="s">
        <v>28</v>
      </c>
      <c r="D114" s="33"/>
      <c r="E114" s="33"/>
      <c r="F114" s="24" t="str">
        <f>IF(E18="","",E18)</f>
        <v>Vyplň údaj</v>
      </c>
      <c r="G114" s="33"/>
      <c r="H114" s="33"/>
      <c r="I114" s="26" t="s">
        <v>32</v>
      </c>
      <c r="J114" s="29" t="str">
        <f>E24</f>
        <v>Ing. Mgr. Petra Šoborová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56"/>
      <c r="B116" s="157"/>
      <c r="C116" s="158" t="s">
        <v>108</v>
      </c>
      <c r="D116" s="159" t="s">
        <v>59</v>
      </c>
      <c r="E116" s="159" t="s">
        <v>55</v>
      </c>
      <c r="F116" s="159" t="s">
        <v>56</v>
      </c>
      <c r="G116" s="159" t="s">
        <v>109</v>
      </c>
      <c r="H116" s="159" t="s">
        <v>110</v>
      </c>
      <c r="I116" s="159" t="s">
        <v>111</v>
      </c>
      <c r="J116" s="160" t="s">
        <v>102</v>
      </c>
      <c r="K116" s="161" t="s">
        <v>112</v>
      </c>
      <c r="L116" s="162"/>
      <c r="M116" s="72" t="s">
        <v>1</v>
      </c>
      <c r="N116" s="73" t="s">
        <v>38</v>
      </c>
      <c r="O116" s="73" t="s">
        <v>113</v>
      </c>
      <c r="P116" s="73" t="s">
        <v>114</v>
      </c>
      <c r="Q116" s="73" t="s">
        <v>115</v>
      </c>
      <c r="R116" s="73" t="s">
        <v>116</v>
      </c>
      <c r="S116" s="73" t="s">
        <v>117</v>
      </c>
      <c r="T116" s="74" t="s">
        <v>118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2" customFormat="1" ht="22.9" customHeight="1">
      <c r="A117" s="31"/>
      <c r="B117" s="32"/>
      <c r="C117" s="79" t="s">
        <v>119</v>
      </c>
      <c r="D117" s="33"/>
      <c r="E117" s="33"/>
      <c r="F117" s="33"/>
      <c r="G117" s="33"/>
      <c r="H117" s="33"/>
      <c r="I117" s="33"/>
      <c r="J117" s="163">
        <f>BK117</f>
        <v>0</v>
      </c>
      <c r="K117" s="33"/>
      <c r="L117" s="36"/>
      <c r="M117" s="75"/>
      <c r="N117" s="164"/>
      <c r="O117" s="76"/>
      <c r="P117" s="165">
        <f>P118</f>
        <v>0</v>
      </c>
      <c r="Q117" s="76"/>
      <c r="R117" s="165">
        <f>R118</f>
        <v>2.0294400000000001</v>
      </c>
      <c r="S117" s="76"/>
      <c r="T117" s="166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73</v>
      </c>
      <c r="AU117" s="14" t="s">
        <v>104</v>
      </c>
      <c r="BK117" s="167">
        <f>BK118</f>
        <v>0</v>
      </c>
    </row>
    <row r="118" spans="1:65" s="12" customFormat="1" ht="25.9" customHeight="1">
      <c r="B118" s="168"/>
      <c r="C118" s="169"/>
      <c r="D118" s="170" t="s">
        <v>73</v>
      </c>
      <c r="E118" s="171" t="s">
        <v>120</v>
      </c>
      <c r="F118" s="171" t="s">
        <v>121</v>
      </c>
      <c r="G118" s="169"/>
      <c r="H118" s="169"/>
      <c r="I118" s="172"/>
      <c r="J118" s="173">
        <f>BK118</f>
        <v>0</v>
      </c>
      <c r="K118" s="169"/>
      <c r="L118" s="174"/>
      <c r="M118" s="175"/>
      <c r="N118" s="176"/>
      <c r="O118" s="176"/>
      <c r="P118" s="177">
        <f>SUM(P119:P141)</f>
        <v>0</v>
      </c>
      <c r="Q118" s="176"/>
      <c r="R118" s="177">
        <f>SUM(R119:R141)</f>
        <v>2.0294400000000001</v>
      </c>
      <c r="S118" s="176"/>
      <c r="T118" s="178">
        <f>SUM(T119:T141)</f>
        <v>0</v>
      </c>
      <c r="AR118" s="179" t="s">
        <v>82</v>
      </c>
      <c r="AT118" s="180" t="s">
        <v>73</v>
      </c>
      <c r="AU118" s="180" t="s">
        <v>74</v>
      </c>
      <c r="AY118" s="179" t="s">
        <v>122</v>
      </c>
      <c r="BK118" s="181">
        <f>SUM(BK119:BK141)</f>
        <v>0</v>
      </c>
    </row>
    <row r="119" spans="1:65" s="2" customFormat="1" ht="33" customHeight="1">
      <c r="A119" s="31"/>
      <c r="B119" s="32"/>
      <c r="C119" s="184" t="s">
        <v>8</v>
      </c>
      <c r="D119" s="184" t="s">
        <v>124</v>
      </c>
      <c r="E119" s="185" t="s">
        <v>354</v>
      </c>
      <c r="F119" s="186" t="s">
        <v>355</v>
      </c>
      <c r="G119" s="187" t="s">
        <v>177</v>
      </c>
      <c r="H119" s="188">
        <v>32</v>
      </c>
      <c r="I119" s="189"/>
      <c r="J119" s="190">
        <f>ROUND(I119*H119,2)</f>
        <v>0</v>
      </c>
      <c r="K119" s="191"/>
      <c r="L119" s="36"/>
      <c r="M119" s="192" t="s">
        <v>1</v>
      </c>
      <c r="N119" s="193" t="s">
        <v>39</v>
      </c>
      <c r="O119" s="68"/>
      <c r="P119" s="194">
        <f>O119*H119</f>
        <v>0</v>
      </c>
      <c r="Q119" s="194">
        <v>5.0000000000000002E-5</v>
      </c>
      <c r="R119" s="194">
        <f>Q119*H119</f>
        <v>1.6000000000000001E-3</v>
      </c>
      <c r="S119" s="194">
        <v>0</v>
      </c>
      <c r="T119" s="19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128</v>
      </c>
      <c r="AT119" s="196" t="s">
        <v>124</v>
      </c>
      <c r="AU119" s="196" t="s">
        <v>82</v>
      </c>
      <c r="AY119" s="14" t="s">
        <v>122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4" t="s">
        <v>82</v>
      </c>
      <c r="BK119" s="197">
        <f>ROUND(I119*H119,2)</f>
        <v>0</v>
      </c>
      <c r="BL119" s="14" t="s">
        <v>128</v>
      </c>
      <c r="BM119" s="196" t="s">
        <v>356</v>
      </c>
    </row>
    <row r="120" spans="1:65" s="2" customFormat="1" ht="19.5">
      <c r="A120" s="31"/>
      <c r="B120" s="32"/>
      <c r="C120" s="33"/>
      <c r="D120" s="198" t="s">
        <v>130</v>
      </c>
      <c r="E120" s="33"/>
      <c r="F120" s="199" t="s">
        <v>212</v>
      </c>
      <c r="G120" s="33"/>
      <c r="H120" s="33"/>
      <c r="I120" s="200"/>
      <c r="J120" s="33"/>
      <c r="K120" s="33"/>
      <c r="L120" s="36"/>
      <c r="M120" s="201"/>
      <c r="N120" s="202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130</v>
      </c>
      <c r="AU120" s="14" t="s">
        <v>82</v>
      </c>
    </row>
    <row r="121" spans="1:65" s="2" customFormat="1" ht="21.75" customHeight="1">
      <c r="A121" s="31"/>
      <c r="B121" s="32"/>
      <c r="C121" s="208" t="s">
        <v>285</v>
      </c>
      <c r="D121" s="208" t="s">
        <v>180</v>
      </c>
      <c r="E121" s="209" t="s">
        <v>195</v>
      </c>
      <c r="F121" s="210" t="s">
        <v>196</v>
      </c>
      <c r="G121" s="211" t="s">
        <v>177</v>
      </c>
      <c r="H121" s="212">
        <v>96</v>
      </c>
      <c r="I121" s="213"/>
      <c r="J121" s="214">
        <f>ROUND(I121*H121,2)</f>
        <v>0</v>
      </c>
      <c r="K121" s="215"/>
      <c r="L121" s="216"/>
      <c r="M121" s="217" t="s">
        <v>1</v>
      </c>
      <c r="N121" s="218" t="s">
        <v>39</v>
      </c>
      <c r="O121" s="68"/>
      <c r="P121" s="194">
        <f>O121*H121</f>
        <v>0</v>
      </c>
      <c r="Q121" s="194">
        <v>7.0899999999999999E-3</v>
      </c>
      <c r="R121" s="194">
        <f>Q121*H121</f>
        <v>0.68064000000000002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164</v>
      </c>
      <c r="AT121" s="196" t="s">
        <v>180</v>
      </c>
      <c r="AU121" s="196" t="s">
        <v>82</v>
      </c>
      <c r="AY121" s="14" t="s">
        <v>122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82</v>
      </c>
      <c r="BK121" s="197">
        <f>ROUND(I121*H121,2)</f>
        <v>0</v>
      </c>
      <c r="BL121" s="14" t="s">
        <v>128</v>
      </c>
      <c r="BM121" s="196" t="s">
        <v>357</v>
      </c>
    </row>
    <row r="122" spans="1:65" s="2" customFormat="1" ht="11.25">
      <c r="A122" s="31"/>
      <c r="B122" s="32"/>
      <c r="C122" s="33"/>
      <c r="D122" s="198" t="s">
        <v>130</v>
      </c>
      <c r="E122" s="33"/>
      <c r="F122" s="199" t="s">
        <v>198</v>
      </c>
      <c r="G122" s="33"/>
      <c r="H122" s="33"/>
      <c r="I122" s="200"/>
      <c r="J122" s="33"/>
      <c r="K122" s="33"/>
      <c r="L122" s="36"/>
      <c r="M122" s="201"/>
      <c r="N122" s="202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130</v>
      </c>
      <c r="AU122" s="14" t="s">
        <v>82</v>
      </c>
    </row>
    <row r="123" spans="1:65" s="2" customFormat="1" ht="21.75" customHeight="1">
      <c r="A123" s="31"/>
      <c r="B123" s="32"/>
      <c r="C123" s="208" t="s">
        <v>228</v>
      </c>
      <c r="D123" s="208" t="s">
        <v>180</v>
      </c>
      <c r="E123" s="209" t="s">
        <v>199</v>
      </c>
      <c r="F123" s="210" t="s">
        <v>200</v>
      </c>
      <c r="G123" s="211" t="s">
        <v>177</v>
      </c>
      <c r="H123" s="212">
        <v>288</v>
      </c>
      <c r="I123" s="213"/>
      <c r="J123" s="214">
        <f>ROUND(I123*H123,2)</f>
        <v>0</v>
      </c>
      <c r="K123" s="215"/>
      <c r="L123" s="216"/>
      <c r="M123" s="217" t="s">
        <v>1</v>
      </c>
      <c r="N123" s="218" t="s">
        <v>39</v>
      </c>
      <c r="O123" s="68"/>
      <c r="P123" s="194">
        <f>O123*H123</f>
        <v>0</v>
      </c>
      <c r="Q123" s="194">
        <v>3.5400000000000002E-3</v>
      </c>
      <c r="R123" s="194">
        <f>Q123*H123</f>
        <v>1.01952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164</v>
      </c>
      <c r="AT123" s="196" t="s">
        <v>180</v>
      </c>
      <c r="AU123" s="196" t="s">
        <v>82</v>
      </c>
      <c r="AY123" s="14" t="s">
        <v>122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82</v>
      </c>
      <c r="BK123" s="197">
        <f>ROUND(I123*H123,2)</f>
        <v>0</v>
      </c>
      <c r="BL123" s="14" t="s">
        <v>128</v>
      </c>
      <c r="BM123" s="196" t="s">
        <v>358</v>
      </c>
    </row>
    <row r="124" spans="1:65" s="2" customFormat="1" ht="11.25">
      <c r="A124" s="31"/>
      <c r="B124" s="32"/>
      <c r="C124" s="33"/>
      <c r="D124" s="198" t="s">
        <v>130</v>
      </c>
      <c r="E124" s="33"/>
      <c r="F124" s="199" t="s">
        <v>202</v>
      </c>
      <c r="G124" s="33"/>
      <c r="H124" s="33"/>
      <c r="I124" s="200"/>
      <c r="J124" s="33"/>
      <c r="K124" s="33"/>
      <c r="L124" s="36"/>
      <c r="M124" s="201"/>
      <c r="N124" s="202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130</v>
      </c>
      <c r="AU124" s="14" t="s">
        <v>82</v>
      </c>
    </row>
    <row r="125" spans="1:65" s="2" customFormat="1" ht="24.2" customHeight="1">
      <c r="A125" s="31"/>
      <c r="B125" s="32"/>
      <c r="C125" s="184" t="s">
        <v>213</v>
      </c>
      <c r="D125" s="184" t="s">
        <v>124</v>
      </c>
      <c r="E125" s="185" t="s">
        <v>219</v>
      </c>
      <c r="F125" s="186" t="s">
        <v>220</v>
      </c>
      <c r="G125" s="187" t="s">
        <v>177</v>
      </c>
      <c r="H125" s="188">
        <v>32</v>
      </c>
      <c r="I125" s="189"/>
      <c r="J125" s="190">
        <f>ROUND(I125*H125,2)</f>
        <v>0</v>
      </c>
      <c r="K125" s="191"/>
      <c r="L125" s="36"/>
      <c r="M125" s="192" t="s">
        <v>1</v>
      </c>
      <c r="N125" s="193" t="s">
        <v>39</v>
      </c>
      <c r="O125" s="68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128</v>
      </c>
      <c r="AT125" s="196" t="s">
        <v>124</v>
      </c>
      <c r="AU125" s="196" t="s">
        <v>82</v>
      </c>
      <c r="AY125" s="14" t="s">
        <v>122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82</v>
      </c>
      <c r="BK125" s="197">
        <f>ROUND(I125*H125,2)</f>
        <v>0</v>
      </c>
      <c r="BL125" s="14" t="s">
        <v>128</v>
      </c>
      <c r="BM125" s="196" t="s">
        <v>359</v>
      </c>
    </row>
    <row r="126" spans="1:65" s="2" customFormat="1" ht="19.5">
      <c r="A126" s="31"/>
      <c r="B126" s="32"/>
      <c r="C126" s="33"/>
      <c r="D126" s="198" t="s">
        <v>130</v>
      </c>
      <c r="E126" s="33"/>
      <c r="F126" s="199" t="s">
        <v>222</v>
      </c>
      <c r="G126" s="33"/>
      <c r="H126" s="33"/>
      <c r="I126" s="200"/>
      <c r="J126" s="33"/>
      <c r="K126" s="33"/>
      <c r="L126" s="36"/>
      <c r="M126" s="201"/>
      <c r="N126" s="202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130</v>
      </c>
      <c r="AU126" s="14" t="s">
        <v>82</v>
      </c>
    </row>
    <row r="127" spans="1:65" s="2" customFormat="1" ht="16.5" customHeight="1">
      <c r="A127" s="31"/>
      <c r="B127" s="32"/>
      <c r="C127" s="208" t="s">
        <v>218</v>
      </c>
      <c r="D127" s="208" t="s">
        <v>180</v>
      </c>
      <c r="E127" s="209" t="s">
        <v>360</v>
      </c>
      <c r="F127" s="210" t="s">
        <v>224</v>
      </c>
      <c r="G127" s="211" t="s">
        <v>225</v>
      </c>
      <c r="H127" s="212">
        <v>9.6</v>
      </c>
      <c r="I127" s="213"/>
      <c r="J127" s="214">
        <f>ROUND(I127*H127,2)</f>
        <v>0</v>
      </c>
      <c r="K127" s="215"/>
      <c r="L127" s="216"/>
      <c r="M127" s="217" t="s">
        <v>1</v>
      </c>
      <c r="N127" s="218" t="s">
        <v>39</v>
      </c>
      <c r="O127" s="68"/>
      <c r="P127" s="194">
        <f>O127*H127</f>
        <v>0</v>
      </c>
      <c r="Q127" s="194">
        <v>8.0000000000000004E-4</v>
      </c>
      <c r="R127" s="194">
        <f>Q127*H127</f>
        <v>7.6800000000000002E-3</v>
      </c>
      <c r="S127" s="194">
        <v>0</v>
      </c>
      <c r="T127" s="19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164</v>
      </c>
      <c r="AT127" s="196" t="s">
        <v>180</v>
      </c>
      <c r="AU127" s="196" t="s">
        <v>82</v>
      </c>
      <c r="AY127" s="14" t="s">
        <v>122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82</v>
      </c>
      <c r="BK127" s="197">
        <f>ROUND(I127*H127,2)</f>
        <v>0</v>
      </c>
      <c r="BL127" s="14" t="s">
        <v>128</v>
      </c>
      <c r="BM127" s="196" t="s">
        <v>361</v>
      </c>
    </row>
    <row r="128" spans="1:65" s="2" customFormat="1" ht="11.25">
      <c r="A128" s="31"/>
      <c r="B128" s="32"/>
      <c r="C128" s="33"/>
      <c r="D128" s="198" t="s">
        <v>130</v>
      </c>
      <c r="E128" s="33"/>
      <c r="F128" s="199" t="s">
        <v>227</v>
      </c>
      <c r="G128" s="33"/>
      <c r="H128" s="33"/>
      <c r="I128" s="200"/>
      <c r="J128" s="33"/>
      <c r="K128" s="33"/>
      <c r="L128" s="36"/>
      <c r="M128" s="201"/>
      <c r="N128" s="202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130</v>
      </c>
      <c r="AU128" s="14" t="s">
        <v>82</v>
      </c>
    </row>
    <row r="129" spans="1:65" s="2" customFormat="1" ht="21.75" customHeight="1">
      <c r="A129" s="31"/>
      <c r="B129" s="32"/>
      <c r="C129" s="184" t="s">
        <v>156</v>
      </c>
      <c r="D129" s="184" t="s">
        <v>124</v>
      </c>
      <c r="E129" s="185" t="s">
        <v>362</v>
      </c>
      <c r="F129" s="186" t="s">
        <v>363</v>
      </c>
      <c r="G129" s="187" t="s">
        <v>177</v>
      </c>
      <c r="H129" s="188">
        <v>32</v>
      </c>
      <c r="I129" s="189"/>
      <c r="J129" s="190">
        <f>ROUND(I129*H129,2)</f>
        <v>0</v>
      </c>
      <c r="K129" s="191"/>
      <c r="L129" s="36"/>
      <c r="M129" s="192" t="s">
        <v>1</v>
      </c>
      <c r="N129" s="193" t="s">
        <v>39</v>
      </c>
      <c r="O129" s="68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128</v>
      </c>
      <c r="AT129" s="196" t="s">
        <v>124</v>
      </c>
      <c r="AU129" s="196" t="s">
        <v>82</v>
      </c>
      <c r="AY129" s="14" t="s">
        <v>122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82</v>
      </c>
      <c r="BK129" s="197">
        <f>ROUND(I129*H129,2)</f>
        <v>0</v>
      </c>
      <c r="BL129" s="14" t="s">
        <v>128</v>
      </c>
      <c r="BM129" s="196" t="s">
        <v>364</v>
      </c>
    </row>
    <row r="130" spans="1:65" s="2" customFormat="1" ht="19.5">
      <c r="A130" s="31"/>
      <c r="B130" s="32"/>
      <c r="C130" s="33"/>
      <c r="D130" s="198" t="s">
        <v>130</v>
      </c>
      <c r="E130" s="33"/>
      <c r="F130" s="199" t="s">
        <v>365</v>
      </c>
      <c r="G130" s="33"/>
      <c r="H130" s="33"/>
      <c r="I130" s="200"/>
      <c r="J130" s="33"/>
      <c r="K130" s="33"/>
      <c r="L130" s="36"/>
      <c r="M130" s="201"/>
      <c r="N130" s="202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130</v>
      </c>
      <c r="AU130" s="14" t="s">
        <v>82</v>
      </c>
    </row>
    <row r="131" spans="1:65" s="2" customFormat="1" ht="24.2" customHeight="1">
      <c r="A131" s="31"/>
      <c r="B131" s="32"/>
      <c r="C131" s="184" t="s">
        <v>164</v>
      </c>
      <c r="D131" s="184" t="s">
        <v>124</v>
      </c>
      <c r="E131" s="185" t="s">
        <v>249</v>
      </c>
      <c r="F131" s="186" t="s">
        <v>250</v>
      </c>
      <c r="G131" s="187" t="s">
        <v>127</v>
      </c>
      <c r="H131" s="188">
        <v>32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39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128</v>
      </c>
      <c r="AT131" s="196" t="s">
        <v>124</v>
      </c>
      <c r="AU131" s="196" t="s">
        <v>82</v>
      </c>
      <c r="AY131" s="14" t="s">
        <v>122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82</v>
      </c>
      <c r="BK131" s="197">
        <f>ROUND(I131*H131,2)</f>
        <v>0</v>
      </c>
      <c r="BL131" s="14" t="s">
        <v>128</v>
      </c>
      <c r="BM131" s="196" t="s">
        <v>366</v>
      </c>
    </row>
    <row r="132" spans="1:65" s="2" customFormat="1" ht="19.5">
      <c r="A132" s="31"/>
      <c r="B132" s="32"/>
      <c r="C132" s="33"/>
      <c r="D132" s="198" t="s">
        <v>130</v>
      </c>
      <c r="E132" s="33"/>
      <c r="F132" s="199" t="s">
        <v>252</v>
      </c>
      <c r="G132" s="33"/>
      <c r="H132" s="33"/>
      <c r="I132" s="200"/>
      <c r="J132" s="33"/>
      <c r="K132" s="33"/>
      <c r="L132" s="36"/>
      <c r="M132" s="201"/>
      <c r="N132" s="202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130</v>
      </c>
      <c r="AU132" s="14" t="s">
        <v>82</v>
      </c>
    </row>
    <row r="133" spans="1:65" s="2" customFormat="1" ht="16.5" customHeight="1">
      <c r="A133" s="31"/>
      <c r="B133" s="32"/>
      <c r="C133" s="208" t="s">
        <v>169</v>
      </c>
      <c r="D133" s="208" t="s">
        <v>180</v>
      </c>
      <c r="E133" s="209" t="s">
        <v>254</v>
      </c>
      <c r="F133" s="210" t="s">
        <v>255</v>
      </c>
      <c r="G133" s="211" t="s">
        <v>134</v>
      </c>
      <c r="H133" s="212">
        <v>1.6</v>
      </c>
      <c r="I133" s="213"/>
      <c r="J133" s="214">
        <f>ROUND(I133*H133,2)</f>
        <v>0</v>
      </c>
      <c r="K133" s="215"/>
      <c r="L133" s="216"/>
      <c r="M133" s="217" t="s">
        <v>1</v>
      </c>
      <c r="N133" s="218" t="s">
        <v>39</v>
      </c>
      <c r="O133" s="68"/>
      <c r="P133" s="194">
        <f>O133*H133</f>
        <v>0</v>
      </c>
      <c r="Q133" s="194">
        <v>0.2</v>
      </c>
      <c r="R133" s="194">
        <f>Q133*H133</f>
        <v>0.32000000000000006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164</v>
      </c>
      <c r="AT133" s="196" t="s">
        <v>180</v>
      </c>
      <c r="AU133" s="196" t="s">
        <v>82</v>
      </c>
      <c r="AY133" s="14" t="s">
        <v>122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82</v>
      </c>
      <c r="BK133" s="197">
        <f>ROUND(I133*H133,2)</f>
        <v>0</v>
      </c>
      <c r="BL133" s="14" t="s">
        <v>128</v>
      </c>
      <c r="BM133" s="196" t="s">
        <v>367</v>
      </c>
    </row>
    <row r="134" spans="1:65" s="2" customFormat="1" ht="11.25">
      <c r="A134" s="31"/>
      <c r="B134" s="32"/>
      <c r="C134" s="33"/>
      <c r="D134" s="198" t="s">
        <v>130</v>
      </c>
      <c r="E134" s="33"/>
      <c r="F134" s="199" t="s">
        <v>368</v>
      </c>
      <c r="G134" s="33"/>
      <c r="H134" s="33"/>
      <c r="I134" s="200"/>
      <c r="J134" s="33"/>
      <c r="K134" s="33"/>
      <c r="L134" s="36"/>
      <c r="M134" s="201"/>
      <c r="N134" s="202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130</v>
      </c>
      <c r="AU134" s="14" t="s">
        <v>82</v>
      </c>
    </row>
    <row r="135" spans="1:65" s="2" customFormat="1" ht="16.5" customHeight="1">
      <c r="A135" s="31"/>
      <c r="B135" s="32"/>
      <c r="C135" s="184" t="s">
        <v>137</v>
      </c>
      <c r="D135" s="184" t="s">
        <v>124</v>
      </c>
      <c r="E135" s="185" t="s">
        <v>258</v>
      </c>
      <c r="F135" s="186" t="s">
        <v>259</v>
      </c>
      <c r="G135" s="187" t="s">
        <v>134</v>
      </c>
      <c r="H135" s="188">
        <v>16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39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128</v>
      </c>
      <c r="AT135" s="196" t="s">
        <v>124</v>
      </c>
      <c r="AU135" s="196" t="s">
        <v>82</v>
      </c>
      <c r="AY135" s="14" t="s">
        <v>122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82</v>
      </c>
      <c r="BK135" s="197">
        <f>ROUND(I135*H135,2)</f>
        <v>0</v>
      </c>
      <c r="BL135" s="14" t="s">
        <v>128</v>
      </c>
      <c r="BM135" s="196" t="s">
        <v>345</v>
      </c>
    </row>
    <row r="136" spans="1:65" s="2" customFormat="1" ht="11.25">
      <c r="A136" s="31"/>
      <c r="B136" s="32"/>
      <c r="C136" s="33"/>
      <c r="D136" s="198" t="s">
        <v>130</v>
      </c>
      <c r="E136" s="33"/>
      <c r="F136" s="199" t="s">
        <v>346</v>
      </c>
      <c r="G136" s="33"/>
      <c r="H136" s="33"/>
      <c r="I136" s="200"/>
      <c r="J136" s="33"/>
      <c r="K136" s="33"/>
      <c r="L136" s="36"/>
      <c r="M136" s="201"/>
      <c r="N136" s="202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130</v>
      </c>
      <c r="AU136" s="14" t="s">
        <v>82</v>
      </c>
    </row>
    <row r="137" spans="1:65" s="2" customFormat="1" ht="16.5" customHeight="1">
      <c r="A137" s="31"/>
      <c r="B137" s="32"/>
      <c r="C137" s="208" t="s">
        <v>128</v>
      </c>
      <c r="D137" s="208" t="s">
        <v>180</v>
      </c>
      <c r="E137" s="209" t="s">
        <v>262</v>
      </c>
      <c r="F137" s="210" t="s">
        <v>263</v>
      </c>
      <c r="G137" s="211" t="s">
        <v>134</v>
      </c>
      <c r="H137" s="212">
        <v>16</v>
      </c>
      <c r="I137" s="213"/>
      <c r="J137" s="214">
        <f>ROUND(I137*H137,2)</f>
        <v>0</v>
      </c>
      <c r="K137" s="215"/>
      <c r="L137" s="216"/>
      <c r="M137" s="217" t="s">
        <v>1</v>
      </c>
      <c r="N137" s="218" t="s">
        <v>39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164</v>
      </c>
      <c r="AT137" s="196" t="s">
        <v>180</v>
      </c>
      <c r="AU137" s="196" t="s">
        <v>82</v>
      </c>
      <c r="AY137" s="14" t="s">
        <v>122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82</v>
      </c>
      <c r="BK137" s="197">
        <f>ROUND(I137*H137,2)</f>
        <v>0</v>
      </c>
      <c r="BL137" s="14" t="s">
        <v>128</v>
      </c>
      <c r="BM137" s="196" t="s">
        <v>347</v>
      </c>
    </row>
    <row r="138" spans="1:65" s="2" customFormat="1" ht="11.25">
      <c r="A138" s="31"/>
      <c r="B138" s="32"/>
      <c r="C138" s="33"/>
      <c r="D138" s="198" t="s">
        <v>130</v>
      </c>
      <c r="E138" s="33"/>
      <c r="F138" s="199" t="s">
        <v>263</v>
      </c>
      <c r="G138" s="33"/>
      <c r="H138" s="33"/>
      <c r="I138" s="200"/>
      <c r="J138" s="33"/>
      <c r="K138" s="33"/>
      <c r="L138" s="36"/>
      <c r="M138" s="201"/>
      <c r="N138" s="202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130</v>
      </c>
      <c r="AU138" s="14" t="s">
        <v>82</v>
      </c>
    </row>
    <row r="139" spans="1:65" s="2" customFormat="1" ht="19.5">
      <c r="A139" s="31"/>
      <c r="B139" s="32"/>
      <c r="C139" s="33"/>
      <c r="D139" s="198" t="s">
        <v>162</v>
      </c>
      <c r="E139" s="33"/>
      <c r="F139" s="203" t="s">
        <v>348</v>
      </c>
      <c r="G139" s="33"/>
      <c r="H139" s="33"/>
      <c r="I139" s="200"/>
      <c r="J139" s="33"/>
      <c r="K139" s="33"/>
      <c r="L139" s="36"/>
      <c r="M139" s="201"/>
      <c r="N139" s="202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162</v>
      </c>
      <c r="AU139" s="14" t="s">
        <v>82</v>
      </c>
    </row>
    <row r="140" spans="1:65" s="2" customFormat="1" ht="21.75" customHeight="1">
      <c r="A140" s="31"/>
      <c r="B140" s="32"/>
      <c r="C140" s="184" t="s">
        <v>146</v>
      </c>
      <c r="D140" s="184" t="s">
        <v>124</v>
      </c>
      <c r="E140" s="185" t="s">
        <v>349</v>
      </c>
      <c r="F140" s="186" t="s">
        <v>350</v>
      </c>
      <c r="G140" s="187" t="s">
        <v>134</v>
      </c>
      <c r="H140" s="188">
        <v>16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39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128</v>
      </c>
      <c r="AT140" s="196" t="s">
        <v>124</v>
      </c>
      <c r="AU140" s="196" t="s">
        <v>82</v>
      </c>
      <c r="AY140" s="14" t="s">
        <v>122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82</v>
      </c>
      <c r="BK140" s="197">
        <f>ROUND(I140*H140,2)</f>
        <v>0</v>
      </c>
      <c r="BL140" s="14" t="s">
        <v>128</v>
      </c>
      <c r="BM140" s="196" t="s">
        <v>351</v>
      </c>
    </row>
    <row r="141" spans="1:65" s="2" customFormat="1" ht="11.25">
      <c r="A141" s="31"/>
      <c r="B141" s="32"/>
      <c r="C141" s="33"/>
      <c r="D141" s="198" t="s">
        <v>130</v>
      </c>
      <c r="E141" s="33"/>
      <c r="F141" s="199" t="s">
        <v>352</v>
      </c>
      <c r="G141" s="33"/>
      <c r="H141" s="33"/>
      <c r="I141" s="200"/>
      <c r="J141" s="33"/>
      <c r="K141" s="33"/>
      <c r="L141" s="36"/>
      <c r="M141" s="204"/>
      <c r="N141" s="205"/>
      <c r="O141" s="206"/>
      <c r="P141" s="206"/>
      <c r="Q141" s="206"/>
      <c r="R141" s="206"/>
      <c r="S141" s="206"/>
      <c r="T141" s="207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130</v>
      </c>
      <c r="AU141" s="14" t="s">
        <v>82</v>
      </c>
    </row>
    <row r="142" spans="1:65" s="2" customFormat="1" ht="6.95" customHeight="1">
      <c r="A142" s="31"/>
      <c r="B142" s="51"/>
      <c r="C142" s="52"/>
      <c r="D142" s="52"/>
      <c r="E142" s="52"/>
      <c r="F142" s="52"/>
      <c r="G142" s="52"/>
      <c r="H142" s="52"/>
      <c r="I142" s="52"/>
      <c r="J142" s="52"/>
      <c r="K142" s="52"/>
      <c r="L142" s="36"/>
      <c r="M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</sheetData>
  <sheetProtection algorithmName="SHA-512" hashValue="VisDzV0Ngz7tUFTmvAblkkFdpr5R/gVmg7EkZsjSf2tK66mYkqTqhDiuShsvghz3dG5JDzcKSph5L1YxTNAZuQ==" saltValue="Zp6Iz7Hsc4vTD377fS+wkSa39WcI6M8tXLwwb6hDMhe6il/3pty8V1micFE41WO4juzRAq0L5KwGEPtk6v5w0g==" spinCount="100000" sheet="1" objects="1" scenarios="1" formatColumns="0" formatRows="0" autoFilter="0"/>
  <autoFilter ref="C116:K141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Z.01 - Příprava území</vt:lpstr>
      <vt:lpstr>Z.02 - Stromy</vt:lpstr>
      <vt:lpstr>Z.03 - Trávníky</vt:lpstr>
      <vt:lpstr>Z.05 - Následná péče - 1....</vt:lpstr>
      <vt:lpstr>Z.06 - Následná péče - 2....</vt:lpstr>
      <vt:lpstr>'Rekapitulace stavby'!Názvy_tisku</vt:lpstr>
      <vt:lpstr>'Z.01 - Příprava území'!Názvy_tisku</vt:lpstr>
      <vt:lpstr>'Z.02 - Stromy'!Názvy_tisku</vt:lpstr>
      <vt:lpstr>'Z.03 - Trávníky'!Názvy_tisku</vt:lpstr>
      <vt:lpstr>'Z.05 - Následná péče - 1....'!Názvy_tisku</vt:lpstr>
      <vt:lpstr>'Z.06 - Následná péče - 2....'!Názvy_tisku</vt:lpstr>
      <vt:lpstr>'Rekapitulace stavby'!Oblast_tisku</vt:lpstr>
      <vt:lpstr>'Z.01 - Příprava území'!Oblast_tisku</vt:lpstr>
      <vt:lpstr>'Z.02 - Stromy'!Oblast_tisku</vt:lpstr>
      <vt:lpstr>'Z.03 - Trávníky'!Oblast_tisku</vt:lpstr>
      <vt:lpstr>'Z.05 - Následná péče - 1....'!Oblast_tisku</vt:lpstr>
      <vt:lpstr>'Z.06 - Následná péče - 2....'!Oblast_tisku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Šoborová</dc:creator>
  <cp:lastModifiedBy>Leskovjanová Irena, Mgr.</cp:lastModifiedBy>
  <dcterms:created xsi:type="dcterms:W3CDTF">2024-06-25T17:30:02Z</dcterms:created>
  <dcterms:modified xsi:type="dcterms:W3CDTF">2024-07-10T13:46:26Z</dcterms:modified>
</cp:coreProperties>
</file>