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4\_oprava MK penetračním makadamem\"/>
    </mc:Choice>
  </mc:AlternateContent>
  <bookViews>
    <workbookView xWindow="0" yWindow="0" windowWidth="20820" windowHeight="8055" firstSheet="1" activeTab="1"/>
  </bookViews>
  <sheets>
    <sheet name="Rekapitulace stavby" sheetId="1" state="veryHidden" r:id="rId1"/>
    <sheet name="MK Hrachovec" sheetId="2" r:id="rId2"/>
  </sheets>
  <definedNames>
    <definedName name="_xlnm._FilterDatabase" localSheetId="1" hidden="1">'MK Hrachovec'!$C$118:$K$127</definedName>
    <definedName name="_xlnm.Print_Titles" localSheetId="1">'MK Hrachovec'!$118:$118</definedName>
    <definedName name="_xlnm.Print_Titles" localSheetId="0">'Rekapitulace stavby'!$92:$92</definedName>
    <definedName name="_xlnm.Print_Area" localSheetId="1">'MK Hrachovec'!$C$4:$J$76,'MK Hrachovec'!$C$82:$J$100,'MK Hrachovec'!$C$106:$J$127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27" i="2"/>
  <c r="BH127" i="2"/>
  <c r="BG127" i="2"/>
  <c r="BF127" i="2"/>
  <c r="T127" i="2"/>
  <c r="T126" i="2" s="1"/>
  <c r="R127" i="2"/>
  <c r="R126" i="2" s="1"/>
  <c r="P127" i="2"/>
  <c r="P126" i="2" s="1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F113" i="2"/>
  <c r="E111" i="2"/>
  <c r="F89" i="2"/>
  <c r="E87" i="2"/>
  <c r="J24" i="2"/>
  <c r="J116" i="2"/>
  <c r="J23" i="2"/>
  <c r="J21" i="2"/>
  <c r="E21" i="2"/>
  <c r="J115" i="2" s="1"/>
  <c r="J20" i="2"/>
  <c r="F92" i="2"/>
  <c r="J15" i="2"/>
  <c r="F115" i="2"/>
  <c r="J14" i="2"/>
  <c r="J89" i="2"/>
  <c r="E109" i="2"/>
  <c r="L90" i="1"/>
  <c r="AM90" i="1"/>
  <c r="AM89" i="1"/>
  <c r="L89" i="1"/>
  <c r="AM87" i="1"/>
  <c r="L87" i="1"/>
  <c r="L85" i="1"/>
  <c r="L84" i="1"/>
  <c r="J123" i="2"/>
  <c r="BK124" i="2"/>
  <c r="J124" i="2"/>
  <c r="BK122" i="2"/>
  <c r="J125" i="2"/>
  <c r="BK127" i="2"/>
  <c r="BK123" i="2"/>
  <c r="AS94" i="1"/>
  <c r="J127" i="2"/>
  <c r="BK125" i="2"/>
  <c r="J122" i="2"/>
  <c r="BK121" i="2" l="1"/>
  <c r="J121" i="2" s="1"/>
  <c r="J98" i="2" s="1"/>
  <c r="P121" i="2"/>
  <c r="P120" i="2" s="1"/>
  <c r="P119" i="2" s="1"/>
  <c r="AU95" i="1" s="1"/>
  <c r="AU94" i="1" s="1"/>
  <c r="R121" i="2"/>
  <c r="R120" i="2" s="1"/>
  <c r="R119" i="2" s="1"/>
  <c r="T121" i="2"/>
  <c r="T120" i="2" s="1"/>
  <c r="T119" i="2" s="1"/>
  <c r="BK126" i="2"/>
  <c r="J126" i="2" s="1"/>
  <c r="J99" i="2" s="1"/>
  <c r="E85" i="2"/>
  <c r="F91" i="2"/>
  <c r="J92" i="2"/>
  <c r="F116" i="2"/>
  <c r="BE123" i="2"/>
  <c r="BE124" i="2"/>
  <c r="BE127" i="2"/>
  <c r="J91" i="2"/>
  <c r="J113" i="2"/>
  <c r="BE122" i="2"/>
  <c r="BE125" i="2"/>
  <c r="F34" i="2"/>
  <c r="BA95" i="1" s="1"/>
  <c r="BA94" i="1" s="1"/>
  <c r="W30" i="1" s="1"/>
  <c r="F37" i="2"/>
  <c r="BD95" i="1" s="1"/>
  <c r="BD94" i="1" s="1"/>
  <c r="W33" i="1" s="1"/>
  <c r="J34" i="2"/>
  <c r="AW95" i="1" s="1"/>
  <c r="F35" i="2"/>
  <c r="BB95" i="1" s="1"/>
  <c r="BB94" i="1" s="1"/>
  <c r="AX94" i="1" s="1"/>
  <c r="F36" i="2"/>
  <c r="BC95" i="1" s="1"/>
  <c r="BC94" i="1" s="1"/>
  <c r="W32" i="1" s="1"/>
  <c r="BK120" i="2" l="1"/>
  <c r="J120" i="2" s="1"/>
  <c r="J97" i="2" s="1"/>
  <c r="AW94" i="1"/>
  <c r="AK30" i="1" s="1"/>
  <c r="F33" i="2"/>
  <c r="AZ95" i="1" s="1"/>
  <c r="AZ94" i="1" s="1"/>
  <c r="W29" i="1" s="1"/>
  <c r="AY94" i="1"/>
  <c r="J33" i="2"/>
  <c r="AV95" i="1" s="1"/>
  <c r="AT95" i="1" s="1"/>
  <c r="W31" i="1"/>
  <c r="BK119" i="2" l="1"/>
  <c r="J119" i="2" s="1"/>
  <c r="J96" i="2" s="1"/>
  <c r="AV94" i="1"/>
  <c r="AK29" i="1" s="1"/>
  <c r="J30" i="2" l="1"/>
  <c r="AG95" i="1" s="1"/>
  <c r="AG94" i="1" s="1"/>
  <c r="AT94" i="1"/>
  <c r="AK26" i="1" l="1"/>
  <c r="AN94" i="1"/>
  <c r="J39" i="2"/>
  <c r="AN95" i="1"/>
  <c r="AK35" i="1"/>
</calcChain>
</file>

<file path=xl/sharedStrings.xml><?xml version="1.0" encoding="utf-8"?>
<sst xmlns="http://schemas.openxmlformats.org/spreadsheetml/2006/main" count="328" uniqueCount="138">
  <si>
    <t>Export Komplet</t>
  </si>
  <si>
    <t/>
  </si>
  <si>
    <t>2.0</t>
  </si>
  <si>
    <t>ZAMOK</t>
  </si>
  <si>
    <t>False</t>
  </si>
  <si>
    <t>{dbe71b07-e791-469c-929d-8e5f2bbfe45c}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</si>
  <si>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</si>
  <si>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</si>
  <si>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</si>
  <si>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</si>
  <si>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</si>
  <si>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</si>
  <si>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</si>
  <si>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REP05</t>
  </si>
  <si>
    <t>Stavba:</t>
  </si>
  <si>
    <t>MK Kateřinice</t>
  </si>
  <si>
    <t>KSO:</t>
  </si>
  <si>
    <t>CC-CZ:</t>
  </si>
  <si>
    <t>Místo:</t>
  </si>
  <si>
    <t xml:space="preserve"> </t>
  </si>
  <si>
    <t>Datum:</t>
  </si>
  <si>
    <t>13. 3. 2024</t>
  </si>
  <si>
    <t>Zadavatel:</t>
  </si>
  <si>
    <t>IČ:</t>
  </si>
  <si>
    <t>Obec Kateřinice</t>
  </si>
  <si>
    <t>DIČ:</t>
  </si>
  <si>
    <t>Zhotovitel:</t>
  </si>
  <si>
    <t>26863057</t>
  </si>
  <si>
    <t>REPONT s.r.o.</t>
  </si>
  <si>
    <t>CZ26863057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</si>
  <si>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</si>
  <si>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</si>
  <si>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</si>
  <si>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</si>
  <si>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</si>
  <si>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</si>
  <si>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</si>
  <si>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</si>
  <si>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</si>
  <si>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</si>
  <si>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</si>
  <si>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</si>
  <si>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</si>
  <si>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</si>
  <si>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</si>
  <si>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</si>
  <si>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</si>
  <si>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</si>
  <si>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</si>
  <si>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</si>
  <si>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</si>
  <si>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</si>
  <si>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</si>
  <si>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</si>
  <si>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</si>
  <si>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</si>
  <si>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</si>
  <si>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</si>
  <si>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</si>
  <si>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</si>
  <si>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</si>
  <si>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</si>
  <si>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</si>
  <si>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</si>
  <si>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</si>
  <si>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</si>
  <si>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</si>
  <si>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</si>
  <si>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</si>
  <si>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</si>
  <si>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</si>
  <si>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</si>
  <si>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</si>
  <si>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</si>
  <si>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</si>
  <si>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</si>
  <si>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</si>
  <si>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</si>
  <si>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</si>
  <si>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</si>
  <si>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Peetrační makadam</t>
  </si>
  <si>
    <t>STA</t>
  </si>
  <si>
    <t>1</t>
  </si>
  <si>
    <t>{c2146bf3-8b84-472a-8d25-b4a0279db8f3}</t>
  </si>
  <si>
    <t>2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</si>
  <si>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</si>
  <si>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</si>
  <si>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</si>
  <si>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</si>
  <si>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</si>
  <si>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</si>
  <si>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</si>
  <si>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</si>
  <si>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</si>
  <si>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</si>
  <si>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</si>
  <si>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</si>
  <si>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</si>
  <si>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</si>
  <si>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</si>
  <si>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</si>
  <si>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</si>
  <si>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</si>
  <si>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</si>
  <si>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</si>
  <si>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</si>
  <si>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</si>
  <si>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</si>
  <si>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</si>
  <si>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</si>
  <si>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</si>
  <si>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</si>
  <si>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4</t>
  </si>
  <si>
    <t>K</t>
  </si>
  <si>
    <t>571906111</t>
  </si>
  <si>
    <t>Posyp krytu kamenivem drceným nebo těženým přes 25 do 30 kg/m2</t>
  </si>
  <si>
    <t>m2</t>
  </si>
  <si>
    <t>674690677</t>
  </si>
  <si>
    <t>573312411</t>
  </si>
  <si>
    <t>Prolití podkladu asfaltem v množství 5 kg/m2</t>
  </si>
  <si>
    <t>1302752129</t>
  </si>
  <si>
    <t>3</t>
  </si>
  <si>
    <t>574391111</t>
  </si>
  <si>
    <t>1748729639</t>
  </si>
  <si>
    <t>573411106</t>
  </si>
  <si>
    <t>2036649083</t>
  </si>
  <si>
    <t>998</t>
  </si>
  <si>
    <t>Přesun hmot</t>
  </si>
  <si>
    <t>998225111</t>
  </si>
  <si>
    <t>Přesun hmot pro pozemní komunikace s krytem z kamene, monolitickým betonovým nebo živičným</t>
  </si>
  <si>
    <t>t</t>
  </si>
  <si>
    <t>119114464</t>
  </si>
  <si>
    <t>Dvojtý nátěr z asfaltu v množství 1,90 kg/m2 s posypem</t>
  </si>
  <si>
    <t>Penetrační makadam hrubý PMH tl 110 mm (195x3,6)</t>
  </si>
  <si>
    <t>Město Valašské Meziříčí</t>
  </si>
  <si>
    <t>KRYCÍ LIST CENOVÉ NABÍDKY</t>
  </si>
  <si>
    <t>Petrační makadam</t>
  </si>
  <si>
    <t>MK Hrachovec "Ke Konvičnému"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</si>
</sst>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4" fontId="19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/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27" fillId="0" borderId="12" xfId="0" applyNumberFormat="1" applyFont="1" applyBorder="1" applyAlignment="1" applyProtection="1">
      <protection locked="0"/>
    </xf>
    <xf numFmtId="166" fontId="27" fillId="0" borderId="13" xfId="0" applyNumberFormat="1" applyFont="1" applyBorder="1" applyAlignment="1" applyProtection="1">
      <protection locked="0"/>
    </xf>
    <xf numFmtId="4" fontId="2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17" fillId="4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vertical="center"/>
      <protection locked="0"/>
    </xf>
    <xf numFmtId="166" fontId="18" fillId="0" borderId="15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166" fontId="18" fillId="0" borderId="20" xfId="0" applyNumberFormat="1" applyFont="1" applyBorder="1" applyAlignment="1" applyProtection="1">
      <alignment vertical="center"/>
      <protection locked="0"/>
    </xf>
    <xf numFmtId="166" fontId="18" fillId="0" borderId="21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s="1" customFormat="1" ht="36.950000000000003" customHeight="1"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3"/>
      <c r="C4" s="14"/>
      <c r="D4" s="15" t="s">
        <v>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2"/>
      <c r="AS4" s="16" t="s">
        <v>10</v>
      </c>
      <c r="BS4" s="9" t="s">
        <v>11</v>
      </c>
    </row>
    <row r="5" spans="1:74" s="1" customFormat="1" ht="12" customHeight="1">
      <c r="B5" s="13"/>
      <c r="C5" s="14"/>
      <c r="D5" s="17" t="s">
        <v>12</v>
      </c>
      <c r="E5" s="14"/>
      <c r="F5" s="14"/>
      <c r="G5" s="14"/>
      <c r="H5" s="14"/>
      <c r="I5" s="14"/>
      <c r="J5" s="14"/>
      <c r="K5" s="127" t="s">
        <v>13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4"/>
      <c r="AL5" s="14"/>
      <c r="AM5" s="14"/>
      <c r="AN5" s="14"/>
      <c r="AO5" s="14"/>
      <c r="AP5" s="14"/>
      <c r="AQ5" s="14"/>
      <c r="AR5" s="12"/>
      <c r="BS5" s="9" t="s">
        <v>6</v>
      </c>
    </row>
    <row r="6" spans="1:74" s="1" customFormat="1" ht="36.950000000000003" customHeight="1">
      <c r="B6" s="13"/>
      <c r="C6" s="14"/>
      <c r="D6" s="19" t="s">
        <v>14</v>
      </c>
      <c r="E6" s="14"/>
      <c r="F6" s="14"/>
      <c r="G6" s="14"/>
      <c r="H6" s="14"/>
      <c r="I6" s="14"/>
      <c r="J6" s="14"/>
      <c r="K6" s="129" t="s">
        <v>15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4"/>
      <c r="AL6" s="14"/>
      <c r="AM6" s="14"/>
      <c r="AN6" s="14"/>
      <c r="AO6" s="14"/>
      <c r="AP6" s="14"/>
      <c r="AQ6" s="14"/>
      <c r="AR6" s="12"/>
      <c r="BS6" s="9" t="s">
        <v>6</v>
      </c>
    </row>
    <row r="7" spans="1:74" s="1" customFormat="1" ht="12" customHeight="1">
      <c r="B7" s="13"/>
      <c r="C7" s="14"/>
      <c r="D7" s="20" t="s">
        <v>16</v>
      </c>
      <c r="E7" s="14"/>
      <c r="F7" s="14"/>
      <c r="G7" s="14"/>
      <c r="H7" s="14"/>
      <c r="I7" s="14"/>
      <c r="J7" s="14"/>
      <c r="K7" s="18" t="s">
        <v>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20" t="s">
        <v>17</v>
      </c>
      <c r="AL7" s="14"/>
      <c r="AM7" s="14"/>
      <c r="AN7" s="18" t="s">
        <v>1</v>
      </c>
      <c r="AO7" s="14"/>
      <c r="AP7" s="14"/>
      <c r="AQ7" s="14"/>
      <c r="AR7" s="12"/>
      <c r="BS7" s="9" t="s">
        <v>6</v>
      </c>
    </row>
    <row r="8" spans="1:74" s="1" customFormat="1" ht="12" customHeight="1">
      <c r="B8" s="13"/>
      <c r="C8" s="14"/>
      <c r="D8" s="20" t="s">
        <v>18</v>
      </c>
      <c r="E8" s="14"/>
      <c r="F8" s="14"/>
      <c r="G8" s="14"/>
      <c r="H8" s="14"/>
      <c r="I8" s="14"/>
      <c r="J8" s="14"/>
      <c r="K8" s="18" t="s">
        <v>19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20" t="s">
        <v>20</v>
      </c>
      <c r="AL8" s="14"/>
      <c r="AM8" s="14"/>
      <c r="AN8" s="18" t="s">
        <v>21</v>
      </c>
      <c r="AO8" s="14"/>
      <c r="AP8" s="14"/>
      <c r="AQ8" s="14"/>
      <c r="AR8" s="12"/>
      <c r="BS8" s="9" t="s">
        <v>6</v>
      </c>
    </row>
    <row r="9" spans="1:74" s="1" customFormat="1" ht="14.45" customHeight="1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2"/>
      <c r="BS9" s="9" t="s">
        <v>6</v>
      </c>
    </row>
    <row r="10" spans="1:74" s="1" customFormat="1" ht="12" customHeight="1">
      <c r="B10" s="13"/>
      <c r="C10" s="14"/>
      <c r="D10" s="20" t="s">
        <v>22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20" t="s">
        <v>23</v>
      </c>
      <c r="AL10" s="14"/>
      <c r="AM10" s="14"/>
      <c r="AN10" s="18" t="s">
        <v>1</v>
      </c>
      <c r="AO10" s="14"/>
      <c r="AP10" s="14"/>
      <c r="AQ10" s="14"/>
      <c r="AR10" s="12"/>
      <c r="BS10" s="9" t="s">
        <v>6</v>
      </c>
    </row>
    <row r="11" spans="1:74" s="1" customFormat="1" ht="18.399999999999999" customHeight="1">
      <c r="B11" s="13"/>
      <c r="C11" s="14"/>
      <c r="D11" s="14"/>
      <c r="E11" s="18" t="s">
        <v>24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20" t="s">
        <v>25</v>
      </c>
      <c r="AL11" s="14"/>
      <c r="AM11" s="14"/>
      <c r="AN11" s="18" t="s">
        <v>1</v>
      </c>
      <c r="AO11" s="14"/>
      <c r="AP11" s="14"/>
      <c r="AQ11" s="14"/>
      <c r="AR11" s="12"/>
      <c r="BS11" s="9" t="s">
        <v>6</v>
      </c>
    </row>
    <row r="12" spans="1:74" s="1" customFormat="1" ht="6.95" customHeight="1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2"/>
      <c r="BS12" s="9" t="s">
        <v>6</v>
      </c>
    </row>
    <row r="13" spans="1:74" s="1" customFormat="1" ht="12" customHeight="1">
      <c r="B13" s="13"/>
      <c r="C13" s="14"/>
      <c r="D13" s="20" t="s">
        <v>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0" t="s">
        <v>23</v>
      </c>
      <c r="AL13" s="14"/>
      <c r="AM13" s="14"/>
      <c r="AN13" s="18" t="s">
        <v>27</v>
      </c>
      <c r="AO13" s="14"/>
      <c r="AP13" s="14"/>
      <c r="AQ13" s="14"/>
      <c r="AR13" s="12"/>
      <c r="BS13" s="9" t="s">
        <v>6</v>
      </c>
    </row>
    <row r="14" spans="1:74" ht="12.75">
      <c r="B14" s="13"/>
      <c r="C14" s="14"/>
      <c r="D14" s="14"/>
      <c r="E14" s="18" t="s">
        <v>28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20" t="s">
        <v>25</v>
      </c>
      <c r="AL14" s="14"/>
      <c r="AM14" s="14"/>
      <c r="AN14" s="18" t="s">
        <v>29</v>
      </c>
      <c r="AO14" s="14"/>
      <c r="AP14" s="14"/>
      <c r="AQ14" s="14"/>
      <c r="AR14" s="12"/>
      <c r="BS14" s="9" t="s">
        <v>6</v>
      </c>
    </row>
    <row r="15" spans="1:74" s="1" customFormat="1" ht="6.95" customHeight="1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BS15" s="9" t="s">
        <v>4</v>
      </c>
    </row>
    <row r="16" spans="1:74" s="1" customFormat="1" ht="12" customHeight="1">
      <c r="B16" s="13"/>
      <c r="C16" s="14"/>
      <c r="D16" s="20" t="s">
        <v>30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20" t="s">
        <v>23</v>
      </c>
      <c r="AL16" s="14"/>
      <c r="AM16" s="14"/>
      <c r="AN16" s="18" t="s">
        <v>1</v>
      </c>
      <c r="AO16" s="14"/>
      <c r="AP16" s="14"/>
      <c r="AQ16" s="14"/>
      <c r="AR16" s="12"/>
      <c r="BS16" s="9" t="s">
        <v>4</v>
      </c>
    </row>
    <row r="17" spans="1:71" s="1" customFormat="1" ht="18.399999999999999" customHeight="1">
      <c r="B17" s="13"/>
      <c r="C17" s="14"/>
      <c r="D17" s="14"/>
      <c r="E17" s="18" t="s">
        <v>19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20" t="s">
        <v>25</v>
      </c>
      <c r="AL17" s="14"/>
      <c r="AM17" s="14"/>
      <c r="AN17" s="18" t="s">
        <v>1</v>
      </c>
      <c r="AO17" s="14"/>
      <c r="AP17" s="14"/>
      <c r="AQ17" s="14"/>
      <c r="AR17" s="12"/>
      <c r="BS17" s="9" t="s">
        <v>31</v>
      </c>
    </row>
    <row r="18" spans="1:71" s="1" customFormat="1" ht="6.95" customHeight="1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2"/>
      <c r="BS18" s="9" t="s">
        <v>6</v>
      </c>
    </row>
    <row r="19" spans="1:71" s="1" customFormat="1" ht="12" customHeight="1">
      <c r="B19" s="13"/>
      <c r="C19" s="14"/>
      <c r="D19" s="20" t="s">
        <v>32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20" t="s">
        <v>23</v>
      </c>
      <c r="AL19" s="14"/>
      <c r="AM19" s="14"/>
      <c r="AN19" s="18" t="s">
        <v>1</v>
      </c>
      <c r="AO19" s="14"/>
      <c r="AP19" s="14"/>
      <c r="AQ19" s="14"/>
      <c r="AR19" s="12"/>
      <c r="BS19" s="9" t="s">
        <v>6</v>
      </c>
    </row>
    <row r="20" spans="1:71" s="1" customFormat="1" ht="18.399999999999999" customHeight="1">
      <c r="B20" s="13"/>
      <c r="C20" s="14"/>
      <c r="D20" s="14"/>
      <c r="E20" s="18" t="s">
        <v>19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20" t="s">
        <v>25</v>
      </c>
      <c r="AL20" s="14"/>
      <c r="AM20" s="14"/>
      <c r="AN20" s="18" t="s">
        <v>1</v>
      </c>
      <c r="AO20" s="14"/>
      <c r="AP20" s="14"/>
      <c r="AQ20" s="14"/>
      <c r="AR20" s="12"/>
      <c r="BS20" s="9" t="s">
        <v>31</v>
      </c>
    </row>
    <row r="21" spans="1:71" s="1" customFormat="1" ht="6.95" customHeight="1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2"/>
    </row>
    <row r="22" spans="1:71" s="1" customFormat="1" ht="12" customHeight="1">
      <c r="B22" s="13"/>
      <c r="C22" s="14"/>
      <c r="D22" s="20" t="s">
        <v>33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2"/>
    </row>
    <row r="23" spans="1:71" s="1" customFormat="1" ht="16.5" customHeight="1">
      <c r="B23" s="13"/>
      <c r="C23" s="14"/>
      <c r="D23" s="14"/>
      <c r="E23" s="130" t="s">
        <v>1</v>
      </c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4"/>
      <c r="AP23" s="14"/>
      <c r="AQ23" s="14"/>
      <c r="AR23" s="12"/>
    </row>
    <row r="24" spans="1:71" s="1" customFormat="1" ht="6.95" customHeight="1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2"/>
    </row>
    <row r="25" spans="1:71" s="1" customFormat="1" ht="6.95" customHeight="1">
      <c r="B25" s="13"/>
      <c r="C25" s="1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14"/>
      <c r="AQ25" s="14"/>
      <c r="AR25" s="12"/>
    </row>
    <row r="26" spans="1:71" s="2" customFormat="1" ht="25.9" customHeight="1">
      <c r="A26" s="22"/>
      <c r="B26" s="23"/>
      <c r="C26" s="24"/>
      <c r="D26" s="25" t="s">
        <v>34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31">
        <f>ROUND(AG94,2)</f>
        <v>0</v>
      </c>
      <c r="AL26" s="132"/>
      <c r="AM26" s="132"/>
      <c r="AN26" s="132"/>
      <c r="AO26" s="132"/>
      <c r="AP26" s="24"/>
      <c r="AQ26" s="24"/>
      <c r="AR26" s="27"/>
      <c r="BE26" s="22"/>
    </row>
    <row r="27" spans="1:71" s="2" customFormat="1" ht="6.95" customHeight="1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7"/>
      <c r="BE27" s="22"/>
    </row>
    <row r="28" spans="1:71" s="2" customFormat="1" ht="12.75">
      <c r="A28" s="2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133" t="s">
        <v>35</v>
      </c>
      <c r="M28" s="133"/>
      <c r="N28" s="133"/>
      <c r="O28" s="133"/>
      <c r="P28" s="133"/>
      <c r="Q28" s="24"/>
      <c r="R28" s="24"/>
      <c r="S28" s="24"/>
      <c r="T28" s="24"/>
      <c r="U28" s="24"/>
      <c r="V28" s="24"/>
      <c r="W28" s="133" t="s">
        <v>36</v>
      </c>
      <c r="X28" s="133"/>
      <c r="Y28" s="133"/>
      <c r="Z28" s="133"/>
      <c r="AA28" s="133"/>
      <c r="AB28" s="133"/>
      <c r="AC28" s="133"/>
      <c r="AD28" s="133"/>
      <c r="AE28" s="133"/>
      <c r="AF28" s="24"/>
      <c r="AG28" s="24"/>
      <c r="AH28" s="24"/>
      <c r="AI28" s="24"/>
      <c r="AJ28" s="24"/>
      <c r="AK28" s="133" t="s">
        <v>37</v>
      </c>
      <c r="AL28" s="133"/>
      <c r="AM28" s="133"/>
      <c r="AN28" s="133"/>
      <c r="AO28" s="133"/>
      <c r="AP28" s="24"/>
      <c r="AQ28" s="24"/>
      <c r="AR28" s="27"/>
      <c r="BE28" s="22"/>
    </row>
    <row r="29" spans="1:71" s="3" customFormat="1" ht="14.45" customHeight="1">
      <c r="B29" s="28"/>
      <c r="C29" s="29"/>
      <c r="D29" s="20" t="s">
        <v>38</v>
      </c>
      <c r="E29" s="29"/>
      <c r="F29" s="20" t="s">
        <v>39</v>
      </c>
      <c r="G29" s="29"/>
      <c r="H29" s="29"/>
      <c r="I29" s="29"/>
      <c r="J29" s="29"/>
      <c r="K29" s="29"/>
      <c r="L29" s="136">
        <v>0.21</v>
      </c>
      <c r="M29" s="135"/>
      <c r="N29" s="135"/>
      <c r="O29" s="135"/>
      <c r="P29" s="135"/>
      <c r="Q29" s="29"/>
      <c r="R29" s="29"/>
      <c r="S29" s="29"/>
      <c r="T29" s="29"/>
      <c r="U29" s="29"/>
      <c r="V29" s="29"/>
      <c r="W29" s="134">
        <f>ROUND(AZ94, 2)</f>
        <v>0</v>
      </c>
      <c r="X29" s="135"/>
      <c r="Y29" s="135"/>
      <c r="Z29" s="135"/>
      <c r="AA29" s="135"/>
      <c r="AB29" s="135"/>
      <c r="AC29" s="135"/>
      <c r="AD29" s="135"/>
      <c r="AE29" s="135"/>
      <c r="AF29" s="29"/>
      <c r="AG29" s="29"/>
      <c r="AH29" s="29"/>
      <c r="AI29" s="29"/>
      <c r="AJ29" s="29"/>
      <c r="AK29" s="134">
        <f>ROUND(AV94, 2)</f>
        <v>0</v>
      </c>
      <c r="AL29" s="135"/>
      <c r="AM29" s="135"/>
      <c r="AN29" s="135"/>
      <c r="AO29" s="135"/>
      <c r="AP29" s="29"/>
      <c r="AQ29" s="29"/>
      <c r="AR29" s="30"/>
    </row>
    <row r="30" spans="1:71" s="3" customFormat="1" ht="14.45" customHeight="1">
      <c r="B30" s="28"/>
      <c r="C30" s="29"/>
      <c r="D30" s="29"/>
      <c r="E30" s="29"/>
      <c r="F30" s="20" t="s">
        <v>40</v>
      </c>
      <c r="G30" s="29"/>
      <c r="H30" s="29"/>
      <c r="I30" s="29"/>
      <c r="J30" s="29"/>
      <c r="K30" s="29"/>
      <c r="L30" s="136">
        <v>0.12</v>
      </c>
      <c r="M30" s="135"/>
      <c r="N30" s="135"/>
      <c r="O30" s="135"/>
      <c r="P30" s="135"/>
      <c r="Q30" s="29"/>
      <c r="R30" s="29"/>
      <c r="S30" s="29"/>
      <c r="T30" s="29"/>
      <c r="U30" s="29"/>
      <c r="V30" s="29"/>
      <c r="W30" s="134">
        <f>ROUND(BA94, 2)</f>
        <v>0</v>
      </c>
      <c r="X30" s="135"/>
      <c r="Y30" s="135"/>
      <c r="Z30" s="135"/>
      <c r="AA30" s="135"/>
      <c r="AB30" s="135"/>
      <c r="AC30" s="135"/>
      <c r="AD30" s="135"/>
      <c r="AE30" s="135"/>
      <c r="AF30" s="29"/>
      <c r="AG30" s="29"/>
      <c r="AH30" s="29"/>
      <c r="AI30" s="29"/>
      <c r="AJ30" s="29"/>
      <c r="AK30" s="134">
        <f>ROUND(AW94, 2)</f>
        <v>0</v>
      </c>
      <c r="AL30" s="135"/>
      <c r="AM30" s="135"/>
      <c r="AN30" s="135"/>
      <c r="AO30" s="135"/>
      <c r="AP30" s="29"/>
      <c r="AQ30" s="29"/>
      <c r="AR30" s="30"/>
    </row>
    <row r="31" spans="1:71" s="3" customFormat="1" ht="14.45" hidden="1" customHeight="1">
      <c r="B31" s="28"/>
      <c r="C31" s="29"/>
      <c r="D31" s="29"/>
      <c r="E31" s="29"/>
      <c r="F31" s="20" t="s">
        <v>41</v>
      </c>
      <c r="G31" s="29"/>
      <c r="H31" s="29"/>
      <c r="I31" s="29"/>
      <c r="J31" s="29"/>
      <c r="K31" s="29"/>
      <c r="L31" s="136">
        <v>0.21</v>
      </c>
      <c r="M31" s="135"/>
      <c r="N31" s="135"/>
      <c r="O31" s="135"/>
      <c r="P31" s="135"/>
      <c r="Q31" s="29"/>
      <c r="R31" s="29"/>
      <c r="S31" s="29"/>
      <c r="T31" s="29"/>
      <c r="U31" s="29"/>
      <c r="V31" s="29"/>
      <c r="W31" s="134">
        <f>ROUND(BB94, 2)</f>
        <v>0</v>
      </c>
      <c r="X31" s="135"/>
      <c r="Y31" s="135"/>
      <c r="Z31" s="135"/>
      <c r="AA31" s="135"/>
      <c r="AB31" s="135"/>
      <c r="AC31" s="135"/>
      <c r="AD31" s="135"/>
      <c r="AE31" s="135"/>
      <c r="AF31" s="29"/>
      <c r="AG31" s="29"/>
      <c r="AH31" s="29"/>
      <c r="AI31" s="29"/>
      <c r="AJ31" s="29"/>
      <c r="AK31" s="134">
        <v>0</v>
      </c>
      <c r="AL31" s="135"/>
      <c r="AM31" s="135"/>
      <c r="AN31" s="135"/>
      <c r="AO31" s="135"/>
      <c r="AP31" s="29"/>
      <c r="AQ31" s="29"/>
      <c r="AR31" s="30"/>
    </row>
    <row r="32" spans="1:71" s="3" customFormat="1" ht="14.45" hidden="1" customHeight="1">
      <c r="B32" s="28"/>
      <c r="C32" s="29"/>
      <c r="D32" s="29"/>
      <c r="E32" s="29"/>
      <c r="F32" s="20" t="s">
        <v>42</v>
      </c>
      <c r="G32" s="29"/>
      <c r="H32" s="29"/>
      <c r="I32" s="29"/>
      <c r="J32" s="29"/>
      <c r="K32" s="29"/>
      <c r="L32" s="136">
        <v>0.12</v>
      </c>
      <c r="M32" s="135"/>
      <c r="N32" s="135"/>
      <c r="O32" s="135"/>
      <c r="P32" s="135"/>
      <c r="Q32" s="29"/>
      <c r="R32" s="29"/>
      <c r="S32" s="29"/>
      <c r="T32" s="29"/>
      <c r="U32" s="29"/>
      <c r="V32" s="29"/>
      <c r="W32" s="134">
        <f>ROUND(BC94, 2)</f>
        <v>0</v>
      </c>
      <c r="X32" s="135"/>
      <c r="Y32" s="135"/>
      <c r="Z32" s="135"/>
      <c r="AA32" s="135"/>
      <c r="AB32" s="135"/>
      <c r="AC32" s="135"/>
      <c r="AD32" s="135"/>
      <c r="AE32" s="135"/>
      <c r="AF32" s="29"/>
      <c r="AG32" s="29"/>
      <c r="AH32" s="29"/>
      <c r="AI32" s="29"/>
      <c r="AJ32" s="29"/>
      <c r="AK32" s="134">
        <v>0</v>
      </c>
      <c r="AL32" s="135"/>
      <c r="AM32" s="135"/>
      <c r="AN32" s="135"/>
      <c r="AO32" s="135"/>
      <c r="AP32" s="29"/>
      <c r="AQ32" s="29"/>
      <c r="AR32" s="30"/>
    </row>
    <row r="33" spans="1:57" s="3" customFormat="1" ht="14.45" hidden="1" customHeight="1">
      <c r="B33" s="28"/>
      <c r="C33" s="29"/>
      <c r="D33" s="29"/>
      <c r="E33" s="29"/>
      <c r="F33" s="20" t="s">
        <v>43</v>
      </c>
      <c r="G33" s="29"/>
      <c r="H33" s="29"/>
      <c r="I33" s="29"/>
      <c r="J33" s="29"/>
      <c r="K33" s="29"/>
      <c r="L33" s="136">
        <v>0</v>
      </c>
      <c r="M33" s="135"/>
      <c r="N33" s="135"/>
      <c r="O33" s="135"/>
      <c r="P33" s="135"/>
      <c r="Q33" s="29"/>
      <c r="R33" s="29"/>
      <c r="S33" s="29"/>
      <c r="T33" s="29"/>
      <c r="U33" s="29"/>
      <c r="V33" s="29"/>
      <c r="W33" s="134">
        <f>ROUND(BD94, 2)</f>
        <v>0</v>
      </c>
      <c r="X33" s="135"/>
      <c r="Y33" s="135"/>
      <c r="Z33" s="135"/>
      <c r="AA33" s="135"/>
      <c r="AB33" s="135"/>
      <c r="AC33" s="135"/>
      <c r="AD33" s="135"/>
      <c r="AE33" s="135"/>
      <c r="AF33" s="29"/>
      <c r="AG33" s="29"/>
      <c r="AH33" s="29"/>
      <c r="AI33" s="29"/>
      <c r="AJ33" s="29"/>
      <c r="AK33" s="134">
        <v>0</v>
      </c>
      <c r="AL33" s="135"/>
      <c r="AM33" s="135"/>
      <c r="AN33" s="135"/>
      <c r="AO33" s="135"/>
      <c r="AP33" s="29"/>
      <c r="AQ33" s="29"/>
      <c r="AR33" s="30"/>
    </row>
    <row r="34" spans="1:57" s="2" customFormat="1" ht="6.95" customHeight="1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7"/>
      <c r="BE34" s="22"/>
    </row>
    <row r="35" spans="1:57" s="2" customFormat="1" ht="25.9" customHeight="1">
      <c r="A35" s="22"/>
      <c r="B35" s="23"/>
      <c r="C35" s="31"/>
      <c r="D35" s="32" t="s">
        <v>44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45</v>
      </c>
      <c r="U35" s="33"/>
      <c r="V35" s="33"/>
      <c r="W35" s="33"/>
      <c r="X35" s="159" t="s">
        <v>46</v>
      </c>
      <c r="Y35" s="160"/>
      <c r="Z35" s="160"/>
      <c r="AA35" s="160"/>
      <c r="AB35" s="160"/>
      <c r="AC35" s="33"/>
      <c r="AD35" s="33"/>
      <c r="AE35" s="33"/>
      <c r="AF35" s="33"/>
      <c r="AG35" s="33"/>
      <c r="AH35" s="33"/>
      <c r="AI35" s="33"/>
      <c r="AJ35" s="33"/>
      <c r="AK35" s="161">
        <f>SUM(AK26:AK33)</f>
        <v>0</v>
      </c>
      <c r="AL35" s="160"/>
      <c r="AM35" s="160"/>
      <c r="AN35" s="160"/>
      <c r="AO35" s="162"/>
      <c r="AP35" s="31"/>
      <c r="AQ35" s="31"/>
      <c r="AR35" s="27"/>
      <c r="BE35" s="22"/>
    </row>
    <row r="36" spans="1:57" s="2" customFormat="1" ht="6.95" customHeight="1">
      <c r="A36" s="2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7"/>
      <c r="BE36" s="22"/>
    </row>
    <row r="37" spans="1:57" s="2" customFormat="1" ht="14.45" customHeight="1">
      <c r="A37" s="22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7"/>
      <c r="BE37" s="22"/>
    </row>
    <row r="38" spans="1:57" s="1" customFormat="1" ht="14.45" customHeight="1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2"/>
    </row>
    <row r="39" spans="1:57" s="1" customFormat="1" ht="14.45" customHeight="1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2"/>
    </row>
    <row r="40" spans="1:57" s="1" customFormat="1" ht="14.45" customHeight="1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2"/>
    </row>
    <row r="41" spans="1:57" s="1" customFormat="1" ht="14.45" customHeight="1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2"/>
    </row>
    <row r="42" spans="1:57" s="1" customFormat="1" ht="14.45" customHeight="1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2"/>
    </row>
    <row r="43" spans="1:57" s="1" customFormat="1" ht="14.45" customHeight="1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2"/>
    </row>
    <row r="44" spans="1:57" s="1" customFormat="1" ht="14.45" customHeight="1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2"/>
    </row>
    <row r="45" spans="1:57" s="1" customFormat="1" ht="14.45" customHeight="1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2"/>
    </row>
    <row r="46" spans="1:57" s="1" customFormat="1" ht="14.45" customHeight="1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2"/>
    </row>
    <row r="47" spans="1:57" s="1" customFormat="1" ht="14.45" customHeight="1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2"/>
    </row>
    <row r="48" spans="1:57" s="1" customFormat="1" ht="14.45" customHeight="1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2"/>
    </row>
    <row r="49" spans="1:57" s="2" customFormat="1" ht="14.45" customHeight="1">
      <c r="B49" s="35"/>
      <c r="C49" s="36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P49" s="36"/>
      <c r="AQ49" s="36"/>
      <c r="AR49" s="39"/>
    </row>
    <row r="50" spans="1:57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2"/>
    </row>
    <row r="51" spans="1:57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2"/>
    </row>
    <row r="52" spans="1:57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2"/>
    </row>
    <row r="53" spans="1:57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2"/>
    </row>
    <row r="54" spans="1:57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2"/>
    </row>
    <row r="55" spans="1:57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2"/>
    </row>
    <row r="56" spans="1:57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2"/>
    </row>
    <row r="57" spans="1:57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2"/>
    </row>
    <row r="58" spans="1:57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2"/>
    </row>
    <row r="59" spans="1:57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2"/>
    </row>
    <row r="60" spans="1:57" s="2" customFormat="1" ht="12.75">
      <c r="A60" s="22"/>
      <c r="B60" s="23"/>
      <c r="C60" s="24"/>
      <c r="D60" s="40" t="s">
        <v>49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40" t="s">
        <v>50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40" t="s">
        <v>49</v>
      </c>
      <c r="AI60" s="26"/>
      <c r="AJ60" s="26"/>
      <c r="AK60" s="26"/>
      <c r="AL60" s="26"/>
      <c r="AM60" s="40" t="s">
        <v>50</v>
      </c>
      <c r="AN60" s="26"/>
      <c r="AO60" s="26"/>
      <c r="AP60" s="24"/>
      <c r="AQ60" s="24"/>
      <c r="AR60" s="27"/>
      <c r="BE60" s="22"/>
    </row>
    <row r="61" spans="1:57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2"/>
    </row>
    <row r="62" spans="1:57"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2"/>
    </row>
    <row r="63" spans="1:57"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2"/>
    </row>
    <row r="64" spans="1:57" s="2" customFormat="1" ht="12.75">
      <c r="A64" s="22"/>
      <c r="B64" s="23"/>
      <c r="C64" s="24"/>
      <c r="D64" s="37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7" t="s">
        <v>52</v>
      </c>
      <c r="AI64" s="41"/>
      <c r="AJ64" s="41"/>
      <c r="AK64" s="41"/>
      <c r="AL64" s="41"/>
      <c r="AM64" s="41"/>
      <c r="AN64" s="41"/>
      <c r="AO64" s="41"/>
      <c r="AP64" s="24"/>
      <c r="AQ64" s="24"/>
      <c r="AR64" s="27"/>
      <c r="BE64" s="22"/>
    </row>
    <row r="65" spans="1:57"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2"/>
    </row>
    <row r="66" spans="1:57"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2"/>
    </row>
    <row r="67" spans="1:57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2"/>
    </row>
    <row r="68" spans="1:57"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2"/>
    </row>
    <row r="69" spans="1:57"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2"/>
    </row>
    <row r="70" spans="1:57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2"/>
    </row>
    <row r="71" spans="1:57"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2"/>
    </row>
    <row r="72" spans="1:57"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2"/>
    </row>
    <row r="73" spans="1:57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2"/>
    </row>
    <row r="74" spans="1:57"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2"/>
    </row>
    <row r="75" spans="1:57" s="2" customFormat="1" ht="12.75">
      <c r="A75" s="22"/>
      <c r="B75" s="23"/>
      <c r="C75" s="24"/>
      <c r="D75" s="40" t="s">
        <v>49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40" t="s">
        <v>50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40" t="s">
        <v>49</v>
      </c>
      <c r="AI75" s="26"/>
      <c r="AJ75" s="26"/>
      <c r="AK75" s="26"/>
      <c r="AL75" s="26"/>
      <c r="AM75" s="40" t="s">
        <v>50</v>
      </c>
      <c r="AN75" s="26"/>
      <c r="AO75" s="26"/>
      <c r="AP75" s="24"/>
      <c r="AQ75" s="24"/>
      <c r="AR75" s="27"/>
      <c r="BE75" s="22"/>
    </row>
    <row r="76" spans="1:57" s="2" customFormat="1">
      <c r="A76" s="22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7"/>
      <c r="BE76" s="22"/>
    </row>
    <row r="77" spans="1:57" s="2" customFormat="1" ht="6.95" customHeight="1">
      <c r="A77" s="22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  <c r="BE77" s="22"/>
    </row>
    <row r="81" spans="1:91" s="2" customFormat="1" ht="6.95" customHeight="1">
      <c r="A81" s="22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  <c r="BE81" s="22"/>
    </row>
    <row r="82" spans="1:91" s="2" customFormat="1" ht="24.95" customHeight="1">
      <c r="A82" s="22"/>
      <c r="B82" s="23"/>
      <c r="C82" s="15" t="s">
        <v>53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7"/>
      <c r="BE82" s="22"/>
    </row>
    <row r="83" spans="1:91" s="2" customFormat="1" ht="6.95" customHeight="1">
      <c r="A83" s="22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7"/>
      <c r="BE83" s="22"/>
    </row>
    <row r="84" spans="1:91" s="4" customFormat="1" ht="12" customHeight="1">
      <c r="B84" s="46"/>
      <c r="C84" s="20" t="s">
        <v>12</v>
      </c>
      <c r="D84" s="47"/>
      <c r="E84" s="47"/>
      <c r="F84" s="47"/>
      <c r="G84" s="47"/>
      <c r="H84" s="47"/>
      <c r="I84" s="47"/>
      <c r="J84" s="47"/>
      <c r="K84" s="47"/>
      <c r="L84" s="47" t="str">
        <f>K5</f>
        <v>REP05</v>
      </c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8"/>
    </row>
    <row r="85" spans="1:91" s="5" customFormat="1" ht="36.950000000000003" customHeight="1">
      <c r="B85" s="49"/>
      <c r="C85" s="50" t="s">
        <v>14</v>
      </c>
      <c r="D85" s="51"/>
      <c r="E85" s="51"/>
      <c r="F85" s="51"/>
      <c r="G85" s="51"/>
      <c r="H85" s="51"/>
      <c r="I85" s="51"/>
      <c r="J85" s="51"/>
      <c r="K85" s="51"/>
      <c r="L85" s="148" t="str">
        <f>K6</f>
        <v>MK Kateřinice</v>
      </c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51"/>
      <c r="AL85" s="51"/>
      <c r="AM85" s="51"/>
      <c r="AN85" s="51"/>
      <c r="AO85" s="51"/>
      <c r="AP85" s="51"/>
      <c r="AQ85" s="51"/>
      <c r="AR85" s="52"/>
    </row>
    <row r="86" spans="1:91" s="2" customFormat="1" ht="6.95" customHeight="1">
      <c r="A86" s="22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7"/>
      <c r="BE86" s="22"/>
    </row>
    <row r="87" spans="1:91" s="2" customFormat="1" ht="12" customHeight="1">
      <c r="A87" s="22"/>
      <c r="B87" s="23"/>
      <c r="C87" s="20" t="s">
        <v>18</v>
      </c>
      <c r="D87" s="24"/>
      <c r="E87" s="24"/>
      <c r="F87" s="24"/>
      <c r="G87" s="24"/>
      <c r="H87" s="24"/>
      <c r="I87" s="24"/>
      <c r="J87" s="24"/>
      <c r="K87" s="24"/>
      <c r="L87" s="53" t="str">
        <f>IF(K8="","",K8)</f>
        <v xml:space="preserve"> 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0" t="s">
        <v>20</v>
      </c>
      <c r="AJ87" s="24"/>
      <c r="AK87" s="24"/>
      <c r="AL87" s="24"/>
      <c r="AM87" s="150" t="str">
        <f>IF(AN8= "","",AN8)</f>
        <v>13. 3. 2024</v>
      </c>
      <c r="AN87" s="150"/>
      <c r="AO87" s="24"/>
      <c r="AP87" s="24"/>
      <c r="AQ87" s="24"/>
      <c r="AR87" s="27"/>
      <c r="BE87" s="22"/>
    </row>
    <row r="88" spans="1:91" s="2" customFormat="1" ht="6.95" customHeight="1">
      <c r="A88" s="22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7"/>
      <c r="BE88" s="22"/>
    </row>
    <row r="89" spans="1:91" s="2" customFormat="1" ht="15.2" customHeight="1">
      <c r="A89" s="22"/>
      <c r="B89" s="23"/>
      <c r="C89" s="20" t="s">
        <v>22</v>
      </c>
      <c r="D89" s="24"/>
      <c r="E89" s="24"/>
      <c r="F89" s="24"/>
      <c r="G89" s="24"/>
      <c r="H89" s="24"/>
      <c r="I89" s="24"/>
      <c r="J89" s="24"/>
      <c r="K89" s="24"/>
      <c r="L89" s="47" t="str">
        <f>IF(E11= "","",E11)</f>
        <v>Obec Kateřinice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0" t="s">
        <v>30</v>
      </c>
      <c r="AJ89" s="24"/>
      <c r="AK89" s="24"/>
      <c r="AL89" s="24"/>
      <c r="AM89" s="151" t="str">
        <f>IF(E17="","",E17)</f>
        <v xml:space="preserve"> </v>
      </c>
      <c r="AN89" s="152"/>
      <c r="AO89" s="152"/>
      <c r="AP89" s="152"/>
      <c r="AQ89" s="24"/>
      <c r="AR89" s="27"/>
      <c r="AS89" s="153" t="s">
        <v>54</v>
      </c>
      <c r="AT89" s="15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2"/>
    </row>
    <row r="90" spans="1:91" s="2" customFormat="1" ht="15.2" customHeight="1">
      <c r="A90" s="22"/>
      <c r="B90" s="23"/>
      <c r="C90" s="20" t="s">
        <v>26</v>
      </c>
      <c r="D90" s="24"/>
      <c r="E90" s="24"/>
      <c r="F90" s="24"/>
      <c r="G90" s="24"/>
      <c r="H90" s="24"/>
      <c r="I90" s="24"/>
      <c r="J90" s="24"/>
      <c r="K90" s="24"/>
      <c r="L90" s="47" t="str">
        <f>IF(E14="","",E14)</f>
        <v>REPONT s.r.o.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0" t="s">
        <v>32</v>
      </c>
      <c r="AJ90" s="24"/>
      <c r="AK90" s="24"/>
      <c r="AL90" s="24"/>
      <c r="AM90" s="151" t="str">
        <f>IF(E20="","",E20)</f>
        <v xml:space="preserve"> </v>
      </c>
      <c r="AN90" s="152"/>
      <c r="AO90" s="152"/>
      <c r="AP90" s="152"/>
      <c r="AQ90" s="24"/>
      <c r="AR90" s="27"/>
      <c r="AS90" s="155"/>
      <c r="AT90" s="15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2"/>
    </row>
    <row r="91" spans="1:91" s="2" customFormat="1" ht="10.9" customHeight="1">
      <c r="A91" s="22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7"/>
      <c r="AS91" s="157"/>
      <c r="AT91" s="15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2"/>
    </row>
    <row r="92" spans="1:91" s="2" customFormat="1" ht="29.25" customHeight="1">
      <c r="A92" s="22"/>
      <c r="B92" s="23"/>
      <c r="C92" s="143" t="s">
        <v>55</v>
      </c>
      <c r="D92" s="144"/>
      <c r="E92" s="144"/>
      <c r="F92" s="144"/>
      <c r="G92" s="144"/>
      <c r="H92" s="60"/>
      <c r="I92" s="145" t="s">
        <v>56</v>
      </c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6" t="s">
        <v>57</v>
      </c>
      <c r="AH92" s="144"/>
      <c r="AI92" s="144"/>
      <c r="AJ92" s="144"/>
      <c r="AK92" s="144"/>
      <c r="AL92" s="144"/>
      <c r="AM92" s="144"/>
      <c r="AN92" s="145" t="s">
        <v>58</v>
      </c>
      <c r="AO92" s="144"/>
      <c r="AP92" s="147"/>
      <c r="AQ92" s="61" t="s">
        <v>59</v>
      </c>
      <c r="AR92" s="27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2"/>
    </row>
    <row r="93" spans="1:91" s="2" customFormat="1" ht="10.9" customHeight="1">
      <c r="A93" s="22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7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2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40">
        <f>ROUND(AG95,2)</f>
        <v>0</v>
      </c>
      <c r="AH94" s="140"/>
      <c r="AI94" s="140"/>
      <c r="AJ94" s="140"/>
      <c r="AK94" s="140"/>
      <c r="AL94" s="140"/>
      <c r="AM94" s="140"/>
      <c r="AN94" s="141">
        <f>SUM(AG94,AT94)</f>
        <v>0</v>
      </c>
      <c r="AO94" s="141"/>
      <c r="AP94" s="141"/>
      <c r="AQ94" s="71" t="s">
        <v>1</v>
      </c>
      <c r="AR94" s="72"/>
      <c r="AS94" s="73">
        <f>ROUND(AS95,2)</f>
        <v>0</v>
      </c>
      <c r="AT94" s="74">
        <f>ROUND(SUM(AV94:AW94),2)</f>
        <v>0</v>
      </c>
      <c r="AU94" s="75">
        <f>ROUND(AU95,5)</f>
        <v>55.480969999999999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5</v>
      </c>
      <c r="BX94" s="77" t="s">
        <v>77</v>
      </c>
      <c r="CL94" s="77" t="s">
        <v>1</v>
      </c>
    </row>
    <row r="95" spans="1:91" s="7" customFormat="1" ht="16.5" customHeight="1">
      <c r="A95" s="79" t="s">
        <v>78</v>
      </c>
      <c r="B95" s="80"/>
      <c r="C95" s="81"/>
      <c r="D95" s="139" t="s">
        <v>79</v>
      </c>
      <c r="E95" s="139"/>
      <c r="F95" s="139"/>
      <c r="G95" s="139"/>
      <c r="H95" s="139"/>
      <c r="I95" s="82"/>
      <c r="J95" s="139" t="s">
        <v>80</v>
      </c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7">
        <f>'MK Hrachovec'!J30</f>
        <v>0</v>
      </c>
      <c r="AH95" s="138"/>
      <c r="AI95" s="138"/>
      <c r="AJ95" s="138"/>
      <c r="AK95" s="138"/>
      <c r="AL95" s="138"/>
      <c r="AM95" s="138"/>
      <c r="AN95" s="137">
        <f>SUM(AG95,AT95)</f>
        <v>0</v>
      </c>
      <c r="AO95" s="138"/>
      <c r="AP95" s="138"/>
      <c r="AQ95" s="83" t="s">
        <v>81</v>
      </c>
      <c r="AR95" s="84"/>
      <c r="AS95" s="85">
        <v>0</v>
      </c>
      <c r="AT95" s="86">
        <f>ROUND(SUM(AV95:AW95),2)</f>
        <v>0</v>
      </c>
      <c r="AU95" s="87">
        <f>'MK Hrachovec'!P119</f>
        <v>55.480968000000004</v>
      </c>
      <c r="AV95" s="86">
        <f>'MK Hrachovec'!J33</f>
        <v>0</v>
      </c>
      <c r="AW95" s="86">
        <f>'MK Hrachovec'!J34</f>
        <v>0</v>
      </c>
      <c r="AX95" s="86">
        <f>'MK Hrachovec'!J35</f>
        <v>0</v>
      </c>
      <c r="AY95" s="86">
        <f>'MK Hrachovec'!J36</f>
        <v>0</v>
      </c>
      <c r="AZ95" s="86">
        <f>'MK Hrachovec'!F33</f>
        <v>0</v>
      </c>
      <c r="BA95" s="86">
        <f>'MK Hrachovec'!F34</f>
        <v>0</v>
      </c>
      <c r="BB95" s="86">
        <f>'MK Hrachovec'!F35</f>
        <v>0</v>
      </c>
      <c r="BC95" s="86">
        <f>'MK Hrachovec'!F36</f>
        <v>0</v>
      </c>
      <c r="BD95" s="88">
        <f>'MK Hrachovec'!F37</f>
        <v>0</v>
      </c>
      <c r="BT95" s="89" t="s">
        <v>82</v>
      </c>
      <c r="BV95" s="89" t="s">
        <v>76</v>
      </c>
      <c r="BW95" s="89" t="s">
        <v>83</v>
      </c>
      <c r="BX95" s="89" t="s">
        <v>5</v>
      </c>
      <c r="CL95" s="89" t="s">
        <v>1</v>
      </c>
      <c r="CM95" s="89" t="s">
        <v>84</v>
      </c>
    </row>
    <row r="96" spans="1:91" s="2" customFormat="1" ht="30" customHeight="1">
      <c r="A96" s="2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7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</row>
    <row r="97" spans="1:57" s="2" customFormat="1" ht="6.95" customHeight="1">
      <c r="A97" s="22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7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</row>
  </sheetData>
  <sheetProtection algorithmName="SHA-512" hashValue="9vKJY9ZO1E2/RpN+HF3k2GIuGktNkg9Dq3VtD8mjWl6ZZ55l9s1SfQSicOHlADkkC6oJPu8Po4apSF7ErVP68g==" saltValue="ptJ5xe4Ob51qQnPuWqFmYI756r+98TTzRPO0Z5Yhh+BhOJqo/D/BP+WH+u92avp+7igljRPDWMm2vTYOyoFS0A==" spinCount="100000" sheet="1" objects="1" scenarios="1" formatColumns="0" formatRows="0"/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SO01 - Peetrační makadam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abSelected="1" topLeftCell="A99" workbookViewId="0">
      <selection activeCell="V114" sqref="V114"/>
    </sheetView>
  </sheetViews>
  <sheetFormatPr defaultRowHeight="11.25"/>
  <cols>
    <col min="1" max="1" width="8.33203125" style="166" customWidth="1"/>
    <col min="2" max="2" width="1.1640625" style="166" customWidth="1"/>
    <col min="3" max="3" width="4.1640625" style="166" customWidth="1"/>
    <col min="4" max="4" width="4.33203125" style="166" customWidth="1"/>
    <col min="5" max="5" width="17.1640625" style="166" customWidth="1"/>
    <col min="6" max="6" width="50.83203125" style="166" customWidth="1"/>
    <col min="7" max="7" width="7.5" style="166" customWidth="1"/>
    <col min="8" max="8" width="14" style="166" customWidth="1"/>
    <col min="9" max="9" width="15.83203125" style="166" customWidth="1"/>
    <col min="10" max="10" width="22.33203125" style="166" customWidth="1"/>
    <col min="11" max="11" width="22.33203125" style="166" hidden="1" customWidth="1"/>
    <col min="12" max="12" width="9.33203125" style="166" customWidth="1"/>
    <col min="13" max="13" width="10.83203125" style="166" hidden="1" customWidth="1"/>
    <col min="14" max="14" width="0" style="166" hidden="1" customWidth="1"/>
    <col min="15" max="20" width="14.1640625" style="166" hidden="1" customWidth="1"/>
    <col min="21" max="21" width="16.33203125" style="166" customWidth="1"/>
    <col min="22" max="22" width="12.33203125" style="166" customWidth="1"/>
    <col min="23" max="23" width="16.33203125" style="166" customWidth="1"/>
    <col min="24" max="24" width="12.33203125" style="166" customWidth="1"/>
    <col min="25" max="25" width="15" style="166" customWidth="1"/>
    <col min="26" max="26" width="11" style="166" customWidth="1"/>
    <col min="27" max="27" width="15" style="166" customWidth="1"/>
    <col min="28" max="28" width="16.33203125" style="166" customWidth="1"/>
    <col min="29" max="29" width="11" style="166" customWidth="1"/>
    <col min="30" max="30" width="15" style="166" customWidth="1"/>
    <col min="31" max="31" width="16.33203125" style="166" customWidth="1"/>
    <col min="32" max="43" width="9.33203125" style="166"/>
    <col min="44" max="65" width="9.33203125" style="166" hidden="1"/>
    <col min="66" max="16384" width="9.33203125" style="166"/>
  </cols>
  <sheetData>
    <row r="2" spans="1:46" ht="36.950000000000003" customHeight="1"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68" t="s">
        <v>83</v>
      </c>
    </row>
    <row r="3" spans="1:46" ht="6.95" customHeight="1"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1"/>
      <c r="AT3" s="168" t="s">
        <v>84</v>
      </c>
    </row>
    <row r="4" spans="1:46" ht="24.95" customHeight="1">
      <c r="B4" s="171"/>
      <c r="D4" s="172" t="s">
        <v>135</v>
      </c>
      <c r="L4" s="171"/>
      <c r="M4" s="173" t="s">
        <v>10</v>
      </c>
      <c r="AT4" s="168" t="s">
        <v>4</v>
      </c>
    </row>
    <row r="5" spans="1:46" ht="6.95" customHeight="1">
      <c r="B5" s="171"/>
      <c r="L5" s="171"/>
    </row>
    <row r="6" spans="1:46" ht="12" customHeight="1">
      <c r="B6" s="171"/>
      <c r="D6" s="174" t="s">
        <v>14</v>
      </c>
      <c r="L6" s="171"/>
    </row>
    <row r="7" spans="1:46" ht="16.5" customHeight="1">
      <c r="B7" s="171"/>
      <c r="E7" s="175" t="s">
        <v>137</v>
      </c>
      <c r="F7" s="176"/>
      <c r="G7" s="176"/>
      <c r="H7" s="176"/>
      <c r="L7" s="171"/>
    </row>
    <row r="8" spans="1:46" s="180" customFormat="1" ht="12" customHeight="1">
      <c r="A8" s="177"/>
      <c r="B8" s="178"/>
      <c r="C8" s="177"/>
      <c r="D8" s="174" t="s">
        <v>85</v>
      </c>
      <c r="E8" s="177"/>
      <c r="F8" s="177"/>
      <c r="G8" s="177"/>
      <c r="H8" s="177"/>
      <c r="I8" s="177"/>
      <c r="J8" s="177"/>
      <c r="K8" s="177"/>
      <c r="L8" s="179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</row>
    <row r="9" spans="1:46" s="180" customFormat="1" ht="16.5" customHeight="1">
      <c r="A9" s="177"/>
      <c r="B9" s="178"/>
      <c r="C9" s="177"/>
      <c r="D9" s="177"/>
      <c r="E9" s="175" t="s">
        <v>136</v>
      </c>
      <c r="F9" s="176"/>
      <c r="G9" s="176"/>
      <c r="H9" s="176"/>
      <c r="I9" s="177"/>
      <c r="J9" s="177"/>
      <c r="K9" s="177"/>
      <c r="L9" s="179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</row>
    <row r="10" spans="1:46" s="180" customFormat="1">
      <c r="A10" s="177"/>
      <c r="B10" s="178"/>
      <c r="C10" s="177"/>
      <c r="D10" s="177"/>
      <c r="E10" s="177"/>
      <c r="F10" s="177"/>
      <c r="G10" s="177"/>
      <c r="H10" s="177"/>
      <c r="I10" s="177"/>
      <c r="J10" s="177"/>
      <c r="K10" s="177"/>
      <c r="L10" s="179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</row>
    <row r="11" spans="1:46" s="180" customFormat="1" ht="12" customHeight="1">
      <c r="A11" s="177"/>
      <c r="B11" s="178"/>
      <c r="C11" s="177"/>
      <c r="D11" s="174" t="s">
        <v>16</v>
      </c>
      <c r="E11" s="177"/>
      <c r="F11" s="181" t="s">
        <v>1</v>
      </c>
      <c r="G11" s="177"/>
      <c r="H11" s="177"/>
      <c r="I11" s="174" t="s">
        <v>17</v>
      </c>
      <c r="J11" s="181" t="s">
        <v>1</v>
      </c>
      <c r="K11" s="177"/>
      <c r="L11" s="179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</row>
    <row r="12" spans="1:46" s="180" customFormat="1" ht="12" customHeight="1">
      <c r="A12" s="177"/>
      <c r="B12" s="178"/>
      <c r="C12" s="177"/>
      <c r="D12" s="174" t="s">
        <v>18</v>
      </c>
      <c r="E12" s="177"/>
      <c r="F12" s="181" t="s">
        <v>19</v>
      </c>
      <c r="G12" s="177"/>
      <c r="H12" s="177"/>
      <c r="I12" s="174" t="s">
        <v>20</v>
      </c>
      <c r="J12" s="182">
        <v>45566</v>
      </c>
      <c r="K12" s="177"/>
      <c r="L12" s="179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</row>
    <row r="13" spans="1:46" s="180" customFormat="1" ht="10.9" customHeight="1">
      <c r="A13" s="177"/>
      <c r="B13" s="178"/>
      <c r="C13" s="177"/>
      <c r="D13" s="177"/>
      <c r="E13" s="177"/>
      <c r="F13" s="177"/>
      <c r="G13" s="177"/>
      <c r="H13" s="177"/>
      <c r="I13" s="177"/>
      <c r="J13" s="177"/>
      <c r="K13" s="177"/>
      <c r="L13" s="179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</row>
    <row r="14" spans="1:46" s="180" customFormat="1" ht="12" customHeight="1">
      <c r="A14" s="177"/>
      <c r="B14" s="178"/>
      <c r="C14" s="177"/>
      <c r="D14" s="174" t="s">
        <v>22</v>
      </c>
      <c r="E14" s="177"/>
      <c r="F14" s="177"/>
      <c r="G14" s="177"/>
      <c r="H14" s="177"/>
      <c r="I14" s="174" t="s">
        <v>23</v>
      </c>
      <c r="J14" s="181" t="str">
        <f>IF('Rekapitulace stavby'!AN10="","",'Rekapitulace stavby'!AN10)</f>
        <v/>
      </c>
      <c r="K14" s="177"/>
      <c r="L14" s="179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</row>
    <row r="15" spans="1:46" s="180" customFormat="1" ht="18" customHeight="1">
      <c r="A15" s="177"/>
      <c r="B15" s="178"/>
      <c r="C15" s="177"/>
      <c r="D15" s="177"/>
      <c r="E15" s="181" t="s">
        <v>134</v>
      </c>
      <c r="F15" s="177"/>
      <c r="G15" s="177"/>
      <c r="H15" s="177"/>
      <c r="I15" s="174" t="s">
        <v>25</v>
      </c>
      <c r="J15" s="181" t="str">
        <f>IF('Rekapitulace stavby'!AN11="","",'Rekapitulace stavby'!AN11)</f>
        <v/>
      </c>
      <c r="K15" s="177"/>
      <c r="L15" s="179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</row>
    <row r="16" spans="1:46" s="180" customFormat="1" ht="6.95" customHeight="1">
      <c r="A16" s="177"/>
      <c r="B16" s="178"/>
      <c r="C16" s="177"/>
      <c r="D16" s="177"/>
      <c r="E16" s="177"/>
      <c r="F16" s="177"/>
      <c r="G16" s="177"/>
      <c r="H16" s="177"/>
      <c r="I16" s="177"/>
      <c r="J16" s="177"/>
      <c r="K16" s="177"/>
      <c r="L16" s="179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</row>
    <row r="17" spans="1:31" s="180" customFormat="1" ht="12" customHeight="1">
      <c r="A17" s="177"/>
      <c r="B17" s="178"/>
      <c r="C17" s="177"/>
      <c r="D17" s="174" t="s">
        <v>26</v>
      </c>
      <c r="E17" s="177"/>
      <c r="F17" s="177"/>
      <c r="G17" s="177"/>
      <c r="H17" s="177"/>
      <c r="I17" s="174" t="s">
        <v>23</v>
      </c>
      <c r="J17" s="183"/>
      <c r="K17" s="177"/>
      <c r="L17" s="179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</row>
    <row r="18" spans="1:31" s="180" customFormat="1" ht="18" customHeight="1">
      <c r="A18" s="177"/>
      <c r="B18" s="178"/>
      <c r="C18" s="177"/>
      <c r="D18" s="177"/>
      <c r="E18" s="184"/>
      <c r="F18" s="184"/>
      <c r="G18" s="184"/>
      <c r="H18" s="184"/>
      <c r="I18" s="174" t="s">
        <v>25</v>
      </c>
      <c r="J18" s="183"/>
      <c r="K18" s="177"/>
      <c r="L18" s="179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</row>
    <row r="19" spans="1:31" s="180" customFormat="1" ht="6.95" customHeight="1">
      <c r="A19" s="177"/>
      <c r="B19" s="178"/>
      <c r="C19" s="177"/>
      <c r="D19" s="177"/>
      <c r="E19" s="177"/>
      <c r="F19" s="177"/>
      <c r="G19" s="177"/>
      <c r="H19" s="177"/>
      <c r="I19" s="177"/>
      <c r="J19" s="177"/>
      <c r="K19" s="177"/>
      <c r="L19" s="179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</row>
    <row r="20" spans="1:31" s="180" customFormat="1" ht="12" customHeight="1">
      <c r="A20" s="177"/>
      <c r="B20" s="178"/>
      <c r="C20" s="177"/>
      <c r="D20" s="174" t="s">
        <v>30</v>
      </c>
      <c r="E20" s="177"/>
      <c r="F20" s="177"/>
      <c r="G20" s="177"/>
      <c r="H20" s="177"/>
      <c r="I20" s="174" t="s">
        <v>23</v>
      </c>
      <c r="J20" s="181" t="str">
        <f>IF('Rekapitulace stavby'!AN16="","",'Rekapitulace stavby'!AN16)</f>
        <v/>
      </c>
      <c r="K20" s="177"/>
      <c r="L20" s="179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</row>
    <row r="21" spans="1:31" s="180" customFormat="1" ht="18" customHeight="1">
      <c r="A21" s="177"/>
      <c r="B21" s="178"/>
      <c r="C21" s="177"/>
      <c r="D21" s="177"/>
      <c r="E21" s="181" t="str">
        <f>IF('Rekapitulace stavby'!E17="","",'Rekapitulace stavby'!E17)</f>
        <v xml:space="preserve"> </v>
      </c>
      <c r="F21" s="177"/>
      <c r="G21" s="177"/>
      <c r="H21" s="177"/>
      <c r="I21" s="174" t="s">
        <v>25</v>
      </c>
      <c r="J21" s="181" t="str">
        <f>IF('Rekapitulace stavby'!AN17="","",'Rekapitulace stavby'!AN17)</f>
        <v/>
      </c>
      <c r="K21" s="177"/>
      <c r="L21" s="179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</row>
    <row r="22" spans="1:31" s="180" customFormat="1" ht="6.95" customHeight="1">
      <c r="A22" s="177"/>
      <c r="B22" s="178"/>
      <c r="C22" s="177"/>
      <c r="D22" s="177"/>
      <c r="E22" s="177"/>
      <c r="F22" s="177"/>
      <c r="G22" s="177"/>
      <c r="H22" s="177"/>
      <c r="I22" s="177"/>
      <c r="J22" s="177"/>
      <c r="K22" s="177"/>
      <c r="L22" s="179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</row>
    <row r="23" spans="1:31" s="180" customFormat="1" ht="12" customHeight="1">
      <c r="A23" s="177"/>
      <c r="B23" s="178"/>
      <c r="C23" s="177"/>
      <c r="D23" s="174" t="s">
        <v>32</v>
      </c>
      <c r="E23" s="177"/>
      <c r="F23" s="177"/>
      <c r="G23" s="177"/>
      <c r="H23" s="177"/>
      <c r="I23" s="174" t="s">
        <v>23</v>
      </c>
      <c r="J23" s="181" t="str">
        <f>IF('Rekapitulace stavby'!AN19="","",'Rekapitulace stavby'!AN19)</f>
        <v/>
      </c>
      <c r="K23" s="177"/>
      <c r="L23" s="179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</row>
    <row r="24" spans="1:31" s="180" customFormat="1" ht="18" customHeight="1">
      <c r="A24" s="177"/>
      <c r="B24" s="178"/>
      <c r="C24" s="177"/>
      <c r="D24" s="177"/>
      <c r="E24" s="181"/>
      <c r="F24" s="177"/>
      <c r="G24" s="177"/>
      <c r="H24" s="177"/>
      <c r="I24" s="174" t="s">
        <v>25</v>
      </c>
      <c r="J24" s="181" t="str">
        <f>IF('Rekapitulace stavby'!AN20="","",'Rekapitulace stavby'!AN20)</f>
        <v/>
      </c>
      <c r="K24" s="177"/>
      <c r="L24" s="179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</row>
    <row r="25" spans="1:31" s="180" customFormat="1" ht="6.95" customHeight="1">
      <c r="A25" s="177"/>
      <c r="B25" s="178"/>
      <c r="C25" s="177"/>
      <c r="D25" s="177"/>
      <c r="E25" s="177"/>
      <c r="F25" s="177"/>
      <c r="G25" s="177"/>
      <c r="H25" s="177"/>
      <c r="I25" s="177"/>
      <c r="J25" s="177"/>
      <c r="K25" s="177"/>
      <c r="L25" s="179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80" customFormat="1" ht="12" customHeight="1">
      <c r="A26" s="177"/>
      <c r="B26" s="178"/>
      <c r="C26" s="177"/>
      <c r="D26" s="174" t="s">
        <v>33</v>
      </c>
      <c r="E26" s="177"/>
      <c r="F26" s="177"/>
      <c r="G26" s="177"/>
      <c r="H26" s="177"/>
      <c r="I26" s="177"/>
      <c r="J26" s="177"/>
      <c r="K26" s="177"/>
      <c r="L26" s="179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89" customFormat="1" ht="16.5" customHeight="1">
      <c r="A27" s="185"/>
      <c r="B27" s="186"/>
      <c r="C27" s="185"/>
      <c r="D27" s="185"/>
      <c r="E27" s="187" t="s">
        <v>1</v>
      </c>
      <c r="F27" s="187"/>
      <c r="G27" s="187"/>
      <c r="H27" s="187"/>
      <c r="I27" s="185"/>
      <c r="J27" s="185"/>
      <c r="K27" s="185"/>
      <c r="L27" s="188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spans="1:31" s="180" customFormat="1" ht="6.95" customHeight="1">
      <c r="A28" s="177"/>
      <c r="B28" s="178"/>
      <c r="C28" s="177"/>
      <c r="D28" s="177"/>
      <c r="E28" s="177"/>
      <c r="F28" s="177"/>
      <c r="G28" s="177"/>
      <c r="H28" s="177"/>
      <c r="I28" s="177"/>
      <c r="J28" s="177"/>
      <c r="K28" s="177"/>
      <c r="L28" s="179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80" customFormat="1" ht="6.95" customHeight="1">
      <c r="A29" s="177"/>
      <c r="B29" s="178"/>
      <c r="C29" s="177"/>
      <c r="D29" s="190"/>
      <c r="E29" s="190"/>
      <c r="F29" s="190"/>
      <c r="G29" s="190"/>
      <c r="H29" s="190"/>
      <c r="I29" s="190"/>
      <c r="J29" s="190"/>
      <c r="K29" s="190"/>
      <c r="L29" s="179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80" customFormat="1" ht="25.35" customHeight="1">
      <c r="A30" s="177"/>
      <c r="B30" s="178"/>
      <c r="C30" s="125"/>
      <c r="D30" s="238" t="s">
        <v>34</v>
      </c>
      <c r="E30" s="125"/>
      <c r="F30" s="125"/>
      <c r="G30" s="125"/>
      <c r="H30" s="125"/>
      <c r="I30" s="125"/>
      <c r="J30" s="118">
        <f>ROUND(J119, 2)</f>
        <v>0</v>
      </c>
      <c r="K30" s="177"/>
      <c r="L30" s="179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80" customFormat="1" ht="6.95" customHeight="1">
      <c r="A31" s="177"/>
      <c r="B31" s="178"/>
      <c r="C31" s="125"/>
      <c r="D31" s="66"/>
      <c r="E31" s="66"/>
      <c r="F31" s="66"/>
      <c r="G31" s="66"/>
      <c r="H31" s="66"/>
      <c r="I31" s="66"/>
      <c r="J31" s="66"/>
      <c r="K31" s="190"/>
      <c r="L31" s="179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80" customFormat="1" ht="14.45" customHeight="1">
      <c r="A32" s="177"/>
      <c r="B32" s="178"/>
      <c r="C32" s="125"/>
      <c r="D32" s="125"/>
      <c r="E32" s="125"/>
      <c r="F32" s="124" t="s">
        <v>36</v>
      </c>
      <c r="G32" s="125"/>
      <c r="H32" s="125"/>
      <c r="I32" s="124" t="s">
        <v>35</v>
      </c>
      <c r="J32" s="124" t="s">
        <v>37</v>
      </c>
      <c r="K32" s="177"/>
      <c r="L32" s="179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80" customFormat="1" ht="14.45" customHeight="1">
      <c r="A33" s="177"/>
      <c r="B33" s="178"/>
      <c r="C33" s="125"/>
      <c r="D33" s="239" t="s">
        <v>38</v>
      </c>
      <c r="E33" s="126" t="s">
        <v>39</v>
      </c>
      <c r="F33" s="240">
        <f>ROUND((SUM(BE119:BE127)),  2)</f>
        <v>0</v>
      </c>
      <c r="G33" s="125"/>
      <c r="H33" s="125"/>
      <c r="I33" s="241">
        <v>0.21</v>
      </c>
      <c r="J33" s="240">
        <f>ROUND(((SUM(BE119:BE127))*I33),  2)</f>
        <v>0</v>
      </c>
      <c r="K33" s="177"/>
      <c r="L33" s="179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80" customFormat="1" ht="14.45" customHeight="1">
      <c r="A34" s="177"/>
      <c r="B34" s="178"/>
      <c r="C34" s="125"/>
      <c r="D34" s="125"/>
      <c r="E34" s="126" t="s">
        <v>40</v>
      </c>
      <c r="F34" s="240">
        <f>ROUND((SUM(BF119:BF127)),  2)</f>
        <v>0</v>
      </c>
      <c r="G34" s="125"/>
      <c r="H34" s="125"/>
      <c r="I34" s="241">
        <v>0.12</v>
      </c>
      <c r="J34" s="240">
        <f>ROUND(((SUM(BF119:BF127))*I34),  2)</f>
        <v>0</v>
      </c>
      <c r="K34" s="177"/>
      <c r="L34" s="179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80" customFormat="1" ht="14.45" hidden="1" customHeight="1">
      <c r="A35" s="177"/>
      <c r="B35" s="178"/>
      <c r="C35" s="125"/>
      <c r="D35" s="125"/>
      <c r="E35" s="126" t="s">
        <v>41</v>
      </c>
      <c r="F35" s="240">
        <f>ROUND((SUM(BG119:BG127)),  2)</f>
        <v>0</v>
      </c>
      <c r="G35" s="125"/>
      <c r="H35" s="125"/>
      <c r="I35" s="241">
        <v>0.21</v>
      </c>
      <c r="J35" s="240">
        <f>0</f>
        <v>0</v>
      </c>
      <c r="K35" s="177"/>
      <c r="L35" s="179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80" customFormat="1" ht="14.45" hidden="1" customHeight="1">
      <c r="A36" s="177"/>
      <c r="B36" s="178"/>
      <c r="C36" s="125"/>
      <c r="D36" s="125"/>
      <c r="E36" s="126" t="s">
        <v>42</v>
      </c>
      <c r="F36" s="240">
        <f>ROUND((SUM(BH119:BH127)),  2)</f>
        <v>0</v>
      </c>
      <c r="G36" s="125"/>
      <c r="H36" s="125"/>
      <c r="I36" s="241">
        <v>0.12</v>
      </c>
      <c r="J36" s="240">
        <f>0</f>
        <v>0</v>
      </c>
      <c r="K36" s="177"/>
      <c r="L36" s="179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80" customFormat="1" ht="14.45" hidden="1" customHeight="1">
      <c r="A37" s="177"/>
      <c r="B37" s="178"/>
      <c r="C37" s="125"/>
      <c r="D37" s="125"/>
      <c r="E37" s="126" t="s">
        <v>43</v>
      </c>
      <c r="F37" s="240">
        <f>ROUND((SUM(BI119:BI127)),  2)</f>
        <v>0</v>
      </c>
      <c r="G37" s="125"/>
      <c r="H37" s="125"/>
      <c r="I37" s="241">
        <v>0</v>
      </c>
      <c r="J37" s="240">
        <f>0</f>
        <v>0</v>
      </c>
      <c r="K37" s="177"/>
      <c r="L37" s="179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80" customFormat="1" ht="6.95" customHeight="1">
      <c r="A38" s="177"/>
      <c r="B38" s="178"/>
      <c r="C38" s="125"/>
      <c r="D38" s="125"/>
      <c r="E38" s="125"/>
      <c r="F38" s="125"/>
      <c r="G38" s="125"/>
      <c r="H38" s="125"/>
      <c r="I38" s="125"/>
      <c r="J38" s="125"/>
      <c r="K38" s="177"/>
      <c r="L38" s="179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80" customFormat="1" ht="25.35" customHeight="1">
      <c r="A39" s="177"/>
      <c r="B39" s="178"/>
      <c r="C39" s="91"/>
      <c r="D39" s="242" t="s">
        <v>44</v>
      </c>
      <c r="E39" s="60"/>
      <c r="F39" s="60"/>
      <c r="G39" s="243" t="s">
        <v>45</v>
      </c>
      <c r="H39" s="244" t="s">
        <v>46</v>
      </c>
      <c r="I39" s="60"/>
      <c r="J39" s="245">
        <f>SUM(J30:J37)</f>
        <v>0</v>
      </c>
      <c r="K39" s="192"/>
      <c r="L39" s="179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80" customFormat="1" ht="14.45" customHeight="1">
      <c r="A40" s="177"/>
      <c r="B40" s="178"/>
      <c r="C40" s="125"/>
      <c r="D40" s="125"/>
      <c r="E40" s="125"/>
      <c r="F40" s="125"/>
      <c r="G40" s="125"/>
      <c r="H40" s="125"/>
      <c r="I40" s="125"/>
      <c r="J40" s="125"/>
      <c r="K40" s="177"/>
      <c r="L40" s="179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ht="14.45" customHeight="1">
      <c r="B41" s="171"/>
      <c r="C41" s="121"/>
      <c r="D41" s="121"/>
      <c r="E41" s="121"/>
      <c r="F41" s="121"/>
      <c r="G41" s="121"/>
      <c r="H41" s="121"/>
      <c r="I41" s="121"/>
      <c r="J41" s="121"/>
      <c r="L41" s="171"/>
    </row>
    <row r="42" spans="1:31" ht="14.45" customHeight="1">
      <c r="B42" s="171"/>
      <c r="C42" s="121"/>
      <c r="D42" s="121"/>
      <c r="E42" s="121"/>
      <c r="F42" s="121"/>
      <c r="G42" s="121"/>
      <c r="H42" s="121"/>
      <c r="I42" s="121"/>
      <c r="J42" s="121"/>
      <c r="L42" s="171"/>
    </row>
    <row r="43" spans="1:31" ht="14.45" customHeight="1">
      <c r="B43" s="171"/>
      <c r="C43" s="121"/>
      <c r="D43" s="121"/>
      <c r="E43" s="121"/>
      <c r="F43" s="121"/>
      <c r="G43" s="121"/>
      <c r="H43" s="121"/>
      <c r="I43" s="121"/>
      <c r="J43" s="121"/>
      <c r="L43" s="171"/>
    </row>
    <row r="44" spans="1:31" ht="14.45" customHeight="1">
      <c r="B44" s="171"/>
      <c r="C44" s="121"/>
      <c r="D44" s="121"/>
      <c r="E44" s="121"/>
      <c r="F44" s="121"/>
      <c r="G44" s="121"/>
      <c r="H44" s="121"/>
      <c r="I44" s="121"/>
      <c r="J44" s="121"/>
      <c r="L44" s="171"/>
    </row>
    <row r="45" spans="1:31" ht="14.45" customHeight="1">
      <c r="B45" s="171"/>
      <c r="C45" s="121"/>
      <c r="D45" s="121"/>
      <c r="E45" s="121"/>
      <c r="F45" s="121"/>
      <c r="G45" s="121"/>
      <c r="H45" s="121"/>
      <c r="I45" s="121"/>
      <c r="J45" s="121"/>
      <c r="L45" s="171"/>
    </row>
    <row r="46" spans="1:31" ht="14.45" customHeight="1">
      <c r="B46" s="171"/>
      <c r="C46" s="121"/>
      <c r="D46" s="121"/>
      <c r="E46" s="121"/>
      <c r="F46" s="121"/>
      <c r="G46" s="121"/>
      <c r="H46" s="121"/>
      <c r="I46" s="121"/>
      <c r="J46" s="121"/>
      <c r="L46" s="171"/>
    </row>
    <row r="47" spans="1:31" ht="14.45" customHeight="1">
      <c r="B47" s="171"/>
      <c r="C47" s="121"/>
      <c r="D47" s="121"/>
      <c r="E47" s="121"/>
      <c r="F47" s="121"/>
      <c r="G47" s="121"/>
      <c r="H47" s="121"/>
      <c r="I47" s="121"/>
      <c r="J47" s="121"/>
      <c r="L47" s="171"/>
    </row>
    <row r="48" spans="1:31" ht="14.45" customHeight="1">
      <c r="B48" s="171"/>
      <c r="C48" s="121"/>
      <c r="D48" s="121"/>
      <c r="E48" s="121"/>
      <c r="F48" s="121"/>
      <c r="G48" s="121"/>
      <c r="H48" s="121"/>
      <c r="I48" s="121"/>
      <c r="J48" s="121"/>
      <c r="L48" s="171"/>
    </row>
    <row r="49" spans="1:31" ht="14.45" customHeight="1">
      <c r="B49" s="171"/>
      <c r="C49" s="121"/>
      <c r="D49" s="121"/>
      <c r="E49" s="121"/>
      <c r="F49" s="121"/>
      <c r="G49" s="121"/>
      <c r="H49" s="121"/>
      <c r="I49" s="121"/>
      <c r="J49" s="121"/>
      <c r="L49" s="171"/>
    </row>
    <row r="50" spans="1:31" s="180" customFormat="1" ht="14.45" customHeight="1">
      <c r="B50" s="179"/>
      <c r="C50" s="36"/>
      <c r="D50" s="37" t="s">
        <v>47</v>
      </c>
      <c r="E50" s="38"/>
      <c r="F50" s="38"/>
      <c r="G50" s="37" t="s">
        <v>48</v>
      </c>
      <c r="H50" s="38"/>
      <c r="I50" s="38"/>
      <c r="J50" s="38"/>
      <c r="K50" s="193"/>
      <c r="L50" s="179"/>
    </row>
    <row r="51" spans="1:31">
      <c r="B51" s="171"/>
      <c r="C51" s="121"/>
      <c r="D51" s="121"/>
      <c r="E51" s="121"/>
      <c r="F51" s="121"/>
      <c r="G51" s="121"/>
      <c r="H51" s="121"/>
      <c r="I51" s="121"/>
      <c r="J51" s="121"/>
      <c r="L51" s="171"/>
    </row>
    <row r="52" spans="1:31">
      <c r="B52" s="171"/>
      <c r="C52" s="121"/>
      <c r="D52" s="121"/>
      <c r="E52" s="121"/>
      <c r="F52" s="121"/>
      <c r="G52" s="121"/>
      <c r="H52" s="121"/>
      <c r="I52" s="121"/>
      <c r="J52" s="121"/>
      <c r="L52" s="171"/>
    </row>
    <row r="53" spans="1:31">
      <c r="B53" s="171"/>
      <c r="C53" s="121"/>
      <c r="D53" s="121"/>
      <c r="E53" s="121"/>
      <c r="F53" s="121"/>
      <c r="G53" s="121"/>
      <c r="H53" s="121"/>
      <c r="I53" s="121"/>
      <c r="J53" s="121"/>
      <c r="L53" s="171"/>
    </row>
    <row r="54" spans="1:31">
      <c r="B54" s="171"/>
      <c r="C54" s="121"/>
      <c r="D54" s="121"/>
      <c r="E54" s="121"/>
      <c r="F54" s="121"/>
      <c r="G54" s="121"/>
      <c r="H54" s="121"/>
      <c r="I54" s="121"/>
      <c r="J54" s="121"/>
      <c r="L54" s="171"/>
    </row>
    <row r="55" spans="1:31">
      <c r="B55" s="171"/>
      <c r="C55" s="121"/>
      <c r="D55" s="121"/>
      <c r="E55" s="121"/>
      <c r="F55" s="121"/>
      <c r="G55" s="121"/>
      <c r="H55" s="121"/>
      <c r="I55" s="121"/>
      <c r="J55" s="121"/>
      <c r="L55" s="171"/>
    </row>
    <row r="56" spans="1:31">
      <c r="B56" s="171"/>
      <c r="C56" s="121"/>
      <c r="D56" s="121"/>
      <c r="E56" s="121"/>
      <c r="F56" s="121"/>
      <c r="G56" s="121"/>
      <c r="H56" s="121"/>
      <c r="I56" s="121"/>
      <c r="J56" s="121"/>
      <c r="L56" s="171"/>
    </row>
    <row r="57" spans="1:31">
      <c r="B57" s="171"/>
      <c r="C57" s="121"/>
      <c r="D57" s="121"/>
      <c r="E57" s="121"/>
      <c r="F57" s="121"/>
      <c r="G57" s="121"/>
      <c r="H57" s="121"/>
      <c r="I57" s="121"/>
      <c r="J57" s="121"/>
      <c r="L57" s="171"/>
    </row>
    <row r="58" spans="1:31">
      <c r="B58" s="171"/>
      <c r="C58" s="121"/>
      <c r="D58" s="121"/>
      <c r="E58" s="121"/>
      <c r="F58" s="121"/>
      <c r="G58" s="121"/>
      <c r="H58" s="121"/>
      <c r="I58" s="121"/>
      <c r="J58" s="121"/>
      <c r="L58" s="171"/>
    </row>
    <row r="59" spans="1:31">
      <c r="B59" s="171"/>
      <c r="C59" s="121"/>
      <c r="D59" s="121"/>
      <c r="E59" s="121"/>
      <c r="F59" s="121"/>
      <c r="G59" s="121"/>
      <c r="H59" s="121"/>
      <c r="I59" s="121"/>
      <c r="J59" s="121"/>
      <c r="L59" s="171"/>
    </row>
    <row r="60" spans="1:31">
      <c r="B60" s="171"/>
      <c r="C60" s="121"/>
      <c r="D60" s="121"/>
      <c r="E60" s="121"/>
      <c r="F60" s="121"/>
      <c r="G60" s="121"/>
      <c r="H60" s="121"/>
      <c r="I60" s="121"/>
      <c r="J60" s="121"/>
      <c r="L60" s="171"/>
    </row>
    <row r="61" spans="1:31" s="180" customFormat="1" ht="12.75">
      <c r="A61" s="177"/>
      <c r="B61" s="178"/>
      <c r="C61" s="125"/>
      <c r="D61" s="40" t="s">
        <v>49</v>
      </c>
      <c r="E61" s="123"/>
      <c r="F61" s="246" t="s">
        <v>50</v>
      </c>
      <c r="G61" s="40" t="s">
        <v>49</v>
      </c>
      <c r="H61" s="123"/>
      <c r="I61" s="123"/>
      <c r="J61" s="247" t="s">
        <v>50</v>
      </c>
      <c r="K61" s="194"/>
      <c r="L61" s="179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</row>
    <row r="62" spans="1:31">
      <c r="B62" s="171"/>
      <c r="C62" s="121"/>
      <c r="D62" s="121"/>
      <c r="E62" s="121"/>
      <c r="F62" s="121"/>
      <c r="G62" s="121"/>
      <c r="H62" s="121"/>
      <c r="I62" s="121"/>
      <c r="J62" s="121"/>
      <c r="L62" s="171"/>
    </row>
    <row r="63" spans="1:31">
      <c r="B63" s="171"/>
      <c r="C63" s="121"/>
      <c r="D63" s="121"/>
      <c r="E63" s="121"/>
      <c r="F63" s="121"/>
      <c r="G63" s="121"/>
      <c r="H63" s="121"/>
      <c r="I63" s="121"/>
      <c r="J63" s="121"/>
      <c r="L63" s="171"/>
    </row>
    <row r="64" spans="1:31">
      <c r="B64" s="171"/>
      <c r="C64" s="121"/>
      <c r="D64" s="121"/>
      <c r="E64" s="121"/>
      <c r="F64" s="121"/>
      <c r="G64" s="121"/>
      <c r="H64" s="121"/>
      <c r="I64" s="121"/>
      <c r="J64" s="121"/>
      <c r="L64" s="171"/>
    </row>
    <row r="65" spans="1:31" s="180" customFormat="1" ht="12.75">
      <c r="A65" s="177"/>
      <c r="B65" s="178"/>
      <c r="C65" s="125"/>
      <c r="D65" s="37" t="s">
        <v>51</v>
      </c>
      <c r="E65" s="41"/>
      <c r="F65" s="41"/>
      <c r="G65" s="37" t="s">
        <v>52</v>
      </c>
      <c r="H65" s="41"/>
      <c r="I65" s="41"/>
      <c r="J65" s="41"/>
      <c r="K65" s="195"/>
      <c r="L65" s="179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</row>
    <row r="66" spans="1:31">
      <c r="B66" s="171"/>
      <c r="C66" s="121"/>
      <c r="D66" s="121"/>
      <c r="E66" s="121"/>
      <c r="F66" s="121"/>
      <c r="G66" s="121"/>
      <c r="H66" s="121"/>
      <c r="I66" s="121"/>
      <c r="J66" s="121"/>
      <c r="L66" s="171"/>
    </row>
    <row r="67" spans="1:31">
      <c r="B67" s="171"/>
      <c r="C67" s="121"/>
      <c r="D67" s="121"/>
      <c r="E67" s="121"/>
      <c r="F67" s="121"/>
      <c r="G67" s="121"/>
      <c r="H67" s="121"/>
      <c r="I67" s="121"/>
      <c r="J67" s="121"/>
      <c r="L67" s="171"/>
    </row>
    <row r="68" spans="1:31">
      <c r="B68" s="171"/>
      <c r="C68" s="121"/>
      <c r="D68" s="121"/>
      <c r="E68" s="121"/>
      <c r="F68" s="121"/>
      <c r="G68" s="121"/>
      <c r="H68" s="121"/>
      <c r="I68" s="121"/>
      <c r="J68" s="121"/>
      <c r="L68" s="171"/>
    </row>
    <row r="69" spans="1:31">
      <c r="B69" s="171"/>
      <c r="C69" s="121"/>
      <c r="D69" s="121"/>
      <c r="E69" s="121"/>
      <c r="F69" s="121"/>
      <c r="G69" s="121"/>
      <c r="H69" s="121"/>
      <c r="I69" s="121"/>
      <c r="J69" s="121"/>
      <c r="L69" s="171"/>
    </row>
    <row r="70" spans="1:31">
      <c r="B70" s="171"/>
      <c r="C70" s="121"/>
      <c r="D70" s="121"/>
      <c r="E70" s="121"/>
      <c r="F70" s="121"/>
      <c r="G70" s="121"/>
      <c r="H70" s="121"/>
      <c r="I70" s="121"/>
      <c r="J70" s="121"/>
      <c r="L70" s="171"/>
    </row>
    <row r="71" spans="1:31">
      <c r="B71" s="171"/>
      <c r="C71" s="121"/>
      <c r="D71" s="121"/>
      <c r="E71" s="121"/>
      <c r="F71" s="121"/>
      <c r="G71" s="121"/>
      <c r="H71" s="121"/>
      <c r="I71" s="121"/>
      <c r="J71" s="121"/>
      <c r="L71" s="171"/>
    </row>
    <row r="72" spans="1:31">
      <c r="B72" s="171"/>
      <c r="C72" s="121"/>
      <c r="D72" s="121"/>
      <c r="E72" s="121"/>
      <c r="F72" s="121"/>
      <c r="G72" s="121"/>
      <c r="H72" s="121"/>
      <c r="I72" s="121"/>
      <c r="J72" s="121"/>
      <c r="L72" s="171"/>
    </row>
    <row r="73" spans="1:31">
      <c r="B73" s="171"/>
      <c r="C73" s="121"/>
      <c r="D73" s="121"/>
      <c r="E73" s="121"/>
      <c r="F73" s="121"/>
      <c r="G73" s="121"/>
      <c r="H73" s="121"/>
      <c r="I73" s="121"/>
      <c r="J73" s="121"/>
      <c r="L73" s="171"/>
    </row>
    <row r="74" spans="1:31">
      <c r="B74" s="171"/>
      <c r="C74" s="121"/>
      <c r="D74" s="121"/>
      <c r="E74" s="121"/>
      <c r="F74" s="121"/>
      <c r="G74" s="121"/>
      <c r="H74" s="121"/>
      <c r="I74" s="121"/>
      <c r="J74" s="121"/>
      <c r="L74" s="171"/>
    </row>
    <row r="75" spans="1:31">
      <c r="B75" s="171"/>
      <c r="C75" s="121"/>
      <c r="D75" s="121"/>
      <c r="E75" s="121"/>
      <c r="F75" s="121"/>
      <c r="G75" s="121"/>
      <c r="H75" s="121"/>
      <c r="I75" s="121"/>
      <c r="J75" s="121"/>
      <c r="L75" s="171"/>
    </row>
    <row r="76" spans="1:31" s="180" customFormat="1" ht="12.75">
      <c r="A76" s="177"/>
      <c r="B76" s="178"/>
      <c r="C76" s="125"/>
      <c r="D76" s="40" t="s">
        <v>49</v>
      </c>
      <c r="E76" s="123"/>
      <c r="F76" s="246" t="s">
        <v>50</v>
      </c>
      <c r="G76" s="40" t="s">
        <v>49</v>
      </c>
      <c r="H76" s="123"/>
      <c r="I76" s="123"/>
      <c r="J76" s="247" t="s">
        <v>50</v>
      </c>
      <c r="K76" s="194"/>
      <c r="L76" s="179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</row>
    <row r="77" spans="1:31" s="180" customFormat="1" ht="14.45" customHeight="1">
      <c r="A77" s="177"/>
      <c r="B77" s="196"/>
      <c r="C77" s="43"/>
      <c r="D77" s="43"/>
      <c r="E77" s="43"/>
      <c r="F77" s="43"/>
      <c r="G77" s="43"/>
      <c r="H77" s="43"/>
      <c r="I77" s="43"/>
      <c r="J77" s="43"/>
      <c r="K77" s="197"/>
      <c r="L77" s="179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</row>
    <row r="78" spans="1:31">
      <c r="C78" s="121"/>
      <c r="D78" s="121"/>
      <c r="E78" s="121"/>
      <c r="F78" s="121"/>
      <c r="G78" s="121"/>
      <c r="H78" s="121"/>
      <c r="I78" s="121"/>
      <c r="J78" s="121"/>
    </row>
    <row r="79" spans="1:31">
      <c r="C79" s="121"/>
      <c r="D79" s="121"/>
      <c r="E79" s="121"/>
      <c r="F79" s="121"/>
      <c r="G79" s="121"/>
      <c r="H79" s="121"/>
      <c r="I79" s="121"/>
      <c r="J79" s="121"/>
    </row>
    <row r="80" spans="1:31">
      <c r="C80" s="121"/>
      <c r="D80" s="121"/>
      <c r="E80" s="121"/>
      <c r="F80" s="121"/>
      <c r="G80" s="121"/>
      <c r="H80" s="121"/>
      <c r="I80" s="121"/>
      <c r="J80" s="121"/>
    </row>
    <row r="81" spans="1:47" s="180" customFormat="1" ht="6.95" customHeight="1">
      <c r="A81" s="177"/>
      <c r="B81" s="198"/>
      <c r="C81" s="45"/>
      <c r="D81" s="45"/>
      <c r="E81" s="45"/>
      <c r="F81" s="45"/>
      <c r="G81" s="45"/>
      <c r="H81" s="45"/>
      <c r="I81" s="45"/>
      <c r="J81" s="45"/>
      <c r="K81" s="199"/>
      <c r="L81" s="179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pans="1:47" s="180" customFormat="1" ht="24.95" customHeight="1">
      <c r="A82" s="177"/>
      <c r="B82" s="178"/>
      <c r="C82" s="15" t="s">
        <v>86</v>
      </c>
      <c r="D82" s="125"/>
      <c r="E82" s="125"/>
      <c r="F82" s="125"/>
      <c r="G82" s="125"/>
      <c r="H82" s="125"/>
      <c r="I82" s="125"/>
      <c r="J82" s="125"/>
      <c r="K82" s="177"/>
      <c r="L82" s="179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pans="1:47" s="180" customFormat="1" ht="6.95" customHeight="1">
      <c r="A83" s="177"/>
      <c r="B83" s="178"/>
      <c r="C83" s="125"/>
      <c r="D83" s="125"/>
      <c r="E83" s="125"/>
      <c r="F83" s="125"/>
      <c r="G83" s="125"/>
      <c r="H83" s="125"/>
      <c r="I83" s="125"/>
      <c r="J83" s="125"/>
      <c r="K83" s="177"/>
      <c r="L83" s="179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pans="1:47" s="180" customFormat="1" ht="12" customHeight="1">
      <c r="A84" s="177"/>
      <c r="B84" s="178"/>
      <c r="C84" s="126" t="s">
        <v>14</v>
      </c>
      <c r="D84" s="125"/>
      <c r="E84" s="125"/>
      <c r="F84" s="125"/>
      <c r="G84" s="125"/>
      <c r="H84" s="125"/>
      <c r="I84" s="125"/>
      <c r="J84" s="125"/>
      <c r="K84" s="177"/>
      <c r="L84" s="179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pans="1:47" s="180" customFormat="1" ht="16.5" customHeight="1">
      <c r="A85" s="177"/>
      <c r="B85" s="178"/>
      <c r="C85" s="125"/>
      <c r="D85" s="125"/>
      <c r="E85" s="164" t="str">
        <f>E7</f>
        <v>MK Hrachovec "Ke Konvičnému"</v>
      </c>
      <c r="F85" s="165"/>
      <c r="G85" s="165"/>
      <c r="H85" s="165"/>
      <c r="I85" s="125"/>
      <c r="J85" s="125"/>
      <c r="K85" s="177"/>
      <c r="L85" s="179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pans="1:47" s="180" customFormat="1" ht="12" customHeight="1">
      <c r="A86" s="177"/>
      <c r="B86" s="178"/>
      <c r="C86" s="126" t="s">
        <v>85</v>
      </c>
      <c r="D86" s="125"/>
      <c r="E86" s="125"/>
      <c r="F86" s="125"/>
      <c r="G86" s="125"/>
      <c r="H86" s="125"/>
      <c r="I86" s="125"/>
      <c r="J86" s="125"/>
      <c r="K86" s="177"/>
      <c r="L86" s="179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pans="1:47" s="180" customFormat="1" ht="16.5" customHeight="1">
      <c r="A87" s="177"/>
      <c r="B87" s="178"/>
      <c r="C87" s="125"/>
      <c r="D87" s="125"/>
      <c r="E87" s="148" t="str">
        <f>E9</f>
        <v>Petrační makadam</v>
      </c>
      <c r="F87" s="163"/>
      <c r="G87" s="163"/>
      <c r="H87" s="163"/>
      <c r="I87" s="125"/>
      <c r="J87" s="125"/>
      <c r="K87" s="177"/>
      <c r="L87" s="179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pans="1:47" s="180" customFormat="1" ht="6.95" customHeight="1">
      <c r="A88" s="177"/>
      <c r="B88" s="178"/>
      <c r="C88" s="125"/>
      <c r="D88" s="125"/>
      <c r="E88" s="125"/>
      <c r="F88" s="125"/>
      <c r="G88" s="125"/>
      <c r="H88" s="125"/>
      <c r="I88" s="125"/>
      <c r="J88" s="125"/>
      <c r="K88" s="177"/>
      <c r="L88" s="179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</row>
    <row r="89" spans="1:47" s="180" customFormat="1" ht="12" customHeight="1">
      <c r="A89" s="177"/>
      <c r="B89" s="178"/>
      <c r="C89" s="126" t="s">
        <v>18</v>
      </c>
      <c r="D89" s="125"/>
      <c r="E89" s="125"/>
      <c r="F89" s="120" t="str">
        <f>F12</f>
        <v xml:space="preserve"> </v>
      </c>
      <c r="G89" s="125"/>
      <c r="H89" s="125"/>
      <c r="I89" s="126" t="s">
        <v>20</v>
      </c>
      <c r="J89" s="119">
        <f>IF(J12="","",J12)</f>
        <v>45566</v>
      </c>
      <c r="K89" s="177"/>
      <c r="L89" s="179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pans="1:47" s="180" customFormat="1" ht="6.95" customHeight="1">
      <c r="A90" s="177"/>
      <c r="B90" s="178"/>
      <c r="C90" s="125"/>
      <c r="D90" s="125"/>
      <c r="E90" s="125"/>
      <c r="F90" s="125"/>
      <c r="G90" s="125"/>
      <c r="H90" s="125"/>
      <c r="I90" s="125"/>
      <c r="J90" s="125"/>
      <c r="K90" s="177"/>
      <c r="L90" s="179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pans="1:47" s="180" customFormat="1" ht="15.2" customHeight="1">
      <c r="A91" s="177"/>
      <c r="B91" s="178"/>
      <c r="C91" s="126" t="s">
        <v>22</v>
      </c>
      <c r="D91" s="125"/>
      <c r="E91" s="125"/>
      <c r="F91" s="120" t="str">
        <f>E15</f>
        <v>Město Valašské Meziříčí</v>
      </c>
      <c r="G91" s="125"/>
      <c r="H91" s="125"/>
      <c r="I91" s="126" t="s">
        <v>30</v>
      </c>
      <c r="J91" s="122" t="str">
        <f>E21</f>
        <v xml:space="preserve"> </v>
      </c>
      <c r="K91" s="177"/>
      <c r="L91" s="179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</row>
    <row r="92" spans="1:47" s="180" customFormat="1" ht="15.2" customHeight="1">
      <c r="A92" s="177"/>
      <c r="B92" s="178"/>
      <c r="C92" s="126" t="s">
        <v>26</v>
      </c>
      <c r="D92" s="125"/>
      <c r="E92" s="125"/>
      <c r="F92" s="120" t="str">
        <f>IF(E18="","",E18)</f>
        <v/>
      </c>
      <c r="G92" s="125"/>
      <c r="H92" s="125"/>
      <c r="I92" s="126" t="s">
        <v>32</v>
      </c>
      <c r="J92" s="122">
        <f>E24</f>
        <v>0</v>
      </c>
      <c r="K92" s="177"/>
      <c r="L92" s="179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pans="1:47" s="180" customFormat="1" ht="10.35" customHeight="1">
      <c r="A93" s="177"/>
      <c r="B93" s="178"/>
      <c r="C93" s="125"/>
      <c r="D93" s="125"/>
      <c r="E93" s="125"/>
      <c r="F93" s="125"/>
      <c r="G93" s="125"/>
      <c r="H93" s="125"/>
      <c r="I93" s="125"/>
      <c r="J93" s="125"/>
      <c r="K93" s="177"/>
      <c r="L93" s="179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</row>
    <row r="94" spans="1:47" s="180" customFormat="1" ht="29.25" customHeight="1">
      <c r="A94" s="177"/>
      <c r="B94" s="178"/>
      <c r="C94" s="90" t="s">
        <v>87</v>
      </c>
      <c r="D94" s="91"/>
      <c r="E94" s="91"/>
      <c r="F94" s="91"/>
      <c r="G94" s="91"/>
      <c r="H94" s="91"/>
      <c r="I94" s="91"/>
      <c r="J94" s="92" t="s">
        <v>88</v>
      </c>
      <c r="K94" s="191"/>
      <c r="L94" s="179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</row>
    <row r="95" spans="1:47" s="180" customFormat="1" ht="10.35" customHeight="1">
      <c r="A95" s="177"/>
      <c r="B95" s="178"/>
      <c r="C95" s="125"/>
      <c r="D95" s="125"/>
      <c r="E95" s="125"/>
      <c r="F95" s="125"/>
      <c r="G95" s="125"/>
      <c r="H95" s="125"/>
      <c r="I95" s="125"/>
      <c r="J95" s="125"/>
      <c r="K95" s="177"/>
      <c r="L95" s="179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</row>
    <row r="96" spans="1:47" s="180" customFormat="1" ht="22.9" customHeight="1">
      <c r="A96" s="177"/>
      <c r="B96" s="178"/>
      <c r="C96" s="93" t="s">
        <v>89</v>
      </c>
      <c r="D96" s="125"/>
      <c r="E96" s="125"/>
      <c r="F96" s="125"/>
      <c r="G96" s="125"/>
      <c r="H96" s="125"/>
      <c r="I96" s="125"/>
      <c r="J96" s="118">
        <f>J119</f>
        <v>0</v>
      </c>
      <c r="K96" s="177"/>
      <c r="L96" s="179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U96" s="168" t="s">
        <v>90</v>
      </c>
    </row>
    <row r="97" spans="1:31" s="200" customFormat="1" ht="24.95" customHeight="1">
      <c r="B97" s="201"/>
      <c r="C97" s="94"/>
      <c r="D97" s="95" t="s">
        <v>91</v>
      </c>
      <c r="E97" s="96"/>
      <c r="F97" s="96"/>
      <c r="G97" s="96"/>
      <c r="H97" s="96"/>
      <c r="I97" s="96"/>
      <c r="J97" s="97">
        <f>J120</f>
        <v>0</v>
      </c>
      <c r="L97" s="201"/>
    </row>
    <row r="98" spans="1:31" s="202" customFormat="1" ht="19.899999999999999" customHeight="1">
      <c r="B98" s="203"/>
      <c r="C98" s="98"/>
      <c r="D98" s="99" t="s">
        <v>92</v>
      </c>
      <c r="E98" s="100"/>
      <c r="F98" s="100"/>
      <c r="G98" s="100"/>
      <c r="H98" s="100"/>
      <c r="I98" s="100"/>
      <c r="J98" s="101">
        <f>J121</f>
        <v>0</v>
      </c>
      <c r="L98" s="203"/>
    </row>
    <row r="99" spans="1:31" s="202" customFormat="1" ht="19.899999999999999" customHeight="1">
      <c r="B99" s="203"/>
      <c r="C99" s="98"/>
      <c r="D99" s="99" t="s">
        <v>93</v>
      </c>
      <c r="E99" s="100"/>
      <c r="F99" s="100"/>
      <c r="G99" s="100"/>
      <c r="H99" s="100"/>
      <c r="I99" s="100"/>
      <c r="J99" s="101">
        <f>J126</f>
        <v>0</v>
      </c>
      <c r="L99" s="203"/>
    </row>
    <row r="100" spans="1:31" s="180" customFormat="1" ht="21.75" customHeight="1">
      <c r="A100" s="177"/>
      <c r="B100" s="178"/>
      <c r="C100" s="125"/>
      <c r="D100" s="125"/>
      <c r="E100" s="125"/>
      <c r="F100" s="125"/>
      <c r="G100" s="125"/>
      <c r="H100" s="125"/>
      <c r="I100" s="125"/>
      <c r="J100" s="125"/>
      <c r="K100" s="177"/>
      <c r="L100" s="179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</row>
    <row r="101" spans="1:31" s="180" customFormat="1" ht="6.95" customHeight="1">
      <c r="A101" s="177"/>
      <c r="B101" s="196"/>
      <c r="C101" s="43"/>
      <c r="D101" s="43"/>
      <c r="E101" s="43"/>
      <c r="F101" s="43"/>
      <c r="G101" s="43"/>
      <c r="H101" s="43"/>
      <c r="I101" s="43"/>
      <c r="J101" s="43"/>
      <c r="K101" s="197"/>
      <c r="L101" s="179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</row>
    <row r="102" spans="1:31">
      <c r="C102" s="121"/>
      <c r="D102" s="121"/>
      <c r="E102" s="121"/>
      <c r="F102" s="121"/>
      <c r="G102" s="121"/>
      <c r="H102" s="121"/>
      <c r="I102" s="121"/>
      <c r="J102" s="121"/>
    </row>
    <row r="103" spans="1:31">
      <c r="C103" s="121"/>
      <c r="D103" s="121"/>
      <c r="E103" s="121"/>
      <c r="F103" s="121"/>
      <c r="G103" s="121"/>
      <c r="H103" s="121"/>
      <c r="I103" s="121"/>
      <c r="J103" s="121"/>
    </row>
    <row r="104" spans="1:31">
      <c r="C104" s="121"/>
      <c r="D104" s="121"/>
      <c r="E104" s="121"/>
      <c r="F104" s="121"/>
      <c r="G104" s="121"/>
      <c r="H104" s="121"/>
      <c r="I104" s="121"/>
      <c r="J104" s="121"/>
    </row>
    <row r="105" spans="1:31" s="180" customFormat="1" ht="6.95" customHeight="1">
      <c r="A105" s="177"/>
      <c r="B105" s="198"/>
      <c r="C105" s="45"/>
      <c r="D105" s="45"/>
      <c r="E105" s="45"/>
      <c r="F105" s="45"/>
      <c r="G105" s="45"/>
      <c r="H105" s="45"/>
      <c r="I105" s="45"/>
      <c r="J105" s="45"/>
      <c r="K105" s="199"/>
      <c r="L105" s="179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</row>
    <row r="106" spans="1:31" s="180" customFormat="1" ht="24.95" customHeight="1">
      <c r="A106" s="177"/>
      <c r="B106" s="178"/>
      <c r="C106" s="15" t="s">
        <v>94</v>
      </c>
      <c r="D106" s="125"/>
      <c r="E106" s="125"/>
      <c r="F106" s="125"/>
      <c r="G106" s="125"/>
      <c r="H106" s="125"/>
      <c r="I106" s="125"/>
      <c r="J106" s="125"/>
      <c r="K106" s="177"/>
      <c r="L106" s="179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</row>
    <row r="107" spans="1:31" s="180" customFormat="1" ht="6.95" customHeight="1">
      <c r="A107" s="177"/>
      <c r="B107" s="178"/>
      <c r="C107" s="125"/>
      <c r="D107" s="125"/>
      <c r="E107" s="125"/>
      <c r="F107" s="125"/>
      <c r="G107" s="125"/>
      <c r="H107" s="125"/>
      <c r="I107" s="125"/>
      <c r="J107" s="125"/>
      <c r="K107" s="177"/>
      <c r="L107" s="179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</row>
    <row r="108" spans="1:31" s="180" customFormat="1" ht="12" customHeight="1">
      <c r="A108" s="177"/>
      <c r="B108" s="178"/>
      <c r="C108" s="126" t="s">
        <v>14</v>
      </c>
      <c r="D108" s="125"/>
      <c r="E108" s="125"/>
      <c r="F108" s="125"/>
      <c r="G108" s="125"/>
      <c r="H108" s="125"/>
      <c r="I108" s="125"/>
      <c r="J108" s="125"/>
      <c r="K108" s="177"/>
      <c r="L108" s="179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</row>
    <row r="109" spans="1:31" s="180" customFormat="1" ht="16.5" customHeight="1">
      <c r="A109" s="177"/>
      <c r="B109" s="178"/>
      <c r="C109" s="125"/>
      <c r="D109" s="125"/>
      <c r="E109" s="164" t="str">
        <f>E7</f>
        <v>MK Hrachovec "Ke Konvičnému"</v>
      </c>
      <c r="F109" s="165"/>
      <c r="G109" s="165"/>
      <c r="H109" s="165"/>
      <c r="I109" s="125"/>
      <c r="J109" s="125"/>
      <c r="K109" s="177"/>
      <c r="L109" s="179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</row>
    <row r="110" spans="1:31" s="180" customFormat="1" ht="12" customHeight="1">
      <c r="A110" s="177"/>
      <c r="B110" s="178"/>
      <c r="C110" s="126" t="s">
        <v>85</v>
      </c>
      <c r="D110" s="125"/>
      <c r="E110" s="125"/>
      <c r="F110" s="125"/>
      <c r="G110" s="125"/>
      <c r="H110" s="125"/>
      <c r="I110" s="125"/>
      <c r="J110" s="125"/>
      <c r="K110" s="177"/>
      <c r="L110" s="179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</row>
    <row r="111" spans="1:31" s="180" customFormat="1" ht="16.5" customHeight="1">
      <c r="A111" s="177"/>
      <c r="B111" s="178"/>
      <c r="C111" s="125"/>
      <c r="D111" s="125"/>
      <c r="E111" s="148" t="str">
        <f>E9</f>
        <v>Petrační makadam</v>
      </c>
      <c r="F111" s="163"/>
      <c r="G111" s="163"/>
      <c r="H111" s="163"/>
      <c r="I111" s="125"/>
      <c r="J111" s="125"/>
      <c r="K111" s="177"/>
      <c r="L111" s="179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</row>
    <row r="112" spans="1:31" s="180" customFormat="1" ht="6.95" customHeight="1">
      <c r="A112" s="177"/>
      <c r="B112" s="178"/>
      <c r="C112" s="125"/>
      <c r="D112" s="125"/>
      <c r="E112" s="125"/>
      <c r="F112" s="125"/>
      <c r="G112" s="125"/>
      <c r="H112" s="125"/>
      <c r="I112" s="125"/>
      <c r="J112" s="125"/>
      <c r="K112" s="177"/>
      <c r="L112" s="179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</row>
    <row r="113" spans="1:65" s="180" customFormat="1" ht="12" customHeight="1">
      <c r="A113" s="177"/>
      <c r="B113" s="178"/>
      <c r="C113" s="126" t="s">
        <v>18</v>
      </c>
      <c r="D113" s="125"/>
      <c r="E113" s="125"/>
      <c r="F113" s="120" t="str">
        <f>F12</f>
        <v xml:space="preserve"> </v>
      </c>
      <c r="G113" s="125"/>
      <c r="H113" s="125"/>
      <c r="I113" s="126" t="s">
        <v>20</v>
      </c>
      <c r="J113" s="119">
        <f>IF(J12="","",J12)</f>
        <v>45566</v>
      </c>
      <c r="K113" s="177"/>
      <c r="L113" s="179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</row>
    <row r="114" spans="1:65" s="180" customFormat="1" ht="6.95" customHeight="1">
      <c r="A114" s="177"/>
      <c r="B114" s="178"/>
      <c r="C114" s="125"/>
      <c r="D114" s="125"/>
      <c r="E114" s="125"/>
      <c r="F114" s="125"/>
      <c r="G114" s="125"/>
      <c r="H114" s="125"/>
      <c r="I114" s="125"/>
      <c r="J114" s="125"/>
      <c r="K114" s="177"/>
      <c r="L114" s="179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</row>
    <row r="115" spans="1:65" s="180" customFormat="1" ht="15.2" customHeight="1">
      <c r="A115" s="177"/>
      <c r="B115" s="178"/>
      <c r="C115" s="126" t="s">
        <v>22</v>
      </c>
      <c r="D115" s="125"/>
      <c r="E115" s="125"/>
      <c r="F115" s="120" t="str">
        <f>E15</f>
        <v>Město Valašské Meziříčí</v>
      </c>
      <c r="G115" s="125"/>
      <c r="H115" s="125"/>
      <c r="I115" s="126" t="s">
        <v>30</v>
      </c>
      <c r="J115" s="122" t="str">
        <f>E21</f>
        <v xml:space="preserve"> </v>
      </c>
      <c r="K115" s="177"/>
      <c r="L115" s="179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</row>
    <row r="116" spans="1:65" s="180" customFormat="1" ht="15.2" customHeight="1">
      <c r="A116" s="177"/>
      <c r="B116" s="178"/>
      <c r="C116" s="126" t="s">
        <v>26</v>
      </c>
      <c r="D116" s="125"/>
      <c r="E116" s="125"/>
      <c r="F116" s="120" t="str">
        <f>IF(E18="","",E18)</f>
        <v/>
      </c>
      <c r="G116" s="125"/>
      <c r="H116" s="125"/>
      <c r="I116" s="126" t="s">
        <v>32</v>
      </c>
      <c r="J116" s="122">
        <f>E24</f>
        <v>0</v>
      </c>
      <c r="K116" s="177"/>
      <c r="L116" s="179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</row>
    <row r="117" spans="1:65" s="180" customFormat="1" ht="10.35" customHeight="1">
      <c r="A117" s="177"/>
      <c r="B117" s="178"/>
      <c r="C117" s="125"/>
      <c r="D117" s="125"/>
      <c r="E117" s="125"/>
      <c r="F117" s="125"/>
      <c r="G117" s="125"/>
      <c r="H117" s="125"/>
      <c r="I117" s="125"/>
      <c r="J117" s="125"/>
      <c r="K117" s="177"/>
      <c r="L117" s="179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</row>
    <row r="118" spans="1:65" s="211" customFormat="1" ht="29.25" customHeight="1">
      <c r="A118" s="204"/>
      <c r="B118" s="205"/>
      <c r="C118" s="102" t="s">
        <v>95</v>
      </c>
      <c r="D118" s="103" t="s">
        <v>59</v>
      </c>
      <c r="E118" s="103" t="s">
        <v>55</v>
      </c>
      <c r="F118" s="103" t="s">
        <v>56</v>
      </c>
      <c r="G118" s="103" t="s">
        <v>96</v>
      </c>
      <c r="H118" s="103" t="s">
        <v>97</v>
      </c>
      <c r="I118" s="103" t="s">
        <v>98</v>
      </c>
      <c r="J118" s="104" t="s">
        <v>88</v>
      </c>
      <c r="K118" s="206" t="s">
        <v>99</v>
      </c>
      <c r="L118" s="207"/>
      <c r="M118" s="208" t="s">
        <v>1</v>
      </c>
      <c r="N118" s="209" t="s">
        <v>38</v>
      </c>
      <c r="O118" s="209" t="s">
        <v>100</v>
      </c>
      <c r="P118" s="209" t="s">
        <v>101</v>
      </c>
      <c r="Q118" s="209" t="s">
        <v>102</v>
      </c>
      <c r="R118" s="209" t="s">
        <v>103</v>
      </c>
      <c r="S118" s="209" t="s">
        <v>104</v>
      </c>
      <c r="T118" s="210" t="s">
        <v>105</v>
      </c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</row>
    <row r="119" spans="1:65" s="180" customFormat="1" ht="22.9" customHeight="1">
      <c r="A119" s="177"/>
      <c r="B119" s="178"/>
      <c r="C119" s="69" t="s">
        <v>106</v>
      </c>
      <c r="D119" s="125"/>
      <c r="E119" s="125"/>
      <c r="F119" s="125"/>
      <c r="G119" s="125"/>
      <c r="H119" s="125"/>
      <c r="I119" s="125"/>
      <c r="J119" s="105">
        <f>BK119</f>
        <v>0</v>
      </c>
      <c r="K119" s="177"/>
      <c r="L119" s="178"/>
      <c r="M119" s="212"/>
      <c r="N119" s="213"/>
      <c r="O119" s="190"/>
      <c r="P119" s="214">
        <f>P120</f>
        <v>55.480968000000004</v>
      </c>
      <c r="Q119" s="190"/>
      <c r="R119" s="214">
        <f>R120</f>
        <v>234.34866</v>
      </c>
      <c r="S119" s="190"/>
      <c r="T119" s="215">
        <f>T120</f>
        <v>0</v>
      </c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T119" s="168" t="s">
        <v>73</v>
      </c>
      <c r="AU119" s="168" t="s">
        <v>90</v>
      </c>
      <c r="BK119" s="216">
        <f>BK120</f>
        <v>0</v>
      </c>
    </row>
    <row r="120" spans="1:65" s="217" customFormat="1" ht="25.9" customHeight="1">
      <c r="B120" s="218"/>
      <c r="C120" s="106"/>
      <c r="D120" s="107" t="s">
        <v>73</v>
      </c>
      <c r="E120" s="108" t="s">
        <v>107</v>
      </c>
      <c r="F120" s="108" t="s">
        <v>108</v>
      </c>
      <c r="G120" s="106"/>
      <c r="H120" s="106"/>
      <c r="I120" s="106"/>
      <c r="J120" s="109">
        <f>BK120</f>
        <v>0</v>
      </c>
      <c r="L120" s="218"/>
      <c r="M120" s="220"/>
      <c r="N120" s="221"/>
      <c r="O120" s="221"/>
      <c r="P120" s="222">
        <f>P121+P126</f>
        <v>55.480968000000004</v>
      </c>
      <c r="Q120" s="221"/>
      <c r="R120" s="222">
        <f>R121+R126</f>
        <v>234.34866</v>
      </c>
      <c r="S120" s="221"/>
      <c r="T120" s="223">
        <f>T121+T126</f>
        <v>0</v>
      </c>
      <c r="AR120" s="219" t="s">
        <v>82</v>
      </c>
      <c r="AT120" s="224" t="s">
        <v>73</v>
      </c>
      <c r="AU120" s="224" t="s">
        <v>74</v>
      </c>
      <c r="AY120" s="219" t="s">
        <v>109</v>
      </c>
      <c r="BK120" s="225">
        <f>BK121+BK126</f>
        <v>0</v>
      </c>
    </row>
    <row r="121" spans="1:65" s="217" customFormat="1" ht="22.9" customHeight="1">
      <c r="B121" s="218"/>
      <c r="C121" s="106"/>
      <c r="D121" s="107" t="s">
        <v>73</v>
      </c>
      <c r="E121" s="110" t="s">
        <v>110</v>
      </c>
      <c r="F121" s="110" t="s">
        <v>111</v>
      </c>
      <c r="G121" s="106"/>
      <c r="H121" s="106"/>
      <c r="I121" s="106"/>
      <c r="J121" s="111">
        <f>BK121</f>
        <v>0</v>
      </c>
      <c r="L121" s="218"/>
      <c r="M121" s="220"/>
      <c r="N121" s="221"/>
      <c r="O121" s="221"/>
      <c r="P121" s="222">
        <f>SUM(P122:P125)</f>
        <v>40.014000000000003</v>
      </c>
      <c r="Q121" s="221"/>
      <c r="R121" s="222">
        <f>SUM(R122:R125)</f>
        <v>234.34866</v>
      </c>
      <c r="S121" s="221"/>
      <c r="T121" s="223">
        <f>SUM(T122:T125)</f>
        <v>0</v>
      </c>
      <c r="AR121" s="219" t="s">
        <v>82</v>
      </c>
      <c r="AT121" s="224" t="s">
        <v>73</v>
      </c>
      <c r="AU121" s="224" t="s">
        <v>82</v>
      </c>
      <c r="AY121" s="219" t="s">
        <v>109</v>
      </c>
      <c r="BK121" s="225">
        <f>SUM(BK122:BK125)</f>
        <v>0</v>
      </c>
    </row>
    <row r="122" spans="1:65" s="180" customFormat="1" ht="24.2" customHeight="1">
      <c r="A122" s="177"/>
      <c r="B122" s="178"/>
      <c r="C122" s="112">
        <v>1</v>
      </c>
      <c r="D122" s="112" t="s">
        <v>113</v>
      </c>
      <c r="E122" s="113" t="s">
        <v>114</v>
      </c>
      <c r="F122" s="114" t="s">
        <v>115</v>
      </c>
      <c r="G122" s="115" t="s">
        <v>116</v>
      </c>
      <c r="H122" s="116">
        <v>702</v>
      </c>
      <c r="I122" s="226"/>
      <c r="J122" s="117">
        <f>ROUND(I122*H122,2)</f>
        <v>0</v>
      </c>
      <c r="K122" s="227"/>
      <c r="L122" s="178"/>
      <c r="M122" s="228" t="s">
        <v>1</v>
      </c>
      <c r="N122" s="229" t="s">
        <v>39</v>
      </c>
      <c r="O122" s="230">
        <v>8.0000000000000002E-3</v>
      </c>
      <c r="P122" s="230">
        <f>O122*H122</f>
        <v>5.6160000000000005</v>
      </c>
      <c r="Q122" s="230">
        <v>3.1699999999999999E-2</v>
      </c>
      <c r="R122" s="230">
        <f>Q122*H122</f>
        <v>22.253399999999999</v>
      </c>
      <c r="S122" s="230">
        <v>0</v>
      </c>
      <c r="T122" s="231">
        <f>S122*H122</f>
        <v>0</v>
      </c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R122" s="232" t="s">
        <v>112</v>
      </c>
      <c r="AT122" s="232" t="s">
        <v>113</v>
      </c>
      <c r="AU122" s="232" t="s">
        <v>84</v>
      </c>
      <c r="AY122" s="168" t="s">
        <v>109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68" t="s">
        <v>82</v>
      </c>
      <c r="BK122" s="233">
        <f>ROUND(I122*H122,2)</f>
        <v>0</v>
      </c>
      <c r="BL122" s="168" t="s">
        <v>112</v>
      </c>
      <c r="BM122" s="232" t="s">
        <v>117</v>
      </c>
    </row>
    <row r="123" spans="1:65" s="180" customFormat="1" ht="16.5" customHeight="1">
      <c r="A123" s="177"/>
      <c r="B123" s="178"/>
      <c r="C123" s="112">
        <v>2</v>
      </c>
      <c r="D123" s="112" t="s">
        <v>113</v>
      </c>
      <c r="E123" s="113" t="s">
        <v>118</v>
      </c>
      <c r="F123" s="114" t="s">
        <v>119</v>
      </c>
      <c r="G123" s="115" t="s">
        <v>116</v>
      </c>
      <c r="H123" s="116">
        <v>702</v>
      </c>
      <c r="I123" s="226"/>
      <c r="J123" s="117">
        <f>ROUND(I123*H123,2)</f>
        <v>0</v>
      </c>
      <c r="K123" s="227"/>
      <c r="L123" s="178"/>
      <c r="M123" s="228" t="s">
        <v>1</v>
      </c>
      <c r="N123" s="229" t="s">
        <v>39</v>
      </c>
      <c r="O123" s="230">
        <v>2E-3</v>
      </c>
      <c r="P123" s="230">
        <f>O123*H123</f>
        <v>1.4040000000000001</v>
      </c>
      <c r="Q123" s="230">
        <v>5.0499999999999998E-3</v>
      </c>
      <c r="R123" s="230">
        <f>Q123*H123</f>
        <v>3.5450999999999997</v>
      </c>
      <c r="S123" s="230">
        <v>0</v>
      </c>
      <c r="T123" s="231">
        <f>S123*H123</f>
        <v>0</v>
      </c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R123" s="232" t="s">
        <v>112</v>
      </c>
      <c r="AT123" s="232" t="s">
        <v>113</v>
      </c>
      <c r="AU123" s="232" t="s">
        <v>84</v>
      </c>
      <c r="AY123" s="168" t="s">
        <v>109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68" t="s">
        <v>82</v>
      </c>
      <c r="BK123" s="233">
        <f>ROUND(I123*H123,2)</f>
        <v>0</v>
      </c>
      <c r="BL123" s="168" t="s">
        <v>112</v>
      </c>
      <c r="BM123" s="232" t="s">
        <v>120</v>
      </c>
    </row>
    <row r="124" spans="1:65" s="180" customFormat="1" ht="16.5" customHeight="1">
      <c r="A124" s="177"/>
      <c r="B124" s="178"/>
      <c r="C124" s="112" t="s">
        <v>121</v>
      </c>
      <c r="D124" s="112" t="s">
        <v>113</v>
      </c>
      <c r="E124" s="113" t="s">
        <v>122</v>
      </c>
      <c r="F124" s="114" t="s">
        <v>133</v>
      </c>
      <c r="G124" s="115" t="s">
        <v>116</v>
      </c>
      <c r="H124" s="116">
        <v>702</v>
      </c>
      <c r="I124" s="226"/>
      <c r="J124" s="117">
        <f>ROUND(I124*H124,2)</f>
        <v>0</v>
      </c>
      <c r="K124" s="227"/>
      <c r="L124" s="178"/>
      <c r="M124" s="228" t="s">
        <v>1</v>
      </c>
      <c r="N124" s="229" t="s">
        <v>39</v>
      </c>
      <c r="O124" s="230">
        <v>3.1E-2</v>
      </c>
      <c r="P124" s="230">
        <f>O124*H124</f>
        <v>21.762</v>
      </c>
      <c r="Q124" s="230">
        <v>0.2492</v>
      </c>
      <c r="R124" s="230">
        <f>Q124*H124</f>
        <v>174.9384</v>
      </c>
      <c r="S124" s="230">
        <v>0</v>
      </c>
      <c r="T124" s="231">
        <f>S124*H124</f>
        <v>0</v>
      </c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R124" s="232" t="s">
        <v>112</v>
      </c>
      <c r="AT124" s="232" t="s">
        <v>113</v>
      </c>
      <c r="AU124" s="232" t="s">
        <v>84</v>
      </c>
      <c r="AY124" s="168" t="s">
        <v>109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68" t="s">
        <v>82</v>
      </c>
      <c r="BK124" s="233">
        <f>ROUND(I124*H124,2)</f>
        <v>0</v>
      </c>
      <c r="BL124" s="168" t="s">
        <v>112</v>
      </c>
      <c r="BM124" s="232" t="s">
        <v>123</v>
      </c>
    </row>
    <row r="125" spans="1:65" s="180" customFormat="1" ht="24.2" customHeight="1">
      <c r="A125" s="177"/>
      <c r="B125" s="178"/>
      <c r="C125" s="112">
        <v>4</v>
      </c>
      <c r="D125" s="112" t="s">
        <v>113</v>
      </c>
      <c r="E125" s="113" t="s">
        <v>124</v>
      </c>
      <c r="F125" s="114" t="s">
        <v>132</v>
      </c>
      <c r="G125" s="115" t="s">
        <v>116</v>
      </c>
      <c r="H125" s="116">
        <v>1404</v>
      </c>
      <c r="I125" s="226"/>
      <c r="J125" s="117">
        <f>ROUND(I125*H125,2)</f>
        <v>0</v>
      </c>
      <c r="K125" s="227"/>
      <c r="L125" s="178"/>
      <c r="M125" s="228" t="s">
        <v>1</v>
      </c>
      <c r="N125" s="229" t="s">
        <v>39</v>
      </c>
      <c r="O125" s="230">
        <v>8.0000000000000002E-3</v>
      </c>
      <c r="P125" s="230">
        <f>O125*H125</f>
        <v>11.232000000000001</v>
      </c>
      <c r="Q125" s="230">
        <v>2.3939999999999999E-2</v>
      </c>
      <c r="R125" s="230">
        <f>Q125*H125</f>
        <v>33.611759999999997</v>
      </c>
      <c r="S125" s="230">
        <v>0</v>
      </c>
      <c r="T125" s="231">
        <f>S125*H125</f>
        <v>0</v>
      </c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R125" s="232" t="s">
        <v>112</v>
      </c>
      <c r="AT125" s="232" t="s">
        <v>113</v>
      </c>
      <c r="AU125" s="232" t="s">
        <v>84</v>
      </c>
      <c r="AY125" s="168" t="s">
        <v>109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68" t="s">
        <v>82</v>
      </c>
      <c r="BK125" s="233">
        <f>ROUND(I125*H125,2)</f>
        <v>0</v>
      </c>
      <c r="BL125" s="168" t="s">
        <v>112</v>
      </c>
      <c r="BM125" s="232" t="s">
        <v>125</v>
      </c>
    </row>
    <row r="126" spans="1:65" s="217" customFormat="1" ht="22.9" customHeight="1">
      <c r="B126" s="218"/>
      <c r="C126" s="106"/>
      <c r="D126" s="107" t="s">
        <v>73</v>
      </c>
      <c r="E126" s="110" t="s">
        <v>126</v>
      </c>
      <c r="F126" s="110" t="s">
        <v>127</v>
      </c>
      <c r="G126" s="106"/>
      <c r="H126" s="106"/>
      <c r="J126" s="111">
        <f>BK126</f>
        <v>0</v>
      </c>
      <c r="L126" s="218"/>
      <c r="M126" s="220"/>
      <c r="N126" s="221"/>
      <c r="O126" s="221"/>
      <c r="P126" s="222">
        <f>P127</f>
        <v>15.466968000000001</v>
      </c>
      <c r="Q126" s="221"/>
      <c r="R126" s="222">
        <f>R127</f>
        <v>0</v>
      </c>
      <c r="S126" s="221"/>
      <c r="T126" s="223">
        <f>T127</f>
        <v>0</v>
      </c>
      <c r="AR126" s="219" t="s">
        <v>82</v>
      </c>
      <c r="AT126" s="224" t="s">
        <v>73</v>
      </c>
      <c r="AU126" s="224" t="s">
        <v>82</v>
      </c>
      <c r="AY126" s="219" t="s">
        <v>109</v>
      </c>
      <c r="BK126" s="225">
        <f>BK127</f>
        <v>0</v>
      </c>
    </row>
    <row r="127" spans="1:65" s="180" customFormat="1" ht="33" customHeight="1">
      <c r="A127" s="177"/>
      <c r="B127" s="178"/>
      <c r="C127" s="112" t="s">
        <v>110</v>
      </c>
      <c r="D127" s="112" t="s">
        <v>113</v>
      </c>
      <c r="E127" s="113" t="s">
        <v>128</v>
      </c>
      <c r="F127" s="114" t="s">
        <v>129</v>
      </c>
      <c r="G127" s="115" t="s">
        <v>130</v>
      </c>
      <c r="H127" s="116">
        <v>234.34800000000001</v>
      </c>
      <c r="I127" s="226"/>
      <c r="J127" s="117">
        <f>ROUND(I127*H127,2)</f>
        <v>0</v>
      </c>
      <c r="K127" s="227"/>
      <c r="L127" s="178"/>
      <c r="M127" s="234" t="s">
        <v>1</v>
      </c>
      <c r="N127" s="235" t="s">
        <v>39</v>
      </c>
      <c r="O127" s="236">
        <v>6.6000000000000003E-2</v>
      </c>
      <c r="P127" s="236">
        <f>O127*H127</f>
        <v>15.466968000000001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R127" s="232" t="s">
        <v>112</v>
      </c>
      <c r="AT127" s="232" t="s">
        <v>113</v>
      </c>
      <c r="AU127" s="232" t="s">
        <v>84</v>
      </c>
      <c r="AY127" s="168" t="s">
        <v>109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68" t="s">
        <v>82</v>
      </c>
      <c r="BK127" s="233">
        <f>ROUND(I127*H127,2)</f>
        <v>0</v>
      </c>
      <c r="BL127" s="168" t="s">
        <v>112</v>
      </c>
      <c r="BM127" s="232" t="s">
        <v>131</v>
      </c>
    </row>
    <row r="128" spans="1:65" s="180" customFormat="1" ht="6.95" customHeight="1">
      <c r="A128" s="177"/>
      <c r="B128" s="196"/>
      <c r="C128" s="197"/>
      <c r="D128" s="197"/>
      <c r="E128" s="197"/>
      <c r="F128" s="197"/>
      <c r="G128" s="197"/>
      <c r="H128" s="197"/>
      <c r="I128" s="197"/>
      <c r="J128" s="197"/>
      <c r="K128" s="197"/>
      <c r="L128" s="178"/>
      <c r="M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</row>
  </sheetData>
  <sheetProtection algorithmName="SHA-512" hashValue="gj0ufCctjiDDuxyOntrNPMpfJzJ+flATd/jf34/OLNtCH2YhzXamVqx9ncGkastXtiPdW1+j9Xb5MAdjktKkEA==" saltValue="6MUJwOeO0SPBx/rXCBdjFQ==" spinCount="100000" sheet="1" formatColumns="0" formatRows="0" autoFilter="0"/>
  <autoFilter ref="C118:K12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MK Hrachovec</vt:lpstr>
      <vt:lpstr>'MK Hrachovec'!Názvy_tisku</vt:lpstr>
      <vt:lpstr>'Rekapitulace stavby'!Názvy_tisku</vt:lpstr>
      <vt:lpstr>'MK Hrachovec'!Oblast_tisku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Hermannová Dagmar, Ing.</cp:lastModifiedBy>
  <dcterms:created xsi:type="dcterms:W3CDTF">2024-03-13T12:51:36Z</dcterms:created>
  <dcterms:modified xsi:type="dcterms:W3CDTF">2024-10-03T07:11:12Z</dcterms:modified>
</cp:coreProperties>
</file>