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rena Fajfrová\Documents\Zakázky\Dybal 2024\"/>
    </mc:Choice>
  </mc:AlternateContent>
  <bookViews>
    <workbookView xWindow="0" yWindow="0" windowWidth="0" windowHeight="0"/>
  </bookViews>
  <sheets>
    <sheet name="Rekapitulace stavby" sheetId="1" r:id="rId1"/>
    <sheet name="Dybal2402 - Zajištění sva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'Dybal2402 - Zajištění sva...'!$C$128:$K$260</definedName>
    <definedName name="_xlnm.Print_Area" localSheetId="1">'Dybal2402 - Zajištění sva...'!$C$4:$J$76,'Dybal2402 - Zajištění sva...'!$C$82:$J$112,'Dybal2402 - Zajištění sva...'!$C$118:$K$260</definedName>
    <definedName name="_xlnm.Print_Titles" localSheetId="1">'Dybal2402 - Zajištění sva...'!$128:$128</definedName>
    <definedName name="_xlnm.Print_Area" localSheetId="2">'Seznam figur'!$C$4:$G$36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260"/>
  <c r="BH260"/>
  <c r="BG260"/>
  <c r="BF260"/>
  <c r="T260"/>
  <c r="T259"/>
  <c r="R260"/>
  <c r="R259"/>
  <c r="P260"/>
  <c r="P259"/>
  <c r="BI258"/>
  <c r="BH258"/>
  <c r="BG258"/>
  <c r="BF258"/>
  <c r="T258"/>
  <c r="T257"/>
  <c r="R258"/>
  <c r="R257"/>
  <c r="P258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43"/>
  <c r="BH243"/>
  <c r="BG243"/>
  <c r="BF243"/>
  <c r="T243"/>
  <c r="R243"/>
  <c r="P243"/>
  <c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0"/>
  <c r="J89"/>
  <c r="F89"/>
  <c r="F87"/>
  <c r="E85"/>
  <c r="J16"/>
  <c r="E16"/>
  <c r="F126"/>
  <c r="J15"/>
  <c r="J10"/>
  <c r="J87"/>
  <c i="1" r="L90"/>
  <c r="AM90"/>
  <c r="AM89"/>
  <c r="L89"/>
  <c r="AM87"/>
  <c r="L87"/>
  <c r="L85"/>
  <c r="L84"/>
  <c i="2" r="BK258"/>
  <c r="J233"/>
  <c r="BK216"/>
  <c r="BK204"/>
  <c r="BK167"/>
  <c r="J150"/>
  <c r="BK146"/>
  <c r="J250"/>
  <c r="J239"/>
  <c r="BK231"/>
  <c r="BK222"/>
  <c r="J212"/>
  <c r="BK190"/>
  <c r="BK179"/>
  <c r="BK158"/>
  <c r="J136"/>
  <c r="J255"/>
  <c r="J237"/>
  <c r="J220"/>
  <c r="J199"/>
  <c r="BK187"/>
  <c r="BK172"/>
  <c r="J158"/>
  <c r="BK255"/>
  <c r="BK236"/>
  <c r="J227"/>
  <c r="J206"/>
  <c r="BK198"/>
  <c r="BK184"/>
  <c r="J162"/>
  <c r="J148"/>
  <c r="J260"/>
  <c r="J254"/>
  <c r="BK214"/>
  <c r="J185"/>
  <c r="J165"/>
  <c r="BK148"/>
  <c r="BK132"/>
  <c r="J256"/>
  <c r="J244"/>
  <c r="BK233"/>
  <c r="BK225"/>
  <c r="J216"/>
  <c r="J201"/>
  <c r="J181"/>
  <c r="BK160"/>
  <c r="J142"/>
  <c r="BK256"/>
  <c r="BK239"/>
  <c r="BK209"/>
  <c r="J198"/>
  <c r="J184"/>
  <c r="BK162"/>
  <c r="J146"/>
  <c r="J133"/>
  <c r="BK243"/>
  <c r="J225"/>
  <c r="J203"/>
  <c r="BK194"/>
  <c r="J167"/>
  <c r="BK157"/>
  <c r="BK139"/>
  <c r="J194"/>
  <c r="J172"/>
  <c r="J157"/>
  <c r="BK135"/>
  <c r="J243"/>
  <c r="J222"/>
  <c r="BK201"/>
  <c r="BK185"/>
  <c r="J160"/>
  <c r="BK142"/>
  <c r="J132"/>
  <c r="BK237"/>
  <c r="J214"/>
  <c r="J209"/>
  <c r="J196"/>
  <c r="J179"/>
  <c r="BK165"/>
  <c r="J155"/>
  <c i="1" r="AS94"/>
  <c i="2" r="J258"/>
  <c r="BK227"/>
  <c r="BK206"/>
  <c r="BK178"/>
  <c r="BK155"/>
  <c r="BK136"/>
  <c r="BK260"/>
  <c r="BK244"/>
  <c r="J236"/>
  <c r="BK229"/>
  <c r="BK220"/>
  <c r="BK203"/>
  <c r="J187"/>
  <c r="J178"/>
  <c r="J139"/>
  <c r="BK250"/>
  <c r="J231"/>
  <c r="J204"/>
  <c r="BK196"/>
  <c r="BK181"/>
  <c r="BK159"/>
  <c r="J135"/>
  <c r="BK254"/>
  <c r="J229"/>
  <c r="BK212"/>
  <c r="BK199"/>
  <c r="J190"/>
  <c r="J159"/>
  <c r="BK150"/>
  <c r="BK133"/>
  <c l="1" r="T131"/>
  <c r="P186"/>
  <c r="T193"/>
  <c r="P205"/>
  <c r="R211"/>
  <c r="BK232"/>
  <c r="J232"/>
  <c r="J105"/>
  <c r="BK242"/>
  <c r="J242"/>
  <c r="J107"/>
  <c r="BK253"/>
  <c r="P131"/>
  <c r="P130"/>
  <c r="T186"/>
  <c r="R193"/>
  <c r="R205"/>
  <c r="P211"/>
  <c r="P224"/>
  <c r="R232"/>
  <c r="R242"/>
  <c r="R253"/>
  <c r="R252"/>
  <c r="R131"/>
  <c r="BK193"/>
  <c r="J193"/>
  <c r="J98"/>
  <c r="BK205"/>
  <c r="J205"/>
  <c r="J99"/>
  <c r="T205"/>
  <c r="T211"/>
  <c r="BK224"/>
  <c r="J224"/>
  <c r="J104"/>
  <c r="T224"/>
  <c r="T232"/>
  <c r="T242"/>
  <c r="P253"/>
  <c r="P252"/>
  <c r="BK131"/>
  <c r="J131"/>
  <c r="J96"/>
  <c r="BK186"/>
  <c r="J186"/>
  <c r="J97"/>
  <c r="R186"/>
  <c r="P193"/>
  <c r="BK211"/>
  <c r="J211"/>
  <c r="J100"/>
  <c r="R224"/>
  <c r="R223"/>
  <c r="P232"/>
  <c r="P242"/>
  <c r="T253"/>
  <c r="T252"/>
  <c r="BK238"/>
  <c r="J238"/>
  <c r="J106"/>
  <c r="BK219"/>
  <c r="J219"/>
  <c r="J101"/>
  <c r="BK257"/>
  <c r="J257"/>
  <c r="J110"/>
  <c r="BK259"/>
  <c r="J259"/>
  <c r="J111"/>
  <c r="BK221"/>
  <c r="J221"/>
  <c r="J102"/>
  <c r="BE135"/>
  <c r="BE142"/>
  <c r="BE172"/>
  <c r="BE185"/>
  <c r="BE187"/>
  <c r="BE201"/>
  <c r="BE203"/>
  <c r="BE216"/>
  <c r="BE220"/>
  <c r="BE231"/>
  <c r="BE239"/>
  <c r="BE243"/>
  <c r="J123"/>
  <c r="BE136"/>
  <c r="BE155"/>
  <c r="BE165"/>
  <c r="BE167"/>
  <c r="BE178"/>
  <c r="BE204"/>
  <c r="BE212"/>
  <c r="BE214"/>
  <c r="BE233"/>
  <c r="BE254"/>
  <c r="BE132"/>
  <c r="BE133"/>
  <c r="BE146"/>
  <c r="BE148"/>
  <c r="BE150"/>
  <c r="BE162"/>
  <c r="BE184"/>
  <c r="BE196"/>
  <c r="BE198"/>
  <c r="BE206"/>
  <c r="BE236"/>
  <c r="BE250"/>
  <c r="BE255"/>
  <c r="BE260"/>
  <c r="F90"/>
  <c r="BE139"/>
  <c r="BE157"/>
  <c r="BE158"/>
  <c r="BE159"/>
  <c r="BE160"/>
  <c r="BE179"/>
  <c r="BE181"/>
  <c r="BE190"/>
  <c r="BE194"/>
  <c r="BE199"/>
  <c r="BE209"/>
  <c r="BE222"/>
  <c r="BE225"/>
  <c r="BE227"/>
  <c r="BE229"/>
  <c r="BE237"/>
  <c r="BE244"/>
  <c r="BE256"/>
  <c r="BE258"/>
  <c r="F35"/>
  <c i="1" r="BD95"/>
  <c r="BD94"/>
  <c r="W33"/>
  <c i="2" r="F32"/>
  <c i="1" r="BA95"/>
  <c r="BA94"/>
  <c r="W30"/>
  <c i="2" r="F33"/>
  <c i="1" r="BB95"/>
  <c r="BB94"/>
  <c r="W31"/>
  <c i="2" r="F34"/>
  <c i="1" r="BC95"/>
  <c r="BC94"/>
  <c r="W32"/>
  <c i="2" r="J32"/>
  <c i="1" r="AW95"/>
  <c i="2" l="1" r="BK252"/>
  <c r="J252"/>
  <c r="J108"/>
  <c r="T223"/>
  <c r="R130"/>
  <c r="R129"/>
  <c r="P223"/>
  <c r="P129"/>
  <c i="1" r="AU95"/>
  <c i="2" r="T130"/>
  <c r="T129"/>
  <c r="BK130"/>
  <c r="J130"/>
  <c r="J95"/>
  <c r="BK223"/>
  <c r="J223"/>
  <c r="J103"/>
  <c r="J253"/>
  <c r="J109"/>
  <c i="1" r="AY94"/>
  <c r="AX94"/>
  <c r="AW94"/>
  <c r="AK30"/>
  <c i="2" r="J31"/>
  <c i="1" r="AV95"/>
  <c r="AT95"/>
  <c i="2" r="F31"/>
  <c i="1" r="AZ95"/>
  <c r="AZ94"/>
  <c r="W29"/>
  <c r="AU94"/>
  <c i="2" l="1" r="BK129"/>
  <c r="J129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<sst xmlns="http://schemas.openxmlformats.org/spreadsheetml/2006/main">
  <si>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</si>
  <si>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</si>
  <si>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</si>
  <si>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</si>
  <si>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</si>
  <si>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{45630f00-a01e-451d-8ff6-bdfd02f745a2}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</si>
  <si>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</si>
  <si>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</si>
  <si>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</si>
  <si>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</si>
  <si>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</si>
  <si>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</si>
  <si>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</si>
  <si>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</si>
  <si>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Dybal2402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</si>
  <si>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</si>
  <si>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</si>
  <si>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Zajištění svahu na sil.03563 ve Valašském Meziříčí - Juřinka</t>
  </si>
  <si>
    <t>KSO:</t>
  </si>
  <si>
    <t>CC-CZ:</t>
  </si>
  <si>
    <t>Místo:</t>
  </si>
  <si>
    <t>Valašské Meziříčí - Juřinka</t>
  </si>
  <si>
    <t>Datum:</t>
  </si>
  <si>
    <t>30. 7. 2024</t>
  </si>
  <si>
    <t>Zadavatel:</t>
  </si>
  <si>
    <t>IČ:</t>
  </si>
  <si>
    <t>Městské lesy a zeleň,s.r.o.Valaš.Meziříčí</t>
  </si>
  <si>
    <t>DIČ:</t>
  </si>
  <si>
    <t>Uchazeč:</t>
  </si>
  <si>
    <t>Vyplň údaj</t>
  </si>
  <si>
    <t>Projektant:</t>
  </si>
  <si>
    <t>Ing.Jaromír Dybal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</si>
  <si>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</si>
  <si>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</si>
  <si>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</si>
  <si>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</si>
  <si>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</si>
  <si>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</si>
  <si>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</si>
  <si>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</si>
  <si>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</si>
  <si>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</si>
  <si>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</si>
  <si>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</si>
  <si>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</si>
  <si>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</si>
  <si>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</si>
  <si>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</si>
  <si>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</si>
  <si>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</si>
  <si>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</si>
  <si>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</si>
  <si>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</si>
  <si>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</si>
  <si>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</si>
  <si>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</si>
  <si>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</si>
  <si>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</si>
  <si>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</si>
  <si>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</si>
  <si>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</si>
  <si>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</si>
  <si>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</si>
  <si>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</si>
  <si>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</si>
  <si>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</si>
  <si>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</si>
  <si>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</si>
  <si>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</si>
  <si>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</si>
  <si>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</si>
  <si>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</si>
  <si>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</si>
  <si>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</si>
  <si>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</si>
  <si>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</si>
  <si>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</si>
  <si>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</si>
  <si>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</si>
  <si>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</si>
  <si>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</si>
  <si>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</si>
  <si>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</si>
  <si>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z</t>
  </si>
  <si>
    <t>27,375</t>
  </si>
  <si>
    <t>2</t>
  </si>
  <si>
    <t>r</t>
  </si>
  <si>
    <t>45</t>
  </si>
  <si>
    <t>KRYCÍ LIST SOUPISU PRACÍ</t>
  </si>
  <si>
    <t>r1</t>
  </si>
  <si>
    <t>6,75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</si>
  <si>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</si>
  <si>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</si>
  <si>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</si>
  <si>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</si>
  <si>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</si>
  <si>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</si>
  <si>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</si>
  <si>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</si>
  <si>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</si>
  <si>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</si>
  <si>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</si>
  <si>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</si>
  <si>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</si>
  <si>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</si>
  <si>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</si>
  <si>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</si>
  <si>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</si>
  <si>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</si>
  <si>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</si>
  <si>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</si>
  <si>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</si>
  <si>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</si>
  <si>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</si>
  <si>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</si>
  <si>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</si>
  <si>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</si>
  <si>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</si>
  <si>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</si>
  <si>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</si>
  <si>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</si>
  <si>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</si>
  <si>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</si>
  <si>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</si>
  <si>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</si>
  <si>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</si>
  <si>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</si>
  <si>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</si>
  <si>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</si>
  <si>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</si>
  <si>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</si>
  <si>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</si>
  <si>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</si>
  <si>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</si>
  <si>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2024 01</t>
  </si>
  <si>
    <t>4</t>
  </si>
  <si>
    <t>-1340589806</t>
  </si>
  <si>
    <t>111251101</t>
  </si>
  <si>
    <t>Odstranění křovin a stromů průměru kmene do 100 mm i s kořeny sklonu terénu do 1:5 z celkové plochy do 100 m2 strojně</t>
  </si>
  <si>
    <t>CS ÚRS 2024 02</t>
  </si>
  <si>
    <t>453493597</t>
  </si>
  <si>
    <t>VV</t>
  </si>
  <si>
    <t>75,0*2</t>
  </si>
  <si>
    <t>3</t>
  </si>
  <si>
    <t>112111111</t>
  </si>
  <si>
    <t>Spálení větví všech druhů stromů</t>
  </si>
  <si>
    <t>kus</t>
  </si>
  <si>
    <t>680687840</t>
  </si>
  <si>
    <t>112151352</t>
  </si>
  <si>
    <t>Kácení stromu s postupným spouštěním koruny a kmene D přes 0,2 do 0,3 m</t>
  </si>
  <si>
    <t>1778633884</t>
  </si>
  <si>
    <t>kmeny tl.0,25m</t>
  </si>
  <si>
    <t>18+14+2+1</t>
  </si>
  <si>
    <t>5</t>
  </si>
  <si>
    <t>132351101</t>
  </si>
  <si>
    <t>Hloubení rýh nezapažených š do 800 mm v hornině třídy těžitelnosti II skupiny 4 objem do 20 m3 strojně</t>
  </si>
  <si>
    <t>m3</t>
  </si>
  <si>
    <t>-2080632895</t>
  </si>
  <si>
    <t>odkop pro odvod.žebro</t>
  </si>
  <si>
    <t>75,0*0,3*0,3</t>
  </si>
  <si>
    <t>6</t>
  </si>
  <si>
    <t>132351252</t>
  </si>
  <si>
    <t>Hloubení rýh nezapažených š do 2000 mm v hornině třídy těžitelnosti II skupiny 4 objem do 50 m3 strojně</t>
  </si>
  <si>
    <t>-887635524</t>
  </si>
  <si>
    <t>vykopanou zeminu použít pro zásyp za OZ</t>
  </si>
  <si>
    <t>výkop pro gabion</t>
  </si>
  <si>
    <t>75,0*2,0*0,3</t>
  </si>
  <si>
    <t>7</t>
  </si>
  <si>
    <t>155214111</t>
  </si>
  <si>
    <t>Montáž ocelové sítě na skalní stěnu prováděná horolezeckou technikou</t>
  </si>
  <si>
    <t>613463827</t>
  </si>
  <si>
    <t>35,0+80,0+50,0</t>
  </si>
  <si>
    <t>8</t>
  </si>
  <si>
    <t>M</t>
  </si>
  <si>
    <t>31319175</t>
  </si>
  <si>
    <t>síť na skálu z vysokopevnostní oceli, sk 2, tř A dle EAD-230025-00-0106, σmin=100kN/m, oko Dmax=275mm</t>
  </si>
  <si>
    <t>-986168936</t>
  </si>
  <si>
    <t>165*1,2 'Přepočtené koeficientem množství</t>
  </si>
  <si>
    <t>9</t>
  </si>
  <si>
    <t>155214212</t>
  </si>
  <si>
    <t>Montáž ocelového lana D přes 10 mm pro uchycení sítí prováděná horolezeckou technikou</t>
  </si>
  <si>
    <t>m</t>
  </si>
  <si>
    <t>1283419106</t>
  </si>
  <si>
    <t>(7,0+5,0)*2</t>
  </si>
  <si>
    <t>(15,0+6,0)*2</t>
  </si>
  <si>
    <t>(10,0+5,0)*2</t>
  </si>
  <si>
    <t>Součet</t>
  </si>
  <si>
    <t>10</t>
  </si>
  <si>
    <t>31452108</t>
  </si>
  <si>
    <t>lano ocelové šestipramenné Pz 6x19 drátů D 12,5mm</t>
  </si>
  <si>
    <t>1122377489</t>
  </si>
  <si>
    <t>96*1,2 'Přepočtené koeficientem množství</t>
  </si>
  <si>
    <t>11</t>
  </si>
  <si>
    <t>162201401</t>
  </si>
  <si>
    <t>Vodorovné přemístění větví stromů listnatých do 1 km D kmene přes 100 do 300 mm</t>
  </si>
  <si>
    <t>120882729</t>
  </si>
  <si>
    <t>162201411</t>
  </si>
  <si>
    <t>Vodorovné přemístění kmenů stromů listnatých do 1 km D kmene přes 100 do 300 mm</t>
  </si>
  <si>
    <t>-2132661999</t>
  </si>
  <si>
    <t>13</t>
  </si>
  <si>
    <t>162301501</t>
  </si>
  <si>
    <t>Vodorovné přemístění křovin do 5 km D kmene do 100 mm</t>
  </si>
  <si>
    <t>-931252957</t>
  </si>
  <si>
    <t>14</t>
  </si>
  <si>
    <t>162301951</t>
  </si>
  <si>
    <t>Příplatek k vodorovnému přemístění kmenů stromů listnatých D kmene přes 100 do 300 mm ZKD 1 km</t>
  </si>
  <si>
    <t>1285349648</t>
  </si>
  <si>
    <t>35*4</t>
  </si>
  <si>
    <t>15</t>
  </si>
  <si>
    <t>162351123</t>
  </si>
  <si>
    <t>Vodorovné přemístění přes 50 do 500 m výkopku/sypaniny z hornin třídy těžitelnosti II skupiny 4 a 5</t>
  </si>
  <si>
    <t>1227055250</t>
  </si>
  <si>
    <t>odvoz + dovoz na mezideponii</t>
  </si>
  <si>
    <t>(r+r1)*2</t>
  </si>
  <si>
    <t>16</t>
  </si>
  <si>
    <t>167151102</t>
  </si>
  <si>
    <t>Nakládání výkopku z hornin třídy těžitelnosti II skupiny 4 a 5 do 100 m3</t>
  </si>
  <si>
    <t>-541124523</t>
  </si>
  <si>
    <t>r+r1</t>
  </si>
  <si>
    <t>17</t>
  </si>
  <si>
    <t>174151101</t>
  </si>
  <si>
    <t>Zásyp jam, šachet rýh nebo kolem objektů sypaninou se zhutněním</t>
  </si>
  <si>
    <t>-759114969</t>
  </si>
  <si>
    <t>dosypání za OZ</t>
  </si>
  <si>
    <t>-z</t>
  </si>
  <si>
    <t>18</t>
  </si>
  <si>
    <t>174211101</t>
  </si>
  <si>
    <t>Zásyp jam, šachet rýh nebo kolem objektů sypaninou bez zhutnění ručně</t>
  </si>
  <si>
    <t>-1123028227</t>
  </si>
  <si>
    <t>zásyp za OZ</t>
  </si>
  <si>
    <t>75,0*0,8*0,3</t>
  </si>
  <si>
    <t>před OZ</t>
  </si>
  <si>
    <t>0,5*0,5*75,0*0,5</t>
  </si>
  <si>
    <t>19</t>
  </si>
  <si>
    <t>181111122</t>
  </si>
  <si>
    <t>Plošná úprava terénu do 500 m2 zemina skupiny 1 až 4 nerovnosti přes 100 do 150 mm ve svahu přes 1:5 do 1:2</t>
  </si>
  <si>
    <t>-915184376</t>
  </si>
  <si>
    <t>20</t>
  </si>
  <si>
    <t>181912112</t>
  </si>
  <si>
    <t>Úprava pláně v hornině třídy těžitelnosti I skupiny 3 se zhutněním ručně</t>
  </si>
  <si>
    <t>-405549728</t>
  </si>
  <si>
    <t>1,2*75,0</t>
  </si>
  <si>
    <t>182151111</t>
  </si>
  <si>
    <t>Svahování v zářezech v hornině třídy těžitelnosti I skupiny 1 až 3 strojně</t>
  </si>
  <si>
    <t>-2103546101</t>
  </si>
  <si>
    <t>odvod.příkop</t>
  </si>
  <si>
    <t>75,0*0,75</t>
  </si>
  <si>
    <t>22</t>
  </si>
  <si>
    <t>183403161</t>
  </si>
  <si>
    <t>Obdělání půdy válením v rovině a svahu do 1:5</t>
  </si>
  <si>
    <t>-1355693186</t>
  </si>
  <si>
    <t>23</t>
  </si>
  <si>
    <t>183403253</t>
  </si>
  <si>
    <t>Obdělání půdy hrabáním ve svahu přes 1:5 do 1:2</t>
  </si>
  <si>
    <t>-1536856169</t>
  </si>
  <si>
    <t>Zakládání</t>
  </si>
  <si>
    <t>24</t>
  </si>
  <si>
    <t>211531111.1</t>
  </si>
  <si>
    <t>Výplň odvodňovacích žeber nebo trativodů kamenivem hrubým drceným frakce 32 až 63 mm</t>
  </si>
  <si>
    <t>983805313</t>
  </si>
  <si>
    <t>odvod.žebro</t>
  </si>
  <si>
    <t>25</t>
  </si>
  <si>
    <t>271572211</t>
  </si>
  <si>
    <t>Podsyp pod základové konstrukce se zhutněním z netříděného štěrkopísku</t>
  </si>
  <si>
    <t>-889555091</t>
  </si>
  <si>
    <t>pod oZ</t>
  </si>
  <si>
    <t>75,2*1,1*0,1</t>
  </si>
  <si>
    <t>Svislé a kompletní konstrukce</t>
  </si>
  <si>
    <t>26</t>
  </si>
  <si>
    <t>327215152</t>
  </si>
  <si>
    <t>Montáž opěrné zdi z gabionů dvouzákrutová síť poplast galfan vyplněná kamenem (bez dodání kamene)</t>
  </si>
  <si>
    <t>-666140031</t>
  </si>
  <si>
    <t>75,0*1,7*1,0</t>
  </si>
  <si>
    <t>27</t>
  </si>
  <si>
    <t>58380710</t>
  </si>
  <si>
    <t>kámen lomový neupravený netříděný pískovec</t>
  </si>
  <si>
    <t>t</t>
  </si>
  <si>
    <t>1006182092</t>
  </si>
  <si>
    <t>127,5*2,2 'Přepočtené koeficientem množství</t>
  </si>
  <si>
    <t>28</t>
  </si>
  <si>
    <t>33817111R1</t>
  </si>
  <si>
    <t xml:space="preserve">Osazování sloupků I 240  v do 2,5 m se zabetonováním - práce</t>
  </si>
  <si>
    <t>-121290444</t>
  </si>
  <si>
    <t>29</t>
  </si>
  <si>
    <t>13010726</t>
  </si>
  <si>
    <t>ocel profilová jakost S235JR (11 375) průřez I (IPN) 240</t>
  </si>
  <si>
    <t>1428400628</t>
  </si>
  <si>
    <t>2,4*36,2*25*1,1*0,001</t>
  </si>
  <si>
    <t>30</t>
  </si>
  <si>
    <t>58932933</t>
  </si>
  <si>
    <t>beton C 25/30 X0 kamenivo frakce 0/22</t>
  </si>
  <si>
    <t>529933032</t>
  </si>
  <si>
    <t>3,14*0,2*0,2*1,3*20</t>
  </si>
  <si>
    <t>31</t>
  </si>
  <si>
    <t>338171R01</t>
  </si>
  <si>
    <t>Výstražné tabule "Zákaz vstupu" - osazení+dodání</t>
  </si>
  <si>
    <t>367191830</t>
  </si>
  <si>
    <t>32</t>
  </si>
  <si>
    <t>338171R02</t>
  </si>
  <si>
    <t>záchytné lano na sloupcích - osazení+dodání</t>
  </si>
  <si>
    <t>-1775976161</t>
  </si>
  <si>
    <t>Vodorovné konstrukce</t>
  </si>
  <si>
    <t>33</t>
  </si>
  <si>
    <t>461211721</t>
  </si>
  <si>
    <t>Patka z lomového kamene pro dlažbu na sucho s vyspárováním cementovou maltou</t>
  </si>
  <si>
    <t>-502474167</t>
  </si>
  <si>
    <t>patka gabion.zdi</t>
  </si>
  <si>
    <t>0,5*1,2*1,2*1,2</t>
  </si>
  <si>
    <t>34</t>
  </si>
  <si>
    <t>464531111.1</t>
  </si>
  <si>
    <t>zpevnění svahu odvod.příkopu drceného kamenivo zrno 32 až 63 mm z terénu</t>
  </si>
  <si>
    <t>726201175</t>
  </si>
  <si>
    <t>75,0*0,75*0,1</t>
  </si>
  <si>
    <t>Trubní vedení</t>
  </si>
  <si>
    <t>35</t>
  </si>
  <si>
    <t>871360320</t>
  </si>
  <si>
    <t>Montáž kanalizačního potrubí hladkého plnostěnného SN 12 z polypropylenu DN 250</t>
  </si>
  <si>
    <t>163713349</t>
  </si>
  <si>
    <t>1,6*25</t>
  </si>
  <si>
    <t>36</t>
  </si>
  <si>
    <t>28617027</t>
  </si>
  <si>
    <t>trubka kanalizační PP plnostěnná třívrstvá DN 250x1000mm SN12</t>
  </si>
  <si>
    <t>455231252</t>
  </si>
  <si>
    <t>40*1,015 'Přepočtené koeficientem množství</t>
  </si>
  <si>
    <t>37</t>
  </si>
  <si>
    <t>899910102.1</t>
  </si>
  <si>
    <t>Výplň potrubí betonem tř. C 16/20</t>
  </si>
  <si>
    <t>336575165</t>
  </si>
  <si>
    <t>plast.potrubí</t>
  </si>
  <si>
    <t>3,14*0,13*0,13*1,6*25</t>
  </si>
  <si>
    <t>Ostatní konstrukce a práce, bourání</t>
  </si>
  <si>
    <t>38</t>
  </si>
  <si>
    <t>985221012.1</t>
  </si>
  <si>
    <t>dovylomení kamenů,shození,úmístění jeřábem do prostoru gabionů</t>
  </si>
  <si>
    <t>-860796883</t>
  </si>
  <si>
    <t>998</t>
  </si>
  <si>
    <t>Přesun hmot</t>
  </si>
  <si>
    <t>39</t>
  </si>
  <si>
    <t>998153131</t>
  </si>
  <si>
    <t>Přesun hmot pro samostatné zdi a valy zděné z cihel, kamene, tvárnic nebo monolitické v do 12 m</t>
  </si>
  <si>
    <t>2115387363</t>
  </si>
  <si>
    <t>PSV</t>
  </si>
  <si>
    <t>Práce a dodávky PSV</t>
  </si>
  <si>
    <t>762</t>
  </si>
  <si>
    <t>Konstrukce tesařské</t>
  </si>
  <si>
    <t>40</t>
  </si>
  <si>
    <t>762113130.1</t>
  </si>
  <si>
    <t xml:space="preserve">Montáž opěrné stěny z kulatiny </t>
  </si>
  <si>
    <t>-1255557254</t>
  </si>
  <si>
    <t>24,0</t>
  </si>
  <si>
    <t>41</t>
  </si>
  <si>
    <t>60591320.1</t>
  </si>
  <si>
    <t>kulatina DN 180mm bez kůry,hoblovaná</t>
  </si>
  <si>
    <t>-1326009810</t>
  </si>
  <si>
    <t>216*1,1 'Přepočtené koeficientem množství</t>
  </si>
  <si>
    <t>42</t>
  </si>
  <si>
    <t>762195000</t>
  </si>
  <si>
    <t>Spojovací prostředky pro montáž stěn, příček, bednění stěn</t>
  </si>
  <si>
    <t>-1767968205</t>
  </si>
  <si>
    <t>3,14*0,09*0,09*3,0*72</t>
  </si>
  <si>
    <t>43</t>
  </si>
  <si>
    <t>998762201</t>
  </si>
  <si>
    <t>Přesun hmot procentní pro kce tesařské v objektech v do 6 m</t>
  </si>
  <si>
    <t>%</t>
  </si>
  <si>
    <t>373721343</t>
  </si>
  <si>
    <t>767</t>
  </si>
  <si>
    <t>Konstrukce zámečnické</t>
  </si>
  <si>
    <t>44</t>
  </si>
  <si>
    <t>767995112</t>
  </si>
  <si>
    <t>Montáž atypických zámečnických konstrukcí hmotnosti přes 5 do 10 kg</t>
  </si>
  <si>
    <t>kg</t>
  </si>
  <si>
    <t>-1893947464</t>
  </si>
  <si>
    <t>ocelové trubky DN 50</t>
  </si>
  <si>
    <t>3,0*4,53*50</t>
  </si>
  <si>
    <t>RMAT0001</t>
  </si>
  <si>
    <t>atypická zámečnická konstrukce</t>
  </si>
  <si>
    <t>390973706</t>
  </si>
  <si>
    <t>46</t>
  </si>
  <si>
    <t>998767201</t>
  </si>
  <si>
    <t>Přesun hmot procentní pro zámečnické konstrukce v objektech v do 6 m</t>
  </si>
  <si>
    <t>-1224066751</t>
  </si>
  <si>
    <t>783</t>
  </si>
  <si>
    <t>Dokončovací práce - nátěry</t>
  </si>
  <si>
    <t>47</t>
  </si>
  <si>
    <t>783213021</t>
  </si>
  <si>
    <t>Napouštěcí dvojnásobný syntetický biodní nátěr tesařských prvků nezabudovaných do konstrukce</t>
  </si>
  <si>
    <t>2060996219</t>
  </si>
  <si>
    <t>kulatina</t>
  </si>
  <si>
    <t>3,14*0,18*3,0*72</t>
  </si>
  <si>
    <t>789</t>
  </si>
  <si>
    <t>Povrchové úpravy ocelových konstrukcí a technologických zařízení</t>
  </si>
  <si>
    <t>48</t>
  </si>
  <si>
    <t>789223522</t>
  </si>
  <si>
    <t>Otryskání abrazivem ze strusky ocelových kcí třídy III stupeň zarezavění B stupeň přípravy Sa 2 1/2</t>
  </si>
  <si>
    <t>1934818858</t>
  </si>
  <si>
    <t>49</t>
  </si>
  <si>
    <t>789327210</t>
  </si>
  <si>
    <t>Nátěr ocelových konstrukcí třídy III dvousložkový epoxidový základní tl do 40 µm</t>
  </si>
  <si>
    <t>-1229475034</t>
  </si>
  <si>
    <t>sloupky I240</t>
  </si>
  <si>
    <t>0,9*1,0*25</t>
  </si>
  <si>
    <t>sloupky</t>
  </si>
  <si>
    <t>3,14*0,05*3,0*50</t>
  </si>
  <si>
    <t>50</t>
  </si>
  <si>
    <t>789327221</t>
  </si>
  <si>
    <t>Nátěr ocelových konstrukcí třídy III dvousložkový epoxidový krycí (vrchní) tl do 80 µm</t>
  </si>
  <si>
    <t>-1380170891</t>
  </si>
  <si>
    <t>46,05*2</t>
  </si>
  <si>
    <t>VRN</t>
  </si>
  <si>
    <t>Vedlejší rozpočtové náklady</t>
  </si>
  <si>
    <t>VRN1</t>
  </si>
  <si>
    <t>Průzkumné, geodetické a projektové práce</t>
  </si>
  <si>
    <t>51</t>
  </si>
  <si>
    <t>012103000</t>
  </si>
  <si>
    <t>Geodetické práce před výstavbou</t>
  </si>
  <si>
    <t>kpl</t>
  </si>
  <si>
    <t>1024</t>
  </si>
  <si>
    <t>-393429628</t>
  </si>
  <si>
    <t>52</t>
  </si>
  <si>
    <t>012203000</t>
  </si>
  <si>
    <t>Geodetické práce při provádění stavby</t>
  </si>
  <si>
    <t>-202407339</t>
  </si>
  <si>
    <t>53</t>
  </si>
  <si>
    <t>012303000</t>
  </si>
  <si>
    <t>Geodetické práce po výstavbě</t>
  </si>
  <si>
    <t>-1005855245</t>
  </si>
  <si>
    <t>VRN3</t>
  </si>
  <si>
    <t>Zařízení staveniště</t>
  </si>
  <si>
    <t>54</t>
  </si>
  <si>
    <t>030001000</t>
  </si>
  <si>
    <t>-1929363482</t>
  </si>
  <si>
    <t>VRN7</t>
  </si>
  <si>
    <t>Provozní vlivy</t>
  </si>
  <si>
    <t>55</t>
  </si>
  <si>
    <t>072002000</t>
  </si>
  <si>
    <t>Silniční provoz - dočasné dopravní značení</t>
  </si>
  <si>
    <t>-1707728271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</si>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</sst>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Dybal2402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Zajištění svahu na sil.03563 ve Valašském Meziříčí - Juřinka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Valašské Meziříčí - Juřinka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30. 7. 2024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Městské lesy a zeleň,s.r.o.Valaš.Meziříčí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Ing.Jaromír Dybal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Fajfrová Irena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'Dybal2402 - Zajištění sva...'!J28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'Dybal2402 - Zajištění sva...'!P129</f>
        <v>0</v>
      </c>
      <c r="AV95" s="127">
        <f>'Dybal2402 - Zajištění sva...'!J31</f>
        <v>0</v>
      </c>
      <c r="AW95" s="127">
        <f>'Dybal2402 - Zajištění sva...'!J32</f>
        <v>0</v>
      </c>
      <c r="AX95" s="127">
        <f>'Dybal2402 - Zajištění sva...'!J33</f>
        <v>0</v>
      </c>
      <c r="AY95" s="127">
        <f>'Dybal2402 - Zajištění sva...'!J34</f>
        <v>0</v>
      </c>
      <c r="AZ95" s="127">
        <f>'Dybal2402 - Zajištění sva...'!F31</f>
        <v>0</v>
      </c>
      <c r="BA95" s="127">
        <f>'Dybal2402 - Zajištění sva...'!F32</f>
        <v>0</v>
      </c>
      <c r="BB95" s="127">
        <f>'Dybal2402 - Zajištění sva...'!F33</f>
        <v>0</v>
      </c>
      <c r="BC95" s="127">
        <f>'Dybal2402 - Zajištění sva...'!F34</f>
        <v>0</v>
      </c>
      <c r="BD95" s="129">
        <f>'Dybal2402 - Zajištění sva...'!F35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sWMgUXhOQudIIWLIFejK4CrbnT0g/tmWllGB08RYne8UoQpevSivT4ZQMJj86YB2EYXXwO2nsXbxu7eeWtpE3w==" hashValue="37OXyVkxPw4NLdUWZSrL0uYNXaUqJqabTJRptWomhtStv9viYL/NDZCGjUHPPVDXcK7MtSq+PMLTYRT7ASsQV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ybal2402 - Zajištění sv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31" t="s">
        <v>83</v>
      </c>
      <c r="BA2" s="131" t="s">
        <v>1</v>
      </c>
      <c r="BB2" s="131" t="s">
        <v>1</v>
      </c>
      <c r="BC2" s="131" t="s">
        <v>84</v>
      </c>
      <c r="BD2" s="131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  <c r="AZ3" s="131" t="s">
        <v>86</v>
      </c>
      <c r="BA3" s="131" t="s">
        <v>1</v>
      </c>
      <c r="BB3" s="131" t="s">
        <v>1</v>
      </c>
      <c r="BC3" s="131" t="s">
        <v>87</v>
      </c>
      <c r="BD3" s="131" t="s">
        <v>85</v>
      </c>
    </row>
    <row r="4" s="1" customFormat="1" ht="24.96" customHeight="1">
      <c r="B4" s="20"/>
      <c r="D4" s="134" t="s">
        <v>88</v>
      </c>
      <c r="L4" s="20"/>
      <c r="M4" s="135" t="s">
        <v>10</v>
      </c>
      <c r="AT4" s="17" t="s">
        <v>4</v>
      </c>
      <c r="AZ4" s="131" t="s">
        <v>89</v>
      </c>
      <c r="BA4" s="131" t="s">
        <v>1</v>
      </c>
      <c r="BB4" s="131" t="s">
        <v>1</v>
      </c>
      <c r="BC4" s="131" t="s">
        <v>90</v>
      </c>
      <c r="BD4" s="131" t="s">
        <v>85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6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7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6" t="s">
        <v>18</v>
      </c>
      <c r="E9" s="38"/>
      <c r="F9" s="138" t="s">
        <v>1</v>
      </c>
      <c r="G9" s="38"/>
      <c r="H9" s="38"/>
      <c r="I9" s="136" t="s">
        <v>19</v>
      </c>
      <c r="J9" s="138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6" t="s">
        <v>20</v>
      </c>
      <c r="E10" s="38"/>
      <c r="F10" s="138" t="s">
        <v>21</v>
      </c>
      <c r="G10" s="38"/>
      <c r="H10" s="38"/>
      <c r="I10" s="136" t="s">
        <v>22</v>
      </c>
      <c r="J10" s="139" t="str">
        <f>'Rekapitulace stavby'!AN8</f>
        <v>30. 7. 2024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24</v>
      </c>
      <c r="E12" s="38"/>
      <c r="F12" s="38"/>
      <c r="G12" s="38"/>
      <c r="H12" s="38"/>
      <c r="I12" s="136" t="s">
        <v>25</v>
      </c>
      <c r="J12" s="138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8" t="s">
        <v>26</v>
      </c>
      <c r="F13" s="38"/>
      <c r="G13" s="38"/>
      <c r="H13" s="38"/>
      <c r="I13" s="136" t="s">
        <v>27</v>
      </c>
      <c r="J13" s="138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6" t="s">
        <v>28</v>
      </c>
      <c r="E15" s="38"/>
      <c r="F15" s="38"/>
      <c r="G15" s="38"/>
      <c r="H15" s="38"/>
      <c r="I15" s="136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8"/>
      <c r="G16" s="138"/>
      <c r="H16" s="138"/>
      <c r="I16" s="136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6" t="s">
        <v>30</v>
      </c>
      <c r="E18" s="38"/>
      <c r="F18" s="38"/>
      <c r="G18" s="38"/>
      <c r="H18" s="38"/>
      <c r="I18" s="136" t="s">
        <v>25</v>
      </c>
      <c r="J18" s="138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8" t="s">
        <v>31</v>
      </c>
      <c r="F19" s="38"/>
      <c r="G19" s="38"/>
      <c r="H19" s="38"/>
      <c r="I19" s="136" t="s">
        <v>27</v>
      </c>
      <c r="J19" s="138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6" t="s">
        <v>33</v>
      </c>
      <c r="E21" s="38"/>
      <c r="F21" s="38"/>
      <c r="G21" s="38"/>
      <c r="H21" s="38"/>
      <c r="I21" s="136" t="s">
        <v>25</v>
      </c>
      <c r="J21" s="138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8" t="s">
        <v>34</v>
      </c>
      <c r="F22" s="38"/>
      <c r="G22" s="38"/>
      <c r="H22" s="38"/>
      <c r="I22" s="136" t="s">
        <v>27</v>
      </c>
      <c r="J22" s="138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6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5" t="s">
        <v>36</v>
      </c>
      <c r="E28" s="38"/>
      <c r="F28" s="38"/>
      <c r="G28" s="38"/>
      <c r="H28" s="38"/>
      <c r="I28" s="38"/>
      <c r="J28" s="146">
        <f>ROUND(J129,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7" t="s">
        <v>38</v>
      </c>
      <c r="G30" s="38"/>
      <c r="H30" s="38"/>
      <c r="I30" s="147" t="s">
        <v>37</v>
      </c>
      <c r="J30" s="147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8" t="s">
        <v>40</v>
      </c>
      <c r="E31" s="136" t="s">
        <v>41</v>
      </c>
      <c r="F31" s="149">
        <f>ROUND((SUM(BE129:BE260)),  2)</f>
        <v>0</v>
      </c>
      <c r="G31" s="38"/>
      <c r="H31" s="38"/>
      <c r="I31" s="150">
        <v>0.20999999999999999</v>
      </c>
      <c r="J31" s="149">
        <f>ROUND(((SUM(BE129:BE260))*I31),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6" t="s">
        <v>42</v>
      </c>
      <c r="F32" s="149">
        <f>ROUND((SUM(BF129:BF260)),  2)</f>
        <v>0</v>
      </c>
      <c r="G32" s="38"/>
      <c r="H32" s="38"/>
      <c r="I32" s="150">
        <v>0.12</v>
      </c>
      <c r="J32" s="149">
        <f>ROUND(((SUM(BF129:BF260))*I32),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6" t="s">
        <v>43</v>
      </c>
      <c r="F33" s="149">
        <f>ROUND((SUM(BG129:BG260)),  2)</f>
        <v>0</v>
      </c>
      <c r="G33" s="38"/>
      <c r="H33" s="38"/>
      <c r="I33" s="150">
        <v>0.20999999999999999</v>
      </c>
      <c r="J33" s="149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44</v>
      </c>
      <c r="F34" s="149">
        <f>ROUND((SUM(BH129:BH260)),  2)</f>
        <v>0</v>
      </c>
      <c r="G34" s="38"/>
      <c r="H34" s="38"/>
      <c r="I34" s="150">
        <v>0.12</v>
      </c>
      <c r="J34" s="149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49">
        <f>ROUND((SUM(BI129:BI260)),  2)</f>
        <v>0</v>
      </c>
      <c r="G35" s="38"/>
      <c r="H35" s="38"/>
      <c r="I35" s="150">
        <v>0</v>
      </c>
      <c r="J35" s="149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1"/>
      <c r="D37" s="152" t="s">
        <v>46</v>
      </c>
      <c r="E37" s="153"/>
      <c r="F37" s="153"/>
      <c r="G37" s="154" t="s">
        <v>47</v>
      </c>
      <c r="H37" s="155" t="s">
        <v>48</v>
      </c>
      <c r="I37" s="153"/>
      <c r="J37" s="156">
        <f>SUM(J28:J35)</f>
        <v>0</v>
      </c>
      <c r="K37" s="157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Zajištění svahu na sil.03563 ve Valašském Meziříčí - Juřinka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Valašské Meziříčí - Juřinka</v>
      </c>
      <c r="G87" s="40"/>
      <c r="H87" s="40"/>
      <c r="I87" s="32" t="s">
        <v>22</v>
      </c>
      <c r="J87" s="79" t="str">
        <f>IF(J10="","",J10)</f>
        <v>30. 7. 2024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Městské lesy a zeleň,s.r.o.Valaš.Meziříčí</v>
      </c>
      <c r="G89" s="40"/>
      <c r="H89" s="40"/>
      <c r="I89" s="32" t="s">
        <v>30</v>
      </c>
      <c r="J89" s="36" t="str">
        <f>E19</f>
        <v>Ing.Jaromír Dybal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Fajfrová Irena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9" t="s">
        <v>92</v>
      </c>
      <c r="D92" s="170"/>
      <c r="E92" s="170"/>
      <c r="F92" s="170"/>
      <c r="G92" s="170"/>
      <c r="H92" s="170"/>
      <c r="I92" s="170"/>
      <c r="J92" s="171" t="s">
        <v>93</v>
      </c>
      <c r="K92" s="17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2" t="s">
        <v>94</v>
      </c>
      <c r="D94" s="40"/>
      <c r="E94" s="40"/>
      <c r="F94" s="40"/>
      <c r="G94" s="40"/>
      <c r="H94" s="40"/>
      <c r="I94" s="40"/>
      <c r="J94" s="110">
        <f>J129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95</v>
      </c>
    </row>
    <row r="95" s="9" customFormat="1" ht="24.96" customHeight="1">
      <c r="A95" s="9"/>
      <c r="B95" s="173"/>
      <c r="C95" s="174"/>
      <c r="D95" s="175" t="s">
        <v>96</v>
      </c>
      <c r="E95" s="176"/>
      <c r="F95" s="176"/>
      <c r="G95" s="176"/>
      <c r="H95" s="176"/>
      <c r="I95" s="176"/>
      <c r="J95" s="177">
        <f>J130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97</v>
      </c>
      <c r="E96" s="182"/>
      <c r="F96" s="182"/>
      <c r="G96" s="182"/>
      <c r="H96" s="182"/>
      <c r="I96" s="182"/>
      <c r="J96" s="183">
        <f>J131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J186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99</v>
      </c>
      <c r="E98" s="182"/>
      <c r="F98" s="182"/>
      <c r="G98" s="182"/>
      <c r="H98" s="182"/>
      <c r="I98" s="182"/>
      <c r="J98" s="183">
        <f>J193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100</v>
      </c>
      <c r="E99" s="182"/>
      <c r="F99" s="182"/>
      <c r="G99" s="182"/>
      <c r="H99" s="182"/>
      <c r="I99" s="182"/>
      <c r="J99" s="183">
        <f>J205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101</v>
      </c>
      <c r="E100" s="182"/>
      <c r="F100" s="182"/>
      <c r="G100" s="182"/>
      <c r="H100" s="182"/>
      <c r="I100" s="182"/>
      <c r="J100" s="183">
        <f>J211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102</v>
      </c>
      <c r="E101" s="182"/>
      <c r="F101" s="182"/>
      <c r="G101" s="182"/>
      <c r="H101" s="182"/>
      <c r="I101" s="182"/>
      <c r="J101" s="183">
        <f>J219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103</v>
      </c>
      <c r="E102" s="182"/>
      <c r="F102" s="182"/>
      <c r="G102" s="182"/>
      <c r="H102" s="182"/>
      <c r="I102" s="182"/>
      <c r="J102" s="183">
        <f>J221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3"/>
      <c r="C103" s="174"/>
      <c r="D103" s="175" t="s">
        <v>104</v>
      </c>
      <c r="E103" s="176"/>
      <c r="F103" s="176"/>
      <c r="G103" s="176"/>
      <c r="H103" s="176"/>
      <c r="I103" s="176"/>
      <c r="J103" s="177">
        <f>J223</f>
        <v>0</v>
      </c>
      <c r="K103" s="174"/>
      <c r="L103" s="17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9"/>
      <c r="C104" s="180"/>
      <c r="D104" s="181" t="s">
        <v>105</v>
      </c>
      <c r="E104" s="182"/>
      <c r="F104" s="182"/>
      <c r="G104" s="182"/>
      <c r="H104" s="182"/>
      <c r="I104" s="182"/>
      <c r="J104" s="183">
        <f>J224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9"/>
      <c r="C105" s="180"/>
      <c r="D105" s="181" t="s">
        <v>106</v>
      </c>
      <c r="E105" s="182"/>
      <c r="F105" s="182"/>
      <c r="G105" s="182"/>
      <c r="H105" s="182"/>
      <c r="I105" s="182"/>
      <c r="J105" s="183">
        <f>J232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9"/>
      <c r="C106" s="180"/>
      <c r="D106" s="181" t="s">
        <v>107</v>
      </c>
      <c r="E106" s="182"/>
      <c r="F106" s="182"/>
      <c r="G106" s="182"/>
      <c r="H106" s="182"/>
      <c r="I106" s="182"/>
      <c r="J106" s="183">
        <f>J238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9"/>
      <c r="C107" s="180"/>
      <c r="D107" s="181" t="s">
        <v>108</v>
      </c>
      <c r="E107" s="182"/>
      <c r="F107" s="182"/>
      <c r="G107" s="182"/>
      <c r="H107" s="182"/>
      <c r="I107" s="182"/>
      <c r="J107" s="183">
        <f>J242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3"/>
      <c r="C108" s="174"/>
      <c r="D108" s="175" t="s">
        <v>109</v>
      </c>
      <c r="E108" s="176"/>
      <c r="F108" s="176"/>
      <c r="G108" s="176"/>
      <c r="H108" s="176"/>
      <c r="I108" s="176"/>
      <c r="J108" s="177">
        <f>J252</f>
        <v>0</v>
      </c>
      <c r="K108" s="174"/>
      <c r="L108" s="17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79"/>
      <c r="C109" s="180"/>
      <c r="D109" s="181" t="s">
        <v>110</v>
      </c>
      <c r="E109" s="182"/>
      <c r="F109" s="182"/>
      <c r="G109" s="182"/>
      <c r="H109" s="182"/>
      <c r="I109" s="182"/>
      <c r="J109" s="183">
        <f>J253</f>
        <v>0</v>
      </c>
      <c r="K109" s="180"/>
      <c r="L109" s="18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9"/>
      <c r="C110" s="180"/>
      <c r="D110" s="181" t="s">
        <v>111</v>
      </c>
      <c r="E110" s="182"/>
      <c r="F110" s="182"/>
      <c r="G110" s="182"/>
      <c r="H110" s="182"/>
      <c r="I110" s="182"/>
      <c r="J110" s="183">
        <f>J257</f>
        <v>0</v>
      </c>
      <c r="K110" s="180"/>
      <c r="L110" s="18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9"/>
      <c r="C111" s="180"/>
      <c r="D111" s="181" t="s">
        <v>112</v>
      </c>
      <c r="E111" s="182"/>
      <c r="F111" s="182"/>
      <c r="G111" s="182"/>
      <c r="H111" s="182"/>
      <c r="I111" s="182"/>
      <c r="J111" s="183">
        <f>J259</f>
        <v>0</v>
      </c>
      <c r="K111" s="180"/>
      <c r="L111" s="18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113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E7</f>
        <v>Zajištění svahu na sil.03563 ve Valašském Meziříčí - Juřinka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F10</f>
        <v>Valašské Meziříčí - Juřinka</v>
      </c>
      <c r="G123" s="40"/>
      <c r="H123" s="40"/>
      <c r="I123" s="32" t="s">
        <v>22</v>
      </c>
      <c r="J123" s="79" t="str">
        <f>IF(J10="","",J10)</f>
        <v>30. 7. 2024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E13</f>
        <v>Městské lesy a zeleň,s.r.o.Valaš.Meziříčí</v>
      </c>
      <c r="G125" s="40"/>
      <c r="H125" s="40"/>
      <c r="I125" s="32" t="s">
        <v>30</v>
      </c>
      <c r="J125" s="36" t="str">
        <f>E19</f>
        <v>Ing.Jaromír Dybal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IF(E16="","",E16)</f>
        <v>Vyplň údaj</v>
      </c>
      <c r="G126" s="40"/>
      <c r="H126" s="40"/>
      <c r="I126" s="32" t="s">
        <v>33</v>
      </c>
      <c r="J126" s="36" t="str">
        <f>E22</f>
        <v>Fajfrová Irena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85"/>
      <c r="B128" s="186"/>
      <c r="C128" s="187" t="s">
        <v>114</v>
      </c>
      <c r="D128" s="188" t="s">
        <v>61</v>
      </c>
      <c r="E128" s="188" t="s">
        <v>57</v>
      </c>
      <c r="F128" s="188" t="s">
        <v>58</v>
      </c>
      <c r="G128" s="188" t="s">
        <v>115</v>
      </c>
      <c r="H128" s="188" t="s">
        <v>116</v>
      </c>
      <c r="I128" s="188" t="s">
        <v>117</v>
      </c>
      <c r="J128" s="188" t="s">
        <v>93</v>
      </c>
      <c r="K128" s="189" t="s">
        <v>118</v>
      </c>
      <c r="L128" s="190"/>
      <c r="M128" s="100" t="s">
        <v>1</v>
      </c>
      <c r="N128" s="101" t="s">
        <v>40</v>
      </c>
      <c r="O128" s="101" t="s">
        <v>119</v>
      </c>
      <c r="P128" s="101" t="s">
        <v>120</v>
      </c>
      <c r="Q128" s="101" t="s">
        <v>121</v>
      </c>
      <c r="R128" s="101" t="s">
        <v>122</v>
      </c>
      <c r="S128" s="101" t="s">
        <v>123</v>
      </c>
      <c r="T128" s="102" t="s">
        <v>124</v>
      </c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</row>
    <row r="129" s="2" customFormat="1" ht="22.8" customHeight="1">
      <c r="A129" s="38"/>
      <c r="B129" s="39"/>
      <c r="C129" s="107" t="s">
        <v>125</v>
      </c>
      <c r="D129" s="40"/>
      <c r="E129" s="40"/>
      <c r="F129" s="40"/>
      <c r="G129" s="40"/>
      <c r="H129" s="40"/>
      <c r="I129" s="40"/>
      <c r="J129" s="191">
        <f>BK129</f>
        <v>0</v>
      </c>
      <c r="K129" s="40"/>
      <c r="L129" s="44"/>
      <c r="M129" s="103"/>
      <c r="N129" s="192"/>
      <c r="O129" s="104"/>
      <c r="P129" s="193">
        <f>P130+P223+P252</f>
        <v>0</v>
      </c>
      <c r="Q129" s="104"/>
      <c r="R129" s="193">
        <f>R130+R223+R252</f>
        <v>346.54098865999998</v>
      </c>
      <c r="S129" s="104"/>
      <c r="T129" s="194">
        <f>T130+T223+T252</f>
        <v>13.236800000000001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95</v>
      </c>
      <c r="BK129" s="195">
        <f>BK130+BK223+BK252</f>
        <v>0</v>
      </c>
    </row>
    <row r="130" s="12" customFormat="1" ht="25.92" customHeight="1">
      <c r="A130" s="12"/>
      <c r="B130" s="196"/>
      <c r="C130" s="197"/>
      <c r="D130" s="198" t="s">
        <v>75</v>
      </c>
      <c r="E130" s="199" t="s">
        <v>126</v>
      </c>
      <c r="F130" s="199" t="s">
        <v>127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P131+P186+P193+P205+P211+P219+P221</f>
        <v>0</v>
      </c>
      <c r="Q130" s="204"/>
      <c r="R130" s="205">
        <f>R131+R186+R193+R205+R211+R219+R221</f>
        <v>344.71155041999998</v>
      </c>
      <c r="S130" s="204"/>
      <c r="T130" s="206">
        <f>T131+T186+T193+T205+T211+T219+T221</f>
        <v>12.5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81</v>
      </c>
      <c r="AT130" s="208" t="s">
        <v>75</v>
      </c>
      <c r="AU130" s="208" t="s">
        <v>76</v>
      </c>
      <c r="AY130" s="207" t="s">
        <v>128</v>
      </c>
      <c r="BK130" s="209">
        <f>BK131+BK186+BK193+BK205+BK211+BK219+BK221</f>
        <v>0</v>
      </c>
    </row>
    <row r="131" s="12" customFormat="1" ht="22.8" customHeight="1">
      <c r="A131" s="12"/>
      <c r="B131" s="196"/>
      <c r="C131" s="197"/>
      <c r="D131" s="198" t="s">
        <v>75</v>
      </c>
      <c r="E131" s="210" t="s">
        <v>81</v>
      </c>
      <c r="F131" s="210" t="s">
        <v>129</v>
      </c>
      <c r="G131" s="197"/>
      <c r="H131" s="197"/>
      <c r="I131" s="200"/>
      <c r="J131" s="211">
        <f>BK131</f>
        <v>0</v>
      </c>
      <c r="K131" s="197"/>
      <c r="L131" s="202"/>
      <c r="M131" s="203"/>
      <c r="N131" s="204"/>
      <c r="O131" s="204"/>
      <c r="P131" s="205">
        <f>SUM(P132:P185)</f>
        <v>0</v>
      </c>
      <c r="Q131" s="204"/>
      <c r="R131" s="205">
        <f>SUM(R132:R185)</f>
        <v>0.32487599999999994</v>
      </c>
      <c r="S131" s="204"/>
      <c r="T131" s="206">
        <f>SUM(T132:T185)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81</v>
      </c>
      <c r="AT131" s="208" t="s">
        <v>75</v>
      </c>
      <c r="AU131" s="208" t="s">
        <v>81</v>
      </c>
      <c r="AY131" s="207" t="s">
        <v>128</v>
      </c>
      <c r="BK131" s="209">
        <f>SUM(BK132:BK185)</f>
        <v>0</v>
      </c>
    </row>
    <row r="132" s="2" customFormat="1" ht="16.5" customHeight="1">
      <c r="A132" s="38"/>
      <c r="B132" s="39"/>
      <c r="C132" s="212" t="s">
        <v>81</v>
      </c>
      <c r="D132" s="212" t="s">
        <v>130</v>
      </c>
      <c r="E132" s="213" t="s">
        <v>131</v>
      </c>
      <c r="F132" s="214" t="s">
        <v>132</v>
      </c>
      <c r="G132" s="215" t="s">
        <v>133</v>
      </c>
      <c r="H132" s="216">
        <v>150</v>
      </c>
      <c r="I132" s="217"/>
      <c r="J132" s="218">
        <f>ROUND(I132*H132,2)</f>
        <v>0</v>
      </c>
      <c r="K132" s="214" t="s">
        <v>134</v>
      </c>
      <c r="L132" s="44"/>
      <c r="M132" s="219" t="s">
        <v>1</v>
      </c>
      <c r="N132" s="220" t="s">
        <v>41</v>
      </c>
      <c r="O132" s="91"/>
      <c r="P132" s="221">
        <f>O132*H132</f>
        <v>0</v>
      </c>
      <c r="Q132" s="221">
        <v>3.0000000000000001E-05</v>
      </c>
      <c r="R132" s="221">
        <f>Q132*H132</f>
        <v>0.0045000000000000005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135</v>
      </c>
      <c r="AT132" s="223" t="s">
        <v>130</v>
      </c>
      <c r="AU132" s="223" t="s">
        <v>85</v>
      </c>
      <c r="AY132" s="17" t="s">
        <v>128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135</v>
      </c>
      <c r="BM132" s="223" t="s">
        <v>136</v>
      </c>
    </row>
    <row r="133" s="2" customFormat="1" ht="37.8" customHeight="1">
      <c r="A133" s="38"/>
      <c r="B133" s="39"/>
      <c r="C133" s="212" t="s">
        <v>85</v>
      </c>
      <c r="D133" s="212" t="s">
        <v>130</v>
      </c>
      <c r="E133" s="213" t="s">
        <v>137</v>
      </c>
      <c r="F133" s="214" t="s">
        <v>138</v>
      </c>
      <c r="G133" s="215" t="s">
        <v>133</v>
      </c>
      <c r="H133" s="216">
        <v>150</v>
      </c>
      <c r="I133" s="217"/>
      <c r="J133" s="218">
        <f>ROUND(I133*H133,2)</f>
        <v>0</v>
      </c>
      <c r="K133" s="214" t="s">
        <v>139</v>
      </c>
      <c r="L133" s="44"/>
      <c r="M133" s="219" t="s">
        <v>1</v>
      </c>
      <c r="N133" s="220" t="s">
        <v>41</v>
      </c>
      <c r="O133" s="91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135</v>
      </c>
      <c r="AT133" s="223" t="s">
        <v>130</v>
      </c>
      <c r="AU133" s="223" t="s">
        <v>85</v>
      </c>
      <c r="AY133" s="17" t="s">
        <v>128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135</v>
      </c>
      <c r="BM133" s="223" t="s">
        <v>140</v>
      </c>
    </row>
    <row r="134" s="13" customFormat="1">
      <c r="A134" s="13"/>
      <c r="B134" s="225"/>
      <c r="C134" s="226"/>
      <c r="D134" s="227" t="s">
        <v>141</v>
      </c>
      <c r="E134" s="228" t="s">
        <v>1</v>
      </c>
      <c r="F134" s="229" t="s">
        <v>142</v>
      </c>
      <c r="G134" s="226"/>
      <c r="H134" s="230">
        <v>150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141</v>
      </c>
      <c r="AU134" s="236" t="s">
        <v>85</v>
      </c>
      <c r="AV134" s="13" t="s">
        <v>85</v>
      </c>
      <c r="AW134" s="13" t="s">
        <v>32</v>
      </c>
      <c r="AX134" s="13" t="s">
        <v>81</v>
      </c>
      <c r="AY134" s="236" t="s">
        <v>128</v>
      </c>
    </row>
    <row r="135" s="2" customFormat="1" ht="16.5" customHeight="1">
      <c r="A135" s="38"/>
      <c r="B135" s="39"/>
      <c r="C135" s="212" t="s">
        <v>143</v>
      </c>
      <c r="D135" s="212" t="s">
        <v>130</v>
      </c>
      <c r="E135" s="213" t="s">
        <v>144</v>
      </c>
      <c r="F135" s="214" t="s">
        <v>145</v>
      </c>
      <c r="G135" s="215" t="s">
        <v>146</v>
      </c>
      <c r="H135" s="216">
        <v>35</v>
      </c>
      <c r="I135" s="217"/>
      <c r="J135" s="218">
        <f>ROUND(I135*H135,2)</f>
        <v>0</v>
      </c>
      <c r="K135" s="214" t="s">
        <v>134</v>
      </c>
      <c r="L135" s="44"/>
      <c r="M135" s="219" t="s">
        <v>1</v>
      </c>
      <c r="N135" s="220" t="s">
        <v>41</v>
      </c>
      <c r="O135" s="91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135</v>
      </c>
      <c r="AT135" s="223" t="s">
        <v>130</v>
      </c>
      <c r="AU135" s="223" t="s">
        <v>85</v>
      </c>
      <c r="AY135" s="17" t="s">
        <v>128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135</v>
      </c>
      <c r="BM135" s="223" t="s">
        <v>147</v>
      </c>
    </row>
    <row r="136" s="2" customFormat="1" ht="24.15" customHeight="1">
      <c r="A136" s="38"/>
      <c r="B136" s="39"/>
      <c r="C136" s="212" t="s">
        <v>135</v>
      </c>
      <c r="D136" s="212" t="s">
        <v>130</v>
      </c>
      <c r="E136" s="213" t="s">
        <v>148</v>
      </c>
      <c r="F136" s="214" t="s">
        <v>149</v>
      </c>
      <c r="G136" s="215" t="s">
        <v>146</v>
      </c>
      <c r="H136" s="216">
        <v>35</v>
      </c>
      <c r="I136" s="217"/>
      <c r="J136" s="218">
        <f>ROUND(I136*H136,2)</f>
        <v>0</v>
      </c>
      <c r="K136" s="214" t="s">
        <v>139</v>
      </c>
      <c r="L136" s="44"/>
      <c r="M136" s="219" t="s">
        <v>1</v>
      </c>
      <c r="N136" s="220" t="s">
        <v>41</v>
      </c>
      <c r="O136" s="91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135</v>
      </c>
      <c r="AT136" s="223" t="s">
        <v>130</v>
      </c>
      <c r="AU136" s="223" t="s">
        <v>85</v>
      </c>
      <c r="AY136" s="17" t="s">
        <v>128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135</v>
      </c>
      <c r="BM136" s="223" t="s">
        <v>150</v>
      </c>
    </row>
    <row r="137" s="14" customFormat="1">
      <c r="A137" s="14"/>
      <c r="B137" s="237"/>
      <c r="C137" s="238"/>
      <c r="D137" s="227" t="s">
        <v>141</v>
      </c>
      <c r="E137" s="239" t="s">
        <v>1</v>
      </c>
      <c r="F137" s="240" t="s">
        <v>151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141</v>
      </c>
      <c r="AU137" s="246" t="s">
        <v>85</v>
      </c>
      <c r="AV137" s="14" t="s">
        <v>81</v>
      </c>
      <c r="AW137" s="14" t="s">
        <v>32</v>
      </c>
      <c r="AX137" s="14" t="s">
        <v>76</v>
      </c>
      <c r="AY137" s="246" t="s">
        <v>128</v>
      </c>
    </row>
    <row r="138" s="13" customFormat="1">
      <c r="A138" s="13"/>
      <c r="B138" s="225"/>
      <c r="C138" s="226"/>
      <c r="D138" s="227" t="s">
        <v>141</v>
      </c>
      <c r="E138" s="228" t="s">
        <v>1</v>
      </c>
      <c r="F138" s="229" t="s">
        <v>152</v>
      </c>
      <c r="G138" s="226"/>
      <c r="H138" s="230">
        <v>35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141</v>
      </c>
      <c r="AU138" s="236" t="s">
        <v>85</v>
      </c>
      <c r="AV138" s="13" t="s">
        <v>85</v>
      </c>
      <c r="AW138" s="13" t="s">
        <v>32</v>
      </c>
      <c r="AX138" s="13" t="s">
        <v>81</v>
      </c>
      <c r="AY138" s="236" t="s">
        <v>128</v>
      </c>
    </row>
    <row r="139" s="2" customFormat="1" ht="33" customHeight="1">
      <c r="A139" s="38"/>
      <c r="B139" s="39"/>
      <c r="C139" s="212" t="s">
        <v>153</v>
      </c>
      <c r="D139" s="212" t="s">
        <v>130</v>
      </c>
      <c r="E139" s="213" t="s">
        <v>154</v>
      </c>
      <c r="F139" s="214" t="s">
        <v>155</v>
      </c>
      <c r="G139" s="215" t="s">
        <v>156</v>
      </c>
      <c r="H139" s="216">
        <v>6.75</v>
      </c>
      <c r="I139" s="217"/>
      <c r="J139" s="218">
        <f>ROUND(I139*H139,2)</f>
        <v>0</v>
      </c>
      <c r="K139" s="214" t="s">
        <v>139</v>
      </c>
      <c r="L139" s="44"/>
      <c r="M139" s="219" t="s">
        <v>1</v>
      </c>
      <c r="N139" s="220" t="s">
        <v>41</v>
      </c>
      <c r="O139" s="91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135</v>
      </c>
      <c r="AT139" s="223" t="s">
        <v>130</v>
      </c>
      <c r="AU139" s="223" t="s">
        <v>85</v>
      </c>
      <c r="AY139" s="17" t="s">
        <v>128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135</v>
      </c>
      <c r="BM139" s="223" t="s">
        <v>157</v>
      </c>
    </row>
    <row r="140" s="14" customFormat="1">
      <c r="A140" s="14"/>
      <c r="B140" s="237"/>
      <c r="C140" s="238"/>
      <c r="D140" s="227" t="s">
        <v>141</v>
      </c>
      <c r="E140" s="239" t="s">
        <v>1</v>
      </c>
      <c r="F140" s="240" t="s">
        <v>158</v>
      </c>
      <c r="G140" s="238"/>
      <c r="H140" s="239" t="s">
        <v>1</v>
      </c>
      <c r="I140" s="241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141</v>
      </c>
      <c r="AU140" s="246" t="s">
        <v>85</v>
      </c>
      <c r="AV140" s="14" t="s">
        <v>81</v>
      </c>
      <c r="AW140" s="14" t="s">
        <v>32</v>
      </c>
      <c r="AX140" s="14" t="s">
        <v>76</v>
      </c>
      <c r="AY140" s="246" t="s">
        <v>128</v>
      </c>
    </row>
    <row r="141" s="13" customFormat="1">
      <c r="A141" s="13"/>
      <c r="B141" s="225"/>
      <c r="C141" s="226"/>
      <c r="D141" s="227" t="s">
        <v>141</v>
      </c>
      <c r="E141" s="228" t="s">
        <v>89</v>
      </c>
      <c r="F141" s="229" t="s">
        <v>159</v>
      </c>
      <c r="G141" s="226"/>
      <c r="H141" s="230">
        <v>6.75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141</v>
      </c>
      <c r="AU141" s="236" t="s">
        <v>85</v>
      </c>
      <c r="AV141" s="13" t="s">
        <v>85</v>
      </c>
      <c r="AW141" s="13" t="s">
        <v>32</v>
      </c>
      <c r="AX141" s="13" t="s">
        <v>81</v>
      </c>
      <c r="AY141" s="236" t="s">
        <v>128</v>
      </c>
    </row>
    <row r="142" s="2" customFormat="1" ht="33" customHeight="1">
      <c r="A142" s="38"/>
      <c r="B142" s="39"/>
      <c r="C142" s="212" t="s">
        <v>160</v>
      </c>
      <c r="D142" s="212" t="s">
        <v>130</v>
      </c>
      <c r="E142" s="213" t="s">
        <v>161</v>
      </c>
      <c r="F142" s="214" t="s">
        <v>162</v>
      </c>
      <c r="G142" s="215" t="s">
        <v>156</v>
      </c>
      <c r="H142" s="216">
        <v>45</v>
      </c>
      <c r="I142" s="217"/>
      <c r="J142" s="218">
        <f>ROUND(I142*H142,2)</f>
        <v>0</v>
      </c>
      <c r="K142" s="214" t="s">
        <v>139</v>
      </c>
      <c r="L142" s="44"/>
      <c r="M142" s="219" t="s">
        <v>1</v>
      </c>
      <c r="N142" s="220" t="s">
        <v>41</v>
      </c>
      <c r="O142" s="91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135</v>
      </c>
      <c r="AT142" s="223" t="s">
        <v>130</v>
      </c>
      <c r="AU142" s="223" t="s">
        <v>85</v>
      </c>
      <c r="AY142" s="17" t="s">
        <v>128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135</v>
      </c>
      <c r="BM142" s="223" t="s">
        <v>163</v>
      </c>
    </row>
    <row r="143" s="14" customFormat="1">
      <c r="A143" s="14"/>
      <c r="B143" s="237"/>
      <c r="C143" s="238"/>
      <c r="D143" s="227" t="s">
        <v>141</v>
      </c>
      <c r="E143" s="239" t="s">
        <v>1</v>
      </c>
      <c r="F143" s="240" t="s">
        <v>164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141</v>
      </c>
      <c r="AU143" s="246" t="s">
        <v>85</v>
      </c>
      <c r="AV143" s="14" t="s">
        <v>81</v>
      </c>
      <c r="AW143" s="14" t="s">
        <v>32</v>
      </c>
      <c r="AX143" s="14" t="s">
        <v>76</v>
      </c>
      <c r="AY143" s="246" t="s">
        <v>128</v>
      </c>
    </row>
    <row r="144" s="14" customFormat="1">
      <c r="A144" s="14"/>
      <c r="B144" s="237"/>
      <c r="C144" s="238"/>
      <c r="D144" s="227" t="s">
        <v>141</v>
      </c>
      <c r="E144" s="239" t="s">
        <v>1</v>
      </c>
      <c r="F144" s="240" t="s">
        <v>165</v>
      </c>
      <c r="G144" s="238"/>
      <c r="H144" s="239" t="s">
        <v>1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141</v>
      </c>
      <c r="AU144" s="246" t="s">
        <v>85</v>
      </c>
      <c r="AV144" s="14" t="s">
        <v>81</v>
      </c>
      <c r="AW144" s="14" t="s">
        <v>32</v>
      </c>
      <c r="AX144" s="14" t="s">
        <v>76</v>
      </c>
      <c r="AY144" s="246" t="s">
        <v>128</v>
      </c>
    </row>
    <row r="145" s="13" customFormat="1">
      <c r="A145" s="13"/>
      <c r="B145" s="225"/>
      <c r="C145" s="226"/>
      <c r="D145" s="227" t="s">
        <v>141</v>
      </c>
      <c r="E145" s="228" t="s">
        <v>86</v>
      </c>
      <c r="F145" s="229" t="s">
        <v>166</v>
      </c>
      <c r="G145" s="226"/>
      <c r="H145" s="230">
        <v>45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141</v>
      </c>
      <c r="AU145" s="236" t="s">
        <v>85</v>
      </c>
      <c r="AV145" s="13" t="s">
        <v>85</v>
      </c>
      <c r="AW145" s="13" t="s">
        <v>32</v>
      </c>
      <c r="AX145" s="13" t="s">
        <v>81</v>
      </c>
      <c r="AY145" s="236" t="s">
        <v>128</v>
      </c>
    </row>
    <row r="146" s="2" customFormat="1" ht="24.15" customHeight="1">
      <c r="A146" s="38"/>
      <c r="B146" s="39"/>
      <c r="C146" s="212" t="s">
        <v>167</v>
      </c>
      <c r="D146" s="212" t="s">
        <v>130</v>
      </c>
      <c r="E146" s="213" t="s">
        <v>168</v>
      </c>
      <c r="F146" s="214" t="s">
        <v>169</v>
      </c>
      <c r="G146" s="215" t="s">
        <v>133</v>
      </c>
      <c r="H146" s="216">
        <v>165</v>
      </c>
      <c r="I146" s="217"/>
      <c r="J146" s="218">
        <f>ROUND(I146*H146,2)</f>
        <v>0</v>
      </c>
      <c r="K146" s="214" t="s">
        <v>139</v>
      </c>
      <c r="L146" s="44"/>
      <c r="M146" s="219" t="s">
        <v>1</v>
      </c>
      <c r="N146" s="220" t="s">
        <v>41</v>
      </c>
      <c r="O146" s="91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135</v>
      </c>
      <c r="AT146" s="223" t="s">
        <v>130</v>
      </c>
      <c r="AU146" s="223" t="s">
        <v>85</v>
      </c>
      <c r="AY146" s="17" t="s">
        <v>128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135</v>
      </c>
      <c r="BM146" s="223" t="s">
        <v>170</v>
      </c>
    </row>
    <row r="147" s="13" customFormat="1">
      <c r="A147" s="13"/>
      <c r="B147" s="225"/>
      <c r="C147" s="226"/>
      <c r="D147" s="227" t="s">
        <v>141</v>
      </c>
      <c r="E147" s="228" t="s">
        <v>1</v>
      </c>
      <c r="F147" s="229" t="s">
        <v>171</v>
      </c>
      <c r="G147" s="226"/>
      <c r="H147" s="230">
        <v>165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141</v>
      </c>
      <c r="AU147" s="236" t="s">
        <v>85</v>
      </c>
      <c r="AV147" s="13" t="s">
        <v>85</v>
      </c>
      <c r="AW147" s="13" t="s">
        <v>32</v>
      </c>
      <c r="AX147" s="13" t="s">
        <v>81</v>
      </c>
      <c r="AY147" s="236" t="s">
        <v>128</v>
      </c>
    </row>
    <row r="148" s="2" customFormat="1" ht="33" customHeight="1">
      <c r="A148" s="38"/>
      <c r="B148" s="39"/>
      <c r="C148" s="247" t="s">
        <v>172</v>
      </c>
      <c r="D148" s="247" t="s">
        <v>173</v>
      </c>
      <c r="E148" s="248" t="s">
        <v>174</v>
      </c>
      <c r="F148" s="249" t="s">
        <v>175</v>
      </c>
      <c r="G148" s="250" t="s">
        <v>133</v>
      </c>
      <c r="H148" s="251">
        <v>198</v>
      </c>
      <c r="I148" s="252"/>
      <c r="J148" s="253">
        <f>ROUND(I148*H148,2)</f>
        <v>0</v>
      </c>
      <c r="K148" s="249" t="s">
        <v>139</v>
      </c>
      <c r="L148" s="254"/>
      <c r="M148" s="255" t="s">
        <v>1</v>
      </c>
      <c r="N148" s="256" t="s">
        <v>41</v>
      </c>
      <c r="O148" s="91"/>
      <c r="P148" s="221">
        <f>O148*H148</f>
        <v>0</v>
      </c>
      <c r="Q148" s="221">
        <v>0.0012999999999999999</v>
      </c>
      <c r="R148" s="221">
        <f>Q148*H148</f>
        <v>0.25739999999999996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172</v>
      </c>
      <c r="AT148" s="223" t="s">
        <v>173</v>
      </c>
      <c r="AU148" s="223" t="s">
        <v>85</v>
      </c>
      <c r="AY148" s="17" t="s">
        <v>128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135</v>
      </c>
      <c r="BM148" s="223" t="s">
        <v>176</v>
      </c>
    </row>
    <row r="149" s="13" customFormat="1">
      <c r="A149" s="13"/>
      <c r="B149" s="225"/>
      <c r="C149" s="226"/>
      <c r="D149" s="227" t="s">
        <v>141</v>
      </c>
      <c r="E149" s="226"/>
      <c r="F149" s="229" t="s">
        <v>177</v>
      </c>
      <c r="G149" s="226"/>
      <c r="H149" s="230">
        <v>198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141</v>
      </c>
      <c r="AU149" s="236" t="s">
        <v>85</v>
      </c>
      <c r="AV149" s="13" t="s">
        <v>85</v>
      </c>
      <c r="AW149" s="13" t="s">
        <v>4</v>
      </c>
      <c r="AX149" s="13" t="s">
        <v>81</v>
      </c>
      <c r="AY149" s="236" t="s">
        <v>128</v>
      </c>
    </row>
    <row r="150" s="2" customFormat="1" ht="24.15" customHeight="1">
      <c r="A150" s="38"/>
      <c r="B150" s="39"/>
      <c r="C150" s="212" t="s">
        <v>178</v>
      </c>
      <c r="D150" s="212" t="s">
        <v>130</v>
      </c>
      <c r="E150" s="213" t="s">
        <v>179</v>
      </c>
      <c r="F150" s="214" t="s">
        <v>180</v>
      </c>
      <c r="G150" s="215" t="s">
        <v>181</v>
      </c>
      <c r="H150" s="216">
        <v>96</v>
      </c>
      <c r="I150" s="217"/>
      <c r="J150" s="218">
        <f>ROUND(I150*H150,2)</f>
        <v>0</v>
      </c>
      <c r="K150" s="214" t="s">
        <v>139</v>
      </c>
      <c r="L150" s="44"/>
      <c r="M150" s="219" t="s">
        <v>1</v>
      </c>
      <c r="N150" s="220" t="s">
        <v>41</v>
      </c>
      <c r="O150" s="91"/>
      <c r="P150" s="221">
        <f>O150*H150</f>
        <v>0</v>
      </c>
      <c r="Q150" s="221">
        <v>2.0000000000000002E-05</v>
      </c>
      <c r="R150" s="221">
        <f>Q150*H150</f>
        <v>0.0019200000000000003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135</v>
      </c>
      <c r="AT150" s="223" t="s">
        <v>130</v>
      </c>
      <c r="AU150" s="223" t="s">
        <v>85</v>
      </c>
      <c r="AY150" s="17" t="s">
        <v>128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135</v>
      </c>
      <c r="BM150" s="223" t="s">
        <v>182</v>
      </c>
    </row>
    <row r="151" s="13" customFormat="1">
      <c r="A151" s="13"/>
      <c r="B151" s="225"/>
      <c r="C151" s="226"/>
      <c r="D151" s="227" t="s">
        <v>141</v>
      </c>
      <c r="E151" s="228" t="s">
        <v>1</v>
      </c>
      <c r="F151" s="229" t="s">
        <v>183</v>
      </c>
      <c r="G151" s="226"/>
      <c r="H151" s="230">
        <v>24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141</v>
      </c>
      <c r="AU151" s="236" t="s">
        <v>85</v>
      </c>
      <c r="AV151" s="13" t="s">
        <v>85</v>
      </c>
      <c r="AW151" s="13" t="s">
        <v>32</v>
      </c>
      <c r="AX151" s="13" t="s">
        <v>76</v>
      </c>
      <c r="AY151" s="236" t="s">
        <v>128</v>
      </c>
    </row>
    <row r="152" s="13" customFormat="1">
      <c r="A152" s="13"/>
      <c r="B152" s="225"/>
      <c r="C152" s="226"/>
      <c r="D152" s="227" t="s">
        <v>141</v>
      </c>
      <c r="E152" s="228" t="s">
        <v>1</v>
      </c>
      <c r="F152" s="229" t="s">
        <v>184</v>
      </c>
      <c r="G152" s="226"/>
      <c r="H152" s="230">
        <v>42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141</v>
      </c>
      <c r="AU152" s="236" t="s">
        <v>85</v>
      </c>
      <c r="AV152" s="13" t="s">
        <v>85</v>
      </c>
      <c r="AW152" s="13" t="s">
        <v>32</v>
      </c>
      <c r="AX152" s="13" t="s">
        <v>76</v>
      </c>
      <c r="AY152" s="236" t="s">
        <v>128</v>
      </c>
    </row>
    <row r="153" s="13" customFormat="1">
      <c r="A153" s="13"/>
      <c r="B153" s="225"/>
      <c r="C153" s="226"/>
      <c r="D153" s="227" t="s">
        <v>141</v>
      </c>
      <c r="E153" s="228" t="s">
        <v>1</v>
      </c>
      <c r="F153" s="229" t="s">
        <v>185</v>
      </c>
      <c r="G153" s="226"/>
      <c r="H153" s="230">
        <v>30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141</v>
      </c>
      <c r="AU153" s="236" t="s">
        <v>85</v>
      </c>
      <c r="AV153" s="13" t="s">
        <v>85</v>
      </c>
      <c r="AW153" s="13" t="s">
        <v>32</v>
      </c>
      <c r="AX153" s="13" t="s">
        <v>76</v>
      </c>
      <c r="AY153" s="236" t="s">
        <v>128</v>
      </c>
    </row>
    <row r="154" s="15" customFormat="1">
      <c r="A154" s="15"/>
      <c r="B154" s="257"/>
      <c r="C154" s="258"/>
      <c r="D154" s="227" t="s">
        <v>141</v>
      </c>
      <c r="E154" s="259" t="s">
        <v>1</v>
      </c>
      <c r="F154" s="260" t="s">
        <v>186</v>
      </c>
      <c r="G154" s="258"/>
      <c r="H154" s="261">
        <v>96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141</v>
      </c>
      <c r="AU154" s="267" t="s">
        <v>85</v>
      </c>
      <c r="AV154" s="15" t="s">
        <v>135</v>
      </c>
      <c r="AW154" s="15" t="s">
        <v>32</v>
      </c>
      <c r="AX154" s="15" t="s">
        <v>81</v>
      </c>
      <c r="AY154" s="267" t="s">
        <v>128</v>
      </c>
    </row>
    <row r="155" s="2" customFormat="1" ht="21.75" customHeight="1">
      <c r="A155" s="38"/>
      <c r="B155" s="39"/>
      <c r="C155" s="247" t="s">
        <v>187</v>
      </c>
      <c r="D155" s="247" t="s">
        <v>173</v>
      </c>
      <c r="E155" s="248" t="s">
        <v>188</v>
      </c>
      <c r="F155" s="249" t="s">
        <v>189</v>
      </c>
      <c r="G155" s="250" t="s">
        <v>181</v>
      </c>
      <c r="H155" s="251">
        <v>115.2</v>
      </c>
      <c r="I155" s="252"/>
      <c r="J155" s="253">
        <f>ROUND(I155*H155,2)</f>
        <v>0</v>
      </c>
      <c r="K155" s="249" t="s">
        <v>139</v>
      </c>
      <c r="L155" s="254"/>
      <c r="M155" s="255" t="s">
        <v>1</v>
      </c>
      <c r="N155" s="256" t="s">
        <v>41</v>
      </c>
      <c r="O155" s="91"/>
      <c r="P155" s="221">
        <f>O155*H155</f>
        <v>0</v>
      </c>
      <c r="Q155" s="221">
        <v>0.00052999999999999998</v>
      </c>
      <c r="R155" s="221">
        <f>Q155*H155</f>
        <v>0.061055999999999999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172</v>
      </c>
      <c r="AT155" s="223" t="s">
        <v>173</v>
      </c>
      <c r="AU155" s="223" t="s">
        <v>85</v>
      </c>
      <c r="AY155" s="17" t="s">
        <v>128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135</v>
      </c>
      <c r="BM155" s="223" t="s">
        <v>190</v>
      </c>
    </row>
    <row r="156" s="13" customFormat="1">
      <c r="A156" s="13"/>
      <c r="B156" s="225"/>
      <c r="C156" s="226"/>
      <c r="D156" s="227" t="s">
        <v>141</v>
      </c>
      <c r="E156" s="226"/>
      <c r="F156" s="229" t="s">
        <v>191</v>
      </c>
      <c r="G156" s="226"/>
      <c r="H156" s="230">
        <v>115.2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141</v>
      </c>
      <c r="AU156" s="236" t="s">
        <v>85</v>
      </c>
      <c r="AV156" s="13" t="s">
        <v>85</v>
      </c>
      <c r="AW156" s="13" t="s">
        <v>4</v>
      </c>
      <c r="AX156" s="13" t="s">
        <v>81</v>
      </c>
      <c r="AY156" s="236" t="s">
        <v>128</v>
      </c>
    </row>
    <row r="157" s="2" customFormat="1" ht="24.15" customHeight="1">
      <c r="A157" s="38"/>
      <c r="B157" s="39"/>
      <c r="C157" s="212" t="s">
        <v>192</v>
      </c>
      <c r="D157" s="212" t="s">
        <v>130</v>
      </c>
      <c r="E157" s="213" t="s">
        <v>193</v>
      </c>
      <c r="F157" s="214" t="s">
        <v>194</v>
      </c>
      <c r="G157" s="215" t="s">
        <v>146</v>
      </c>
      <c r="H157" s="216">
        <v>35</v>
      </c>
      <c r="I157" s="217"/>
      <c r="J157" s="218">
        <f>ROUND(I157*H157,2)</f>
        <v>0</v>
      </c>
      <c r="K157" s="214" t="s">
        <v>139</v>
      </c>
      <c r="L157" s="44"/>
      <c r="M157" s="219" t="s">
        <v>1</v>
      </c>
      <c r="N157" s="220" t="s">
        <v>41</v>
      </c>
      <c r="O157" s="91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135</v>
      </c>
      <c r="AT157" s="223" t="s">
        <v>130</v>
      </c>
      <c r="AU157" s="223" t="s">
        <v>85</v>
      </c>
      <c r="AY157" s="17" t="s">
        <v>128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135</v>
      </c>
      <c r="BM157" s="223" t="s">
        <v>195</v>
      </c>
    </row>
    <row r="158" s="2" customFormat="1" ht="24.15" customHeight="1">
      <c r="A158" s="38"/>
      <c r="B158" s="39"/>
      <c r="C158" s="212" t="s">
        <v>8</v>
      </c>
      <c r="D158" s="212" t="s">
        <v>130</v>
      </c>
      <c r="E158" s="213" t="s">
        <v>196</v>
      </c>
      <c r="F158" s="214" t="s">
        <v>197</v>
      </c>
      <c r="G158" s="215" t="s">
        <v>146</v>
      </c>
      <c r="H158" s="216">
        <v>35</v>
      </c>
      <c r="I158" s="217"/>
      <c r="J158" s="218">
        <f>ROUND(I158*H158,2)</f>
        <v>0</v>
      </c>
      <c r="K158" s="214" t="s">
        <v>139</v>
      </c>
      <c r="L158" s="44"/>
      <c r="M158" s="219" t="s">
        <v>1</v>
      </c>
      <c r="N158" s="220" t="s">
        <v>41</v>
      </c>
      <c r="O158" s="91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135</v>
      </c>
      <c r="AT158" s="223" t="s">
        <v>130</v>
      </c>
      <c r="AU158" s="223" t="s">
        <v>85</v>
      </c>
      <c r="AY158" s="17" t="s">
        <v>128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135</v>
      </c>
      <c r="BM158" s="223" t="s">
        <v>198</v>
      </c>
    </row>
    <row r="159" s="2" customFormat="1" ht="24.15" customHeight="1">
      <c r="A159" s="38"/>
      <c r="B159" s="39"/>
      <c r="C159" s="212" t="s">
        <v>199</v>
      </c>
      <c r="D159" s="212" t="s">
        <v>130</v>
      </c>
      <c r="E159" s="213" t="s">
        <v>200</v>
      </c>
      <c r="F159" s="214" t="s">
        <v>201</v>
      </c>
      <c r="G159" s="215" t="s">
        <v>133</v>
      </c>
      <c r="H159" s="216">
        <v>150</v>
      </c>
      <c r="I159" s="217"/>
      <c r="J159" s="218">
        <f>ROUND(I159*H159,2)</f>
        <v>0</v>
      </c>
      <c r="K159" s="214" t="s">
        <v>139</v>
      </c>
      <c r="L159" s="44"/>
      <c r="M159" s="219" t="s">
        <v>1</v>
      </c>
      <c r="N159" s="220" t="s">
        <v>41</v>
      </c>
      <c r="O159" s="91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135</v>
      </c>
      <c r="AT159" s="223" t="s">
        <v>130</v>
      </c>
      <c r="AU159" s="223" t="s">
        <v>85</v>
      </c>
      <c r="AY159" s="17" t="s">
        <v>128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135</v>
      </c>
      <c r="BM159" s="223" t="s">
        <v>202</v>
      </c>
    </row>
    <row r="160" s="2" customFormat="1" ht="33" customHeight="1">
      <c r="A160" s="38"/>
      <c r="B160" s="39"/>
      <c r="C160" s="212" t="s">
        <v>203</v>
      </c>
      <c r="D160" s="212" t="s">
        <v>130</v>
      </c>
      <c r="E160" s="213" t="s">
        <v>204</v>
      </c>
      <c r="F160" s="214" t="s">
        <v>205</v>
      </c>
      <c r="G160" s="215" t="s">
        <v>146</v>
      </c>
      <c r="H160" s="216">
        <v>140</v>
      </c>
      <c r="I160" s="217"/>
      <c r="J160" s="218">
        <f>ROUND(I160*H160,2)</f>
        <v>0</v>
      </c>
      <c r="K160" s="214" t="s">
        <v>139</v>
      </c>
      <c r="L160" s="44"/>
      <c r="M160" s="219" t="s">
        <v>1</v>
      </c>
      <c r="N160" s="220" t="s">
        <v>41</v>
      </c>
      <c r="O160" s="91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135</v>
      </c>
      <c r="AT160" s="223" t="s">
        <v>130</v>
      </c>
      <c r="AU160" s="223" t="s">
        <v>85</v>
      </c>
      <c r="AY160" s="17" t="s">
        <v>128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135</v>
      </c>
      <c r="BM160" s="223" t="s">
        <v>206</v>
      </c>
    </row>
    <row r="161" s="13" customFormat="1">
      <c r="A161" s="13"/>
      <c r="B161" s="225"/>
      <c r="C161" s="226"/>
      <c r="D161" s="227" t="s">
        <v>141</v>
      </c>
      <c r="E161" s="228" t="s">
        <v>1</v>
      </c>
      <c r="F161" s="229" t="s">
        <v>207</v>
      </c>
      <c r="G161" s="226"/>
      <c r="H161" s="230">
        <v>140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141</v>
      </c>
      <c r="AU161" s="236" t="s">
        <v>85</v>
      </c>
      <c r="AV161" s="13" t="s">
        <v>85</v>
      </c>
      <c r="AW161" s="13" t="s">
        <v>32</v>
      </c>
      <c r="AX161" s="13" t="s">
        <v>81</v>
      </c>
      <c r="AY161" s="236" t="s">
        <v>128</v>
      </c>
    </row>
    <row r="162" s="2" customFormat="1" ht="37.8" customHeight="1">
      <c r="A162" s="38"/>
      <c r="B162" s="39"/>
      <c r="C162" s="212" t="s">
        <v>208</v>
      </c>
      <c r="D162" s="212" t="s">
        <v>130</v>
      </c>
      <c r="E162" s="213" t="s">
        <v>209</v>
      </c>
      <c r="F162" s="214" t="s">
        <v>210</v>
      </c>
      <c r="G162" s="215" t="s">
        <v>156</v>
      </c>
      <c r="H162" s="216">
        <v>103.5</v>
      </c>
      <c r="I162" s="217"/>
      <c r="J162" s="218">
        <f>ROUND(I162*H162,2)</f>
        <v>0</v>
      </c>
      <c r="K162" s="214" t="s">
        <v>139</v>
      </c>
      <c r="L162" s="44"/>
      <c r="M162" s="219" t="s">
        <v>1</v>
      </c>
      <c r="N162" s="220" t="s">
        <v>41</v>
      </c>
      <c r="O162" s="91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135</v>
      </c>
      <c r="AT162" s="223" t="s">
        <v>130</v>
      </c>
      <c r="AU162" s="223" t="s">
        <v>85</v>
      </c>
      <c r="AY162" s="17" t="s">
        <v>128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135</v>
      </c>
      <c r="BM162" s="223" t="s">
        <v>211</v>
      </c>
    </row>
    <row r="163" s="14" customFormat="1">
      <c r="A163" s="14"/>
      <c r="B163" s="237"/>
      <c r="C163" s="238"/>
      <c r="D163" s="227" t="s">
        <v>141</v>
      </c>
      <c r="E163" s="239" t="s">
        <v>1</v>
      </c>
      <c r="F163" s="240" t="s">
        <v>212</v>
      </c>
      <c r="G163" s="238"/>
      <c r="H163" s="239" t="s">
        <v>1</v>
      </c>
      <c r="I163" s="241"/>
      <c r="J163" s="238"/>
      <c r="K163" s="238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141</v>
      </c>
      <c r="AU163" s="246" t="s">
        <v>85</v>
      </c>
      <c r="AV163" s="14" t="s">
        <v>81</v>
      </c>
      <c r="AW163" s="14" t="s">
        <v>32</v>
      </c>
      <c r="AX163" s="14" t="s">
        <v>76</v>
      </c>
      <c r="AY163" s="246" t="s">
        <v>128</v>
      </c>
    </row>
    <row r="164" s="13" customFormat="1">
      <c r="A164" s="13"/>
      <c r="B164" s="225"/>
      <c r="C164" s="226"/>
      <c r="D164" s="227" t="s">
        <v>141</v>
      </c>
      <c r="E164" s="228" t="s">
        <v>1</v>
      </c>
      <c r="F164" s="229" t="s">
        <v>213</v>
      </c>
      <c r="G164" s="226"/>
      <c r="H164" s="230">
        <v>103.5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141</v>
      </c>
      <c r="AU164" s="236" t="s">
        <v>85</v>
      </c>
      <c r="AV164" s="13" t="s">
        <v>85</v>
      </c>
      <c r="AW164" s="13" t="s">
        <v>32</v>
      </c>
      <c r="AX164" s="13" t="s">
        <v>81</v>
      </c>
      <c r="AY164" s="236" t="s">
        <v>128</v>
      </c>
    </row>
    <row r="165" s="2" customFormat="1" ht="24.15" customHeight="1">
      <c r="A165" s="38"/>
      <c r="B165" s="39"/>
      <c r="C165" s="212" t="s">
        <v>214</v>
      </c>
      <c r="D165" s="212" t="s">
        <v>130</v>
      </c>
      <c r="E165" s="213" t="s">
        <v>215</v>
      </c>
      <c r="F165" s="214" t="s">
        <v>216</v>
      </c>
      <c r="G165" s="215" t="s">
        <v>156</v>
      </c>
      <c r="H165" s="216">
        <v>51.75</v>
      </c>
      <c r="I165" s="217"/>
      <c r="J165" s="218">
        <f>ROUND(I165*H165,2)</f>
        <v>0</v>
      </c>
      <c r="K165" s="214" t="s">
        <v>139</v>
      </c>
      <c r="L165" s="44"/>
      <c r="M165" s="219" t="s">
        <v>1</v>
      </c>
      <c r="N165" s="220" t="s">
        <v>41</v>
      </c>
      <c r="O165" s="91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135</v>
      </c>
      <c r="AT165" s="223" t="s">
        <v>130</v>
      </c>
      <c r="AU165" s="223" t="s">
        <v>85</v>
      </c>
      <c r="AY165" s="17" t="s">
        <v>128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135</v>
      </c>
      <c r="BM165" s="223" t="s">
        <v>217</v>
      </c>
    </row>
    <row r="166" s="13" customFormat="1">
      <c r="A166" s="13"/>
      <c r="B166" s="225"/>
      <c r="C166" s="226"/>
      <c r="D166" s="227" t="s">
        <v>141</v>
      </c>
      <c r="E166" s="228" t="s">
        <v>1</v>
      </c>
      <c r="F166" s="229" t="s">
        <v>218</v>
      </c>
      <c r="G166" s="226"/>
      <c r="H166" s="230">
        <v>51.75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141</v>
      </c>
      <c r="AU166" s="236" t="s">
        <v>85</v>
      </c>
      <c r="AV166" s="13" t="s">
        <v>85</v>
      </c>
      <c r="AW166" s="13" t="s">
        <v>32</v>
      </c>
      <c r="AX166" s="13" t="s">
        <v>81</v>
      </c>
      <c r="AY166" s="236" t="s">
        <v>128</v>
      </c>
    </row>
    <row r="167" s="2" customFormat="1" ht="24.15" customHeight="1">
      <c r="A167" s="38"/>
      <c r="B167" s="39"/>
      <c r="C167" s="212" t="s">
        <v>219</v>
      </c>
      <c r="D167" s="212" t="s">
        <v>130</v>
      </c>
      <c r="E167" s="213" t="s">
        <v>220</v>
      </c>
      <c r="F167" s="214" t="s">
        <v>221</v>
      </c>
      <c r="G167" s="215" t="s">
        <v>156</v>
      </c>
      <c r="H167" s="216">
        <v>24.375</v>
      </c>
      <c r="I167" s="217"/>
      <c r="J167" s="218">
        <f>ROUND(I167*H167,2)</f>
        <v>0</v>
      </c>
      <c r="K167" s="214" t="s">
        <v>139</v>
      </c>
      <c r="L167" s="44"/>
      <c r="M167" s="219" t="s">
        <v>1</v>
      </c>
      <c r="N167" s="220" t="s">
        <v>41</v>
      </c>
      <c r="O167" s="91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135</v>
      </c>
      <c r="AT167" s="223" t="s">
        <v>130</v>
      </c>
      <c r="AU167" s="223" t="s">
        <v>85</v>
      </c>
      <c r="AY167" s="17" t="s">
        <v>128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135</v>
      </c>
      <c r="BM167" s="223" t="s">
        <v>222</v>
      </c>
    </row>
    <row r="168" s="14" customFormat="1">
      <c r="A168" s="14"/>
      <c r="B168" s="237"/>
      <c r="C168" s="238"/>
      <c r="D168" s="227" t="s">
        <v>141</v>
      </c>
      <c r="E168" s="239" t="s">
        <v>1</v>
      </c>
      <c r="F168" s="240" t="s">
        <v>223</v>
      </c>
      <c r="G168" s="238"/>
      <c r="H168" s="239" t="s">
        <v>1</v>
      </c>
      <c r="I168" s="241"/>
      <c r="J168" s="238"/>
      <c r="K168" s="238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141</v>
      </c>
      <c r="AU168" s="246" t="s">
        <v>85</v>
      </c>
      <c r="AV168" s="14" t="s">
        <v>81</v>
      </c>
      <c r="AW168" s="14" t="s">
        <v>32</v>
      </c>
      <c r="AX168" s="14" t="s">
        <v>76</v>
      </c>
      <c r="AY168" s="246" t="s">
        <v>128</v>
      </c>
    </row>
    <row r="169" s="13" customFormat="1">
      <c r="A169" s="13"/>
      <c r="B169" s="225"/>
      <c r="C169" s="226"/>
      <c r="D169" s="227" t="s">
        <v>141</v>
      </c>
      <c r="E169" s="228" t="s">
        <v>1</v>
      </c>
      <c r="F169" s="229" t="s">
        <v>218</v>
      </c>
      <c r="G169" s="226"/>
      <c r="H169" s="230">
        <v>51.75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141</v>
      </c>
      <c r="AU169" s="236" t="s">
        <v>85</v>
      </c>
      <c r="AV169" s="13" t="s">
        <v>85</v>
      </c>
      <c r="AW169" s="13" t="s">
        <v>32</v>
      </c>
      <c r="AX169" s="13" t="s">
        <v>76</v>
      </c>
      <c r="AY169" s="236" t="s">
        <v>128</v>
      </c>
    </row>
    <row r="170" s="13" customFormat="1">
      <c r="A170" s="13"/>
      <c r="B170" s="225"/>
      <c r="C170" s="226"/>
      <c r="D170" s="227" t="s">
        <v>141</v>
      </c>
      <c r="E170" s="228" t="s">
        <v>1</v>
      </c>
      <c r="F170" s="229" t="s">
        <v>224</v>
      </c>
      <c r="G170" s="226"/>
      <c r="H170" s="230">
        <v>-27.375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141</v>
      </c>
      <c r="AU170" s="236" t="s">
        <v>85</v>
      </c>
      <c r="AV170" s="13" t="s">
        <v>85</v>
      </c>
      <c r="AW170" s="13" t="s">
        <v>32</v>
      </c>
      <c r="AX170" s="13" t="s">
        <v>76</v>
      </c>
      <c r="AY170" s="236" t="s">
        <v>128</v>
      </c>
    </row>
    <row r="171" s="15" customFormat="1">
      <c r="A171" s="15"/>
      <c r="B171" s="257"/>
      <c r="C171" s="258"/>
      <c r="D171" s="227" t="s">
        <v>141</v>
      </c>
      <c r="E171" s="259" t="s">
        <v>1</v>
      </c>
      <c r="F171" s="260" t="s">
        <v>186</v>
      </c>
      <c r="G171" s="258"/>
      <c r="H171" s="261">
        <v>24.375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141</v>
      </c>
      <c r="AU171" s="267" t="s">
        <v>85</v>
      </c>
      <c r="AV171" s="15" t="s">
        <v>135</v>
      </c>
      <c r="AW171" s="15" t="s">
        <v>32</v>
      </c>
      <c r="AX171" s="15" t="s">
        <v>81</v>
      </c>
      <c r="AY171" s="267" t="s">
        <v>128</v>
      </c>
    </row>
    <row r="172" s="2" customFormat="1" ht="24.15" customHeight="1">
      <c r="A172" s="38"/>
      <c r="B172" s="39"/>
      <c r="C172" s="212" t="s">
        <v>225</v>
      </c>
      <c r="D172" s="212" t="s">
        <v>130</v>
      </c>
      <c r="E172" s="213" t="s">
        <v>226</v>
      </c>
      <c r="F172" s="214" t="s">
        <v>227</v>
      </c>
      <c r="G172" s="215" t="s">
        <v>156</v>
      </c>
      <c r="H172" s="216">
        <v>27.375</v>
      </c>
      <c r="I172" s="217"/>
      <c r="J172" s="218">
        <f>ROUND(I172*H172,2)</f>
        <v>0</v>
      </c>
      <c r="K172" s="214" t="s">
        <v>139</v>
      </c>
      <c r="L172" s="44"/>
      <c r="M172" s="219" t="s">
        <v>1</v>
      </c>
      <c r="N172" s="220" t="s">
        <v>41</v>
      </c>
      <c r="O172" s="91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135</v>
      </c>
      <c r="AT172" s="223" t="s">
        <v>130</v>
      </c>
      <c r="AU172" s="223" t="s">
        <v>85</v>
      </c>
      <c r="AY172" s="17" t="s">
        <v>128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135</v>
      </c>
      <c r="BM172" s="223" t="s">
        <v>228</v>
      </c>
    </row>
    <row r="173" s="14" customFormat="1">
      <c r="A173" s="14"/>
      <c r="B173" s="237"/>
      <c r="C173" s="238"/>
      <c r="D173" s="227" t="s">
        <v>141</v>
      </c>
      <c r="E173" s="239" t="s">
        <v>1</v>
      </c>
      <c r="F173" s="240" t="s">
        <v>229</v>
      </c>
      <c r="G173" s="238"/>
      <c r="H173" s="239" t="s">
        <v>1</v>
      </c>
      <c r="I173" s="241"/>
      <c r="J173" s="238"/>
      <c r="K173" s="238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141</v>
      </c>
      <c r="AU173" s="246" t="s">
        <v>85</v>
      </c>
      <c r="AV173" s="14" t="s">
        <v>81</v>
      </c>
      <c r="AW173" s="14" t="s">
        <v>32</v>
      </c>
      <c r="AX173" s="14" t="s">
        <v>76</v>
      </c>
      <c r="AY173" s="246" t="s">
        <v>128</v>
      </c>
    </row>
    <row r="174" s="13" customFormat="1">
      <c r="A174" s="13"/>
      <c r="B174" s="225"/>
      <c r="C174" s="226"/>
      <c r="D174" s="227" t="s">
        <v>141</v>
      </c>
      <c r="E174" s="228" t="s">
        <v>1</v>
      </c>
      <c r="F174" s="229" t="s">
        <v>230</v>
      </c>
      <c r="G174" s="226"/>
      <c r="H174" s="230">
        <v>18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141</v>
      </c>
      <c r="AU174" s="236" t="s">
        <v>85</v>
      </c>
      <c r="AV174" s="13" t="s">
        <v>85</v>
      </c>
      <c r="AW174" s="13" t="s">
        <v>32</v>
      </c>
      <c r="AX174" s="13" t="s">
        <v>76</v>
      </c>
      <c r="AY174" s="236" t="s">
        <v>128</v>
      </c>
    </row>
    <row r="175" s="14" customFormat="1">
      <c r="A175" s="14"/>
      <c r="B175" s="237"/>
      <c r="C175" s="238"/>
      <c r="D175" s="227" t="s">
        <v>141</v>
      </c>
      <c r="E175" s="239" t="s">
        <v>1</v>
      </c>
      <c r="F175" s="240" t="s">
        <v>231</v>
      </c>
      <c r="G175" s="238"/>
      <c r="H175" s="239" t="s">
        <v>1</v>
      </c>
      <c r="I175" s="241"/>
      <c r="J175" s="238"/>
      <c r="K175" s="238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141</v>
      </c>
      <c r="AU175" s="246" t="s">
        <v>85</v>
      </c>
      <c r="AV175" s="14" t="s">
        <v>81</v>
      </c>
      <c r="AW175" s="14" t="s">
        <v>32</v>
      </c>
      <c r="AX175" s="14" t="s">
        <v>76</v>
      </c>
      <c r="AY175" s="246" t="s">
        <v>128</v>
      </c>
    </row>
    <row r="176" s="13" customFormat="1">
      <c r="A176" s="13"/>
      <c r="B176" s="225"/>
      <c r="C176" s="226"/>
      <c r="D176" s="227" t="s">
        <v>141</v>
      </c>
      <c r="E176" s="228" t="s">
        <v>1</v>
      </c>
      <c r="F176" s="229" t="s">
        <v>232</v>
      </c>
      <c r="G176" s="226"/>
      <c r="H176" s="230">
        <v>9.375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141</v>
      </c>
      <c r="AU176" s="236" t="s">
        <v>85</v>
      </c>
      <c r="AV176" s="13" t="s">
        <v>85</v>
      </c>
      <c r="AW176" s="13" t="s">
        <v>32</v>
      </c>
      <c r="AX176" s="13" t="s">
        <v>76</v>
      </c>
      <c r="AY176" s="236" t="s">
        <v>128</v>
      </c>
    </row>
    <row r="177" s="15" customFormat="1">
      <c r="A177" s="15"/>
      <c r="B177" s="257"/>
      <c r="C177" s="258"/>
      <c r="D177" s="227" t="s">
        <v>141</v>
      </c>
      <c r="E177" s="259" t="s">
        <v>83</v>
      </c>
      <c r="F177" s="260" t="s">
        <v>186</v>
      </c>
      <c r="G177" s="258"/>
      <c r="H177" s="261">
        <v>27.375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141</v>
      </c>
      <c r="AU177" s="267" t="s">
        <v>85</v>
      </c>
      <c r="AV177" s="15" t="s">
        <v>135</v>
      </c>
      <c r="AW177" s="15" t="s">
        <v>32</v>
      </c>
      <c r="AX177" s="15" t="s">
        <v>81</v>
      </c>
      <c r="AY177" s="267" t="s">
        <v>128</v>
      </c>
    </row>
    <row r="178" s="2" customFormat="1" ht="37.8" customHeight="1">
      <c r="A178" s="38"/>
      <c r="B178" s="39"/>
      <c r="C178" s="212" t="s">
        <v>233</v>
      </c>
      <c r="D178" s="212" t="s">
        <v>130</v>
      </c>
      <c r="E178" s="213" t="s">
        <v>234</v>
      </c>
      <c r="F178" s="214" t="s">
        <v>235</v>
      </c>
      <c r="G178" s="215" t="s">
        <v>133</v>
      </c>
      <c r="H178" s="216">
        <v>150</v>
      </c>
      <c r="I178" s="217"/>
      <c r="J178" s="218">
        <f>ROUND(I178*H178,2)</f>
        <v>0</v>
      </c>
      <c r="K178" s="214" t="s">
        <v>139</v>
      </c>
      <c r="L178" s="44"/>
      <c r="M178" s="219" t="s">
        <v>1</v>
      </c>
      <c r="N178" s="220" t="s">
        <v>41</v>
      </c>
      <c r="O178" s="91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135</v>
      </c>
      <c r="AT178" s="223" t="s">
        <v>130</v>
      </c>
      <c r="AU178" s="223" t="s">
        <v>85</v>
      </c>
      <c r="AY178" s="17" t="s">
        <v>128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135</v>
      </c>
      <c r="BM178" s="223" t="s">
        <v>236</v>
      </c>
    </row>
    <row r="179" s="2" customFormat="1" ht="24.15" customHeight="1">
      <c r="A179" s="38"/>
      <c r="B179" s="39"/>
      <c r="C179" s="212" t="s">
        <v>237</v>
      </c>
      <c r="D179" s="212" t="s">
        <v>130</v>
      </c>
      <c r="E179" s="213" t="s">
        <v>238</v>
      </c>
      <c r="F179" s="214" t="s">
        <v>239</v>
      </c>
      <c r="G179" s="215" t="s">
        <v>133</v>
      </c>
      <c r="H179" s="216">
        <v>90</v>
      </c>
      <c r="I179" s="217"/>
      <c r="J179" s="218">
        <f>ROUND(I179*H179,2)</f>
        <v>0</v>
      </c>
      <c r="K179" s="214" t="s">
        <v>139</v>
      </c>
      <c r="L179" s="44"/>
      <c r="M179" s="219" t="s">
        <v>1</v>
      </c>
      <c r="N179" s="220" t="s">
        <v>41</v>
      </c>
      <c r="O179" s="91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135</v>
      </c>
      <c r="AT179" s="223" t="s">
        <v>130</v>
      </c>
      <c r="AU179" s="223" t="s">
        <v>85</v>
      </c>
      <c r="AY179" s="17" t="s">
        <v>128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135</v>
      </c>
      <c r="BM179" s="223" t="s">
        <v>240</v>
      </c>
    </row>
    <row r="180" s="13" customFormat="1">
      <c r="A180" s="13"/>
      <c r="B180" s="225"/>
      <c r="C180" s="226"/>
      <c r="D180" s="227" t="s">
        <v>141</v>
      </c>
      <c r="E180" s="228" t="s">
        <v>1</v>
      </c>
      <c r="F180" s="229" t="s">
        <v>241</v>
      </c>
      <c r="G180" s="226"/>
      <c r="H180" s="230">
        <v>90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141</v>
      </c>
      <c r="AU180" s="236" t="s">
        <v>85</v>
      </c>
      <c r="AV180" s="13" t="s">
        <v>85</v>
      </c>
      <c r="AW180" s="13" t="s">
        <v>32</v>
      </c>
      <c r="AX180" s="13" t="s">
        <v>81</v>
      </c>
      <c r="AY180" s="236" t="s">
        <v>128</v>
      </c>
    </row>
    <row r="181" s="2" customFormat="1" ht="24.15" customHeight="1">
      <c r="A181" s="38"/>
      <c r="B181" s="39"/>
      <c r="C181" s="212" t="s">
        <v>7</v>
      </c>
      <c r="D181" s="212" t="s">
        <v>130</v>
      </c>
      <c r="E181" s="213" t="s">
        <v>242</v>
      </c>
      <c r="F181" s="214" t="s">
        <v>243</v>
      </c>
      <c r="G181" s="215" t="s">
        <v>133</v>
      </c>
      <c r="H181" s="216">
        <v>56.25</v>
      </c>
      <c r="I181" s="217"/>
      <c r="J181" s="218">
        <f>ROUND(I181*H181,2)</f>
        <v>0</v>
      </c>
      <c r="K181" s="214" t="s">
        <v>139</v>
      </c>
      <c r="L181" s="44"/>
      <c r="M181" s="219" t="s">
        <v>1</v>
      </c>
      <c r="N181" s="220" t="s">
        <v>41</v>
      </c>
      <c r="O181" s="91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135</v>
      </c>
      <c r="AT181" s="223" t="s">
        <v>130</v>
      </c>
      <c r="AU181" s="223" t="s">
        <v>85</v>
      </c>
      <c r="AY181" s="17" t="s">
        <v>128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135</v>
      </c>
      <c r="BM181" s="223" t="s">
        <v>244</v>
      </c>
    </row>
    <row r="182" s="14" customFormat="1">
      <c r="A182" s="14"/>
      <c r="B182" s="237"/>
      <c r="C182" s="238"/>
      <c r="D182" s="227" t="s">
        <v>141</v>
      </c>
      <c r="E182" s="239" t="s">
        <v>1</v>
      </c>
      <c r="F182" s="240" t="s">
        <v>245</v>
      </c>
      <c r="G182" s="238"/>
      <c r="H182" s="239" t="s">
        <v>1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141</v>
      </c>
      <c r="AU182" s="246" t="s">
        <v>85</v>
      </c>
      <c r="AV182" s="14" t="s">
        <v>81</v>
      </c>
      <c r="AW182" s="14" t="s">
        <v>32</v>
      </c>
      <c r="AX182" s="14" t="s">
        <v>76</v>
      </c>
      <c r="AY182" s="246" t="s">
        <v>128</v>
      </c>
    </row>
    <row r="183" s="13" customFormat="1">
      <c r="A183" s="13"/>
      <c r="B183" s="225"/>
      <c r="C183" s="226"/>
      <c r="D183" s="227" t="s">
        <v>141</v>
      </c>
      <c r="E183" s="228" t="s">
        <v>1</v>
      </c>
      <c r="F183" s="229" t="s">
        <v>246</v>
      </c>
      <c r="G183" s="226"/>
      <c r="H183" s="230">
        <v>56.25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141</v>
      </c>
      <c r="AU183" s="236" t="s">
        <v>85</v>
      </c>
      <c r="AV183" s="13" t="s">
        <v>85</v>
      </c>
      <c r="AW183" s="13" t="s">
        <v>32</v>
      </c>
      <c r="AX183" s="13" t="s">
        <v>81</v>
      </c>
      <c r="AY183" s="236" t="s">
        <v>128</v>
      </c>
    </row>
    <row r="184" s="2" customFormat="1" ht="16.5" customHeight="1">
      <c r="A184" s="38"/>
      <c r="B184" s="39"/>
      <c r="C184" s="212" t="s">
        <v>247</v>
      </c>
      <c r="D184" s="212" t="s">
        <v>130</v>
      </c>
      <c r="E184" s="213" t="s">
        <v>248</v>
      </c>
      <c r="F184" s="214" t="s">
        <v>249</v>
      </c>
      <c r="G184" s="215" t="s">
        <v>133</v>
      </c>
      <c r="H184" s="216">
        <v>150</v>
      </c>
      <c r="I184" s="217"/>
      <c r="J184" s="218">
        <f>ROUND(I184*H184,2)</f>
        <v>0</v>
      </c>
      <c r="K184" s="214" t="s">
        <v>139</v>
      </c>
      <c r="L184" s="44"/>
      <c r="M184" s="219" t="s">
        <v>1</v>
      </c>
      <c r="N184" s="220" t="s">
        <v>41</v>
      </c>
      <c r="O184" s="91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135</v>
      </c>
      <c r="AT184" s="223" t="s">
        <v>130</v>
      </c>
      <c r="AU184" s="223" t="s">
        <v>85</v>
      </c>
      <c r="AY184" s="17" t="s">
        <v>128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135</v>
      </c>
      <c r="BM184" s="223" t="s">
        <v>250</v>
      </c>
    </row>
    <row r="185" s="2" customFormat="1" ht="21.75" customHeight="1">
      <c r="A185" s="38"/>
      <c r="B185" s="39"/>
      <c r="C185" s="212" t="s">
        <v>251</v>
      </c>
      <c r="D185" s="212" t="s">
        <v>130</v>
      </c>
      <c r="E185" s="213" t="s">
        <v>252</v>
      </c>
      <c r="F185" s="214" t="s">
        <v>253</v>
      </c>
      <c r="G185" s="215" t="s">
        <v>133</v>
      </c>
      <c r="H185" s="216">
        <v>150</v>
      </c>
      <c r="I185" s="217"/>
      <c r="J185" s="218">
        <f>ROUND(I185*H185,2)</f>
        <v>0</v>
      </c>
      <c r="K185" s="214" t="s">
        <v>139</v>
      </c>
      <c r="L185" s="44"/>
      <c r="M185" s="219" t="s">
        <v>1</v>
      </c>
      <c r="N185" s="220" t="s">
        <v>41</v>
      </c>
      <c r="O185" s="91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135</v>
      </c>
      <c r="AT185" s="223" t="s">
        <v>130</v>
      </c>
      <c r="AU185" s="223" t="s">
        <v>85</v>
      </c>
      <c r="AY185" s="17" t="s">
        <v>128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135</v>
      </c>
      <c r="BM185" s="223" t="s">
        <v>254</v>
      </c>
    </row>
    <row r="186" s="12" customFormat="1" ht="22.8" customHeight="1">
      <c r="A186" s="12"/>
      <c r="B186" s="196"/>
      <c r="C186" s="197"/>
      <c r="D186" s="198" t="s">
        <v>75</v>
      </c>
      <c r="E186" s="210" t="s">
        <v>85</v>
      </c>
      <c r="F186" s="210" t="s">
        <v>255</v>
      </c>
      <c r="G186" s="197"/>
      <c r="H186" s="197"/>
      <c r="I186" s="200"/>
      <c r="J186" s="211">
        <f>BK186</f>
        <v>0</v>
      </c>
      <c r="K186" s="197"/>
      <c r="L186" s="202"/>
      <c r="M186" s="203"/>
      <c r="N186" s="204"/>
      <c r="O186" s="204"/>
      <c r="P186" s="205">
        <f>SUM(P187:P192)</f>
        <v>0</v>
      </c>
      <c r="Q186" s="204"/>
      <c r="R186" s="205">
        <f>SUM(R187:R192)</f>
        <v>27.381059999999998</v>
      </c>
      <c r="S186" s="204"/>
      <c r="T186" s="206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81</v>
      </c>
      <c r="AT186" s="208" t="s">
        <v>75</v>
      </c>
      <c r="AU186" s="208" t="s">
        <v>81</v>
      </c>
      <c r="AY186" s="207" t="s">
        <v>128</v>
      </c>
      <c r="BK186" s="209">
        <f>SUM(BK187:BK192)</f>
        <v>0</v>
      </c>
    </row>
    <row r="187" s="2" customFormat="1" ht="33" customHeight="1">
      <c r="A187" s="38"/>
      <c r="B187" s="39"/>
      <c r="C187" s="212" t="s">
        <v>256</v>
      </c>
      <c r="D187" s="212" t="s">
        <v>130</v>
      </c>
      <c r="E187" s="213" t="s">
        <v>257</v>
      </c>
      <c r="F187" s="214" t="s">
        <v>258</v>
      </c>
      <c r="G187" s="215" t="s">
        <v>156</v>
      </c>
      <c r="H187" s="216">
        <v>6.75</v>
      </c>
      <c r="I187" s="217"/>
      <c r="J187" s="218">
        <f>ROUND(I187*H187,2)</f>
        <v>0</v>
      </c>
      <c r="K187" s="214" t="s">
        <v>1</v>
      </c>
      <c r="L187" s="44"/>
      <c r="M187" s="219" t="s">
        <v>1</v>
      </c>
      <c r="N187" s="220" t="s">
        <v>41</v>
      </c>
      <c r="O187" s="91"/>
      <c r="P187" s="221">
        <f>O187*H187</f>
        <v>0</v>
      </c>
      <c r="Q187" s="221">
        <v>1.6299999999999999</v>
      </c>
      <c r="R187" s="221">
        <f>Q187*H187</f>
        <v>11.0025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135</v>
      </c>
      <c r="AT187" s="223" t="s">
        <v>130</v>
      </c>
      <c r="AU187" s="223" t="s">
        <v>85</v>
      </c>
      <c r="AY187" s="17" t="s">
        <v>128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135</v>
      </c>
      <c r="BM187" s="223" t="s">
        <v>259</v>
      </c>
    </row>
    <row r="188" s="14" customFormat="1">
      <c r="A188" s="14"/>
      <c r="B188" s="237"/>
      <c r="C188" s="238"/>
      <c r="D188" s="227" t="s">
        <v>141</v>
      </c>
      <c r="E188" s="239" t="s">
        <v>1</v>
      </c>
      <c r="F188" s="240" t="s">
        <v>260</v>
      </c>
      <c r="G188" s="238"/>
      <c r="H188" s="239" t="s">
        <v>1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141</v>
      </c>
      <c r="AU188" s="246" t="s">
        <v>85</v>
      </c>
      <c r="AV188" s="14" t="s">
        <v>81</v>
      </c>
      <c r="AW188" s="14" t="s">
        <v>32</v>
      </c>
      <c r="AX188" s="14" t="s">
        <v>76</v>
      </c>
      <c r="AY188" s="246" t="s">
        <v>128</v>
      </c>
    </row>
    <row r="189" s="13" customFormat="1">
      <c r="A189" s="13"/>
      <c r="B189" s="225"/>
      <c r="C189" s="226"/>
      <c r="D189" s="227" t="s">
        <v>141</v>
      </c>
      <c r="E189" s="228" t="s">
        <v>1</v>
      </c>
      <c r="F189" s="229" t="s">
        <v>159</v>
      </c>
      <c r="G189" s="226"/>
      <c r="H189" s="230">
        <v>6.75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141</v>
      </c>
      <c r="AU189" s="236" t="s">
        <v>85</v>
      </c>
      <c r="AV189" s="13" t="s">
        <v>85</v>
      </c>
      <c r="AW189" s="13" t="s">
        <v>32</v>
      </c>
      <c r="AX189" s="13" t="s">
        <v>81</v>
      </c>
      <c r="AY189" s="236" t="s">
        <v>128</v>
      </c>
    </row>
    <row r="190" s="2" customFormat="1" ht="24.15" customHeight="1">
      <c r="A190" s="38"/>
      <c r="B190" s="39"/>
      <c r="C190" s="212" t="s">
        <v>261</v>
      </c>
      <c r="D190" s="212" t="s">
        <v>130</v>
      </c>
      <c r="E190" s="213" t="s">
        <v>262</v>
      </c>
      <c r="F190" s="214" t="s">
        <v>263</v>
      </c>
      <c r="G190" s="215" t="s">
        <v>156</v>
      </c>
      <c r="H190" s="216">
        <v>8.2720000000000002</v>
      </c>
      <c r="I190" s="217"/>
      <c r="J190" s="218">
        <f>ROUND(I190*H190,2)</f>
        <v>0</v>
      </c>
      <c r="K190" s="214" t="s">
        <v>139</v>
      </c>
      <c r="L190" s="44"/>
      <c r="M190" s="219" t="s">
        <v>1</v>
      </c>
      <c r="N190" s="220" t="s">
        <v>41</v>
      </c>
      <c r="O190" s="91"/>
      <c r="P190" s="221">
        <f>O190*H190</f>
        <v>0</v>
      </c>
      <c r="Q190" s="221">
        <v>1.98</v>
      </c>
      <c r="R190" s="221">
        <f>Q190*H190</f>
        <v>16.37856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135</v>
      </c>
      <c r="AT190" s="223" t="s">
        <v>130</v>
      </c>
      <c r="AU190" s="223" t="s">
        <v>85</v>
      </c>
      <c r="AY190" s="17" t="s">
        <v>128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135</v>
      </c>
      <c r="BM190" s="223" t="s">
        <v>264</v>
      </c>
    </row>
    <row r="191" s="14" customFormat="1">
      <c r="A191" s="14"/>
      <c r="B191" s="237"/>
      <c r="C191" s="238"/>
      <c r="D191" s="227" t="s">
        <v>141</v>
      </c>
      <c r="E191" s="239" t="s">
        <v>1</v>
      </c>
      <c r="F191" s="240" t="s">
        <v>265</v>
      </c>
      <c r="G191" s="238"/>
      <c r="H191" s="239" t="s">
        <v>1</v>
      </c>
      <c r="I191" s="241"/>
      <c r="J191" s="238"/>
      <c r="K191" s="238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141</v>
      </c>
      <c r="AU191" s="246" t="s">
        <v>85</v>
      </c>
      <c r="AV191" s="14" t="s">
        <v>81</v>
      </c>
      <c r="AW191" s="14" t="s">
        <v>32</v>
      </c>
      <c r="AX191" s="14" t="s">
        <v>76</v>
      </c>
      <c r="AY191" s="246" t="s">
        <v>128</v>
      </c>
    </row>
    <row r="192" s="13" customFormat="1">
      <c r="A192" s="13"/>
      <c r="B192" s="225"/>
      <c r="C192" s="226"/>
      <c r="D192" s="227" t="s">
        <v>141</v>
      </c>
      <c r="E192" s="228" t="s">
        <v>1</v>
      </c>
      <c r="F192" s="229" t="s">
        <v>266</v>
      </c>
      <c r="G192" s="226"/>
      <c r="H192" s="230">
        <v>8.2720000000000002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141</v>
      </c>
      <c r="AU192" s="236" t="s">
        <v>85</v>
      </c>
      <c r="AV192" s="13" t="s">
        <v>85</v>
      </c>
      <c r="AW192" s="13" t="s">
        <v>32</v>
      </c>
      <c r="AX192" s="13" t="s">
        <v>81</v>
      </c>
      <c r="AY192" s="236" t="s">
        <v>128</v>
      </c>
    </row>
    <row r="193" s="12" customFormat="1" ht="22.8" customHeight="1">
      <c r="A193" s="12"/>
      <c r="B193" s="196"/>
      <c r="C193" s="197"/>
      <c r="D193" s="198" t="s">
        <v>75</v>
      </c>
      <c r="E193" s="210" t="s">
        <v>143</v>
      </c>
      <c r="F193" s="210" t="s">
        <v>267</v>
      </c>
      <c r="G193" s="197"/>
      <c r="H193" s="197"/>
      <c r="I193" s="200"/>
      <c r="J193" s="211">
        <f>BK193</f>
        <v>0</v>
      </c>
      <c r="K193" s="197"/>
      <c r="L193" s="202"/>
      <c r="M193" s="203"/>
      <c r="N193" s="204"/>
      <c r="O193" s="204"/>
      <c r="P193" s="205">
        <f>SUM(P194:P204)</f>
        <v>0</v>
      </c>
      <c r="Q193" s="204"/>
      <c r="R193" s="205">
        <f>SUM(R194:R204)</f>
        <v>297.225844</v>
      </c>
      <c r="S193" s="204"/>
      <c r="T193" s="206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7" t="s">
        <v>81</v>
      </c>
      <c r="AT193" s="208" t="s">
        <v>75</v>
      </c>
      <c r="AU193" s="208" t="s">
        <v>81</v>
      </c>
      <c r="AY193" s="207" t="s">
        <v>128</v>
      </c>
      <c r="BK193" s="209">
        <f>SUM(BK194:BK204)</f>
        <v>0</v>
      </c>
    </row>
    <row r="194" s="2" customFormat="1" ht="33" customHeight="1">
      <c r="A194" s="38"/>
      <c r="B194" s="39"/>
      <c r="C194" s="212" t="s">
        <v>268</v>
      </c>
      <c r="D194" s="212" t="s">
        <v>130</v>
      </c>
      <c r="E194" s="213" t="s">
        <v>269</v>
      </c>
      <c r="F194" s="214" t="s">
        <v>270</v>
      </c>
      <c r="G194" s="215" t="s">
        <v>156</v>
      </c>
      <c r="H194" s="216">
        <v>127.5</v>
      </c>
      <c r="I194" s="217"/>
      <c r="J194" s="218">
        <f>ROUND(I194*H194,2)</f>
        <v>0</v>
      </c>
      <c r="K194" s="214" t="s">
        <v>139</v>
      </c>
      <c r="L194" s="44"/>
      <c r="M194" s="219" t="s">
        <v>1</v>
      </c>
      <c r="N194" s="220" t="s">
        <v>41</v>
      </c>
      <c r="O194" s="91"/>
      <c r="P194" s="221">
        <f>O194*H194</f>
        <v>0</v>
      </c>
      <c r="Q194" s="221">
        <v>0.012959999999999999</v>
      </c>
      <c r="R194" s="221">
        <f>Q194*H194</f>
        <v>1.6523999999999999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135</v>
      </c>
      <c r="AT194" s="223" t="s">
        <v>130</v>
      </c>
      <c r="AU194" s="223" t="s">
        <v>85</v>
      </c>
      <c r="AY194" s="17" t="s">
        <v>128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135</v>
      </c>
      <c r="BM194" s="223" t="s">
        <v>271</v>
      </c>
    </row>
    <row r="195" s="13" customFormat="1">
      <c r="A195" s="13"/>
      <c r="B195" s="225"/>
      <c r="C195" s="226"/>
      <c r="D195" s="227" t="s">
        <v>141</v>
      </c>
      <c r="E195" s="228" t="s">
        <v>1</v>
      </c>
      <c r="F195" s="229" t="s">
        <v>272</v>
      </c>
      <c r="G195" s="226"/>
      <c r="H195" s="230">
        <v>127.5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141</v>
      </c>
      <c r="AU195" s="236" t="s">
        <v>85</v>
      </c>
      <c r="AV195" s="13" t="s">
        <v>85</v>
      </c>
      <c r="AW195" s="13" t="s">
        <v>32</v>
      </c>
      <c r="AX195" s="13" t="s">
        <v>81</v>
      </c>
      <c r="AY195" s="236" t="s">
        <v>128</v>
      </c>
    </row>
    <row r="196" s="2" customFormat="1" ht="16.5" customHeight="1">
      <c r="A196" s="38"/>
      <c r="B196" s="39"/>
      <c r="C196" s="247" t="s">
        <v>273</v>
      </c>
      <c r="D196" s="247" t="s">
        <v>173</v>
      </c>
      <c r="E196" s="248" t="s">
        <v>274</v>
      </c>
      <c r="F196" s="249" t="s">
        <v>275</v>
      </c>
      <c r="G196" s="250" t="s">
        <v>276</v>
      </c>
      <c r="H196" s="251">
        <v>280.5</v>
      </c>
      <c r="I196" s="252"/>
      <c r="J196" s="253">
        <f>ROUND(I196*H196,2)</f>
        <v>0</v>
      </c>
      <c r="K196" s="249" t="s">
        <v>139</v>
      </c>
      <c r="L196" s="254"/>
      <c r="M196" s="255" t="s">
        <v>1</v>
      </c>
      <c r="N196" s="256" t="s">
        <v>41</v>
      </c>
      <c r="O196" s="91"/>
      <c r="P196" s="221">
        <f>O196*H196</f>
        <v>0</v>
      </c>
      <c r="Q196" s="221">
        <v>1</v>
      </c>
      <c r="R196" s="221">
        <f>Q196*H196</f>
        <v>280.5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172</v>
      </c>
      <c r="AT196" s="223" t="s">
        <v>173</v>
      </c>
      <c r="AU196" s="223" t="s">
        <v>85</v>
      </c>
      <c r="AY196" s="17" t="s">
        <v>128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135</v>
      </c>
      <c r="BM196" s="223" t="s">
        <v>277</v>
      </c>
    </row>
    <row r="197" s="13" customFormat="1">
      <c r="A197" s="13"/>
      <c r="B197" s="225"/>
      <c r="C197" s="226"/>
      <c r="D197" s="227" t="s">
        <v>141</v>
      </c>
      <c r="E197" s="226"/>
      <c r="F197" s="229" t="s">
        <v>278</v>
      </c>
      <c r="G197" s="226"/>
      <c r="H197" s="230">
        <v>280.5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141</v>
      </c>
      <c r="AU197" s="236" t="s">
        <v>85</v>
      </c>
      <c r="AV197" s="13" t="s">
        <v>85</v>
      </c>
      <c r="AW197" s="13" t="s">
        <v>4</v>
      </c>
      <c r="AX197" s="13" t="s">
        <v>81</v>
      </c>
      <c r="AY197" s="236" t="s">
        <v>128</v>
      </c>
    </row>
    <row r="198" s="2" customFormat="1" ht="24.15" customHeight="1">
      <c r="A198" s="38"/>
      <c r="B198" s="39"/>
      <c r="C198" s="212" t="s">
        <v>279</v>
      </c>
      <c r="D198" s="212" t="s">
        <v>130</v>
      </c>
      <c r="E198" s="213" t="s">
        <v>280</v>
      </c>
      <c r="F198" s="214" t="s">
        <v>281</v>
      </c>
      <c r="G198" s="215" t="s">
        <v>146</v>
      </c>
      <c r="H198" s="216">
        <v>25</v>
      </c>
      <c r="I198" s="217"/>
      <c r="J198" s="218">
        <f>ROUND(I198*H198,2)</f>
        <v>0</v>
      </c>
      <c r="K198" s="214" t="s">
        <v>1</v>
      </c>
      <c r="L198" s="44"/>
      <c r="M198" s="219" t="s">
        <v>1</v>
      </c>
      <c r="N198" s="220" t="s">
        <v>41</v>
      </c>
      <c r="O198" s="91"/>
      <c r="P198" s="221">
        <f>O198*H198</f>
        <v>0</v>
      </c>
      <c r="Q198" s="221">
        <v>0.17488999999999999</v>
      </c>
      <c r="R198" s="221">
        <f>Q198*H198</f>
        <v>4.3722499999999993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135</v>
      </c>
      <c r="AT198" s="223" t="s">
        <v>130</v>
      </c>
      <c r="AU198" s="223" t="s">
        <v>85</v>
      </c>
      <c r="AY198" s="17" t="s">
        <v>128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135</v>
      </c>
      <c r="BM198" s="223" t="s">
        <v>282</v>
      </c>
    </row>
    <row r="199" s="2" customFormat="1" ht="24.15" customHeight="1">
      <c r="A199" s="38"/>
      <c r="B199" s="39"/>
      <c r="C199" s="247" t="s">
        <v>283</v>
      </c>
      <c r="D199" s="247" t="s">
        <v>173</v>
      </c>
      <c r="E199" s="248" t="s">
        <v>284</v>
      </c>
      <c r="F199" s="249" t="s">
        <v>285</v>
      </c>
      <c r="G199" s="250" t="s">
        <v>276</v>
      </c>
      <c r="H199" s="251">
        <v>2.3889999999999998</v>
      </c>
      <c r="I199" s="252"/>
      <c r="J199" s="253">
        <f>ROUND(I199*H199,2)</f>
        <v>0</v>
      </c>
      <c r="K199" s="249" t="s">
        <v>139</v>
      </c>
      <c r="L199" s="254"/>
      <c r="M199" s="255" t="s">
        <v>1</v>
      </c>
      <c r="N199" s="256" t="s">
        <v>41</v>
      </c>
      <c r="O199" s="91"/>
      <c r="P199" s="221">
        <f>O199*H199</f>
        <v>0</v>
      </c>
      <c r="Q199" s="221">
        <v>1</v>
      </c>
      <c r="R199" s="221">
        <f>Q199*H199</f>
        <v>2.3889999999999998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172</v>
      </c>
      <c r="AT199" s="223" t="s">
        <v>173</v>
      </c>
      <c r="AU199" s="223" t="s">
        <v>85</v>
      </c>
      <c r="AY199" s="17" t="s">
        <v>128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135</v>
      </c>
      <c r="BM199" s="223" t="s">
        <v>286</v>
      </c>
    </row>
    <row r="200" s="13" customFormat="1">
      <c r="A200" s="13"/>
      <c r="B200" s="225"/>
      <c r="C200" s="226"/>
      <c r="D200" s="227" t="s">
        <v>141</v>
      </c>
      <c r="E200" s="228" t="s">
        <v>1</v>
      </c>
      <c r="F200" s="229" t="s">
        <v>287</v>
      </c>
      <c r="G200" s="226"/>
      <c r="H200" s="230">
        <v>2.3889999999999998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141</v>
      </c>
      <c r="AU200" s="236" t="s">
        <v>85</v>
      </c>
      <c r="AV200" s="13" t="s">
        <v>85</v>
      </c>
      <c r="AW200" s="13" t="s">
        <v>32</v>
      </c>
      <c r="AX200" s="13" t="s">
        <v>81</v>
      </c>
      <c r="AY200" s="236" t="s">
        <v>128</v>
      </c>
    </row>
    <row r="201" s="2" customFormat="1" ht="16.5" customHeight="1">
      <c r="A201" s="38"/>
      <c r="B201" s="39"/>
      <c r="C201" s="247" t="s">
        <v>288</v>
      </c>
      <c r="D201" s="247" t="s">
        <v>173</v>
      </c>
      <c r="E201" s="248" t="s">
        <v>289</v>
      </c>
      <c r="F201" s="249" t="s">
        <v>290</v>
      </c>
      <c r="G201" s="250" t="s">
        <v>156</v>
      </c>
      <c r="H201" s="251">
        <v>3.266</v>
      </c>
      <c r="I201" s="252"/>
      <c r="J201" s="253">
        <f>ROUND(I201*H201,2)</f>
        <v>0</v>
      </c>
      <c r="K201" s="249" t="s">
        <v>139</v>
      </c>
      <c r="L201" s="254"/>
      <c r="M201" s="255" t="s">
        <v>1</v>
      </c>
      <c r="N201" s="256" t="s">
        <v>41</v>
      </c>
      <c r="O201" s="91"/>
      <c r="P201" s="221">
        <f>O201*H201</f>
        <v>0</v>
      </c>
      <c r="Q201" s="221">
        <v>2.4289999999999998</v>
      </c>
      <c r="R201" s="221">
        <f>Q201*H201</f>
        <v>7.9331139999999998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172</v>
      </c>
      <c r="AT201" s="223" t="s">
        <v>173</v>
      </c>
      <c r="AU201" s="223" t="s">
        <v>85</v>
      </c>
      <c r="AY201" s="17" t="s">
        <v>128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135</v>
      </c>
      <c r="BM201" s="223" t="s">
        <v>291</v>
      </c>
    </row>
    <row r="202" s="13" customFormat="1">
      <c r="A202" s="13"/>
      <c r="B202" s="225"/>
      <c r="C202" s="226"/>
      <c r="D202" s="227" t="s">
        <v>141</v>
      </c>
      <c r="E202" s="228" t="s">
        <v>1</v>
      </c>
      <c r="F202" s="229" t="s">
        <v>292</v>
      </c>
      <c r="G202" s="226"/>
      <c r="H202" s="230">
        <v>3.266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141</v>
      </c>
      <c r="AU202" s="236" t="s">
        <v>85</v>
      </c>
      <c r="AV202" s="13" t="s">
        <v>85</v>
      </c>
      <c r="AW202" s="13" t="s">
        <v>32</v>
      </c>
      <c r="AX202" s="13" t="s">
        <v>81</v>
      </c>
      <c r="AY202" s="236" t="s">
        <v>128</v>
      </c>
    </row>
    <row r="203" s="2" customFormat="1" ht="16.5" customHeight="1">
      <c r="A203" s="38"/>
      <c r="B203" s="39"/>
      <c r="C203" s="212" t="s">
        <v>293</v>
      </c>
      <c r="D203" s="212" t="s">
        <v>130</v>
      </c>
      <c r="E203" s="213" t="s">
        <v>294</v>
      </c>
      <c r="F203" s="214" t="s">
        <v>295</v>
      </c>
      <c r="G203" s="215" t="s">
        <v>146</v>
      </c>
      <c r="H203" s="216">
        <v>6</v>
      </c>
      <c r="I203" s="217"/>
      <c r="J203" s="218">
        <f>ROUND(I203*H203,2)</f>
        <v>0</v>
      </c>
      <c r="K203" s="214" t="s">
        <v>1</v>
      </c>
      <c r="L203" s="44"/>
      <c r="M203" s="219" t="s">
        <v>1</v>
      </c>
      <c r="N203" s="220" t="s">
        <v>41</v>
      </c>
      <c r="O203" s="91"/>
      <c r="P203" s="221">
        <f>O203*H203</f>
        <v>0</v>
      </c>
      <c r="Q203" s="221">
        <v>0.0046800000000000001</v>
      </c>
      <c r="R203" s="221">
        <f>Q203*H203</f>
        <v>0.028080000000000001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135</v>
      </c>
      <c r="AT203" s="223" t="s">
        <v>130</v>
      </c>
      <c r="AU203" s="223" t="s">
        <v>85</v>
      </c>
      <c r="AY203" s="17" t="s">
        <v>128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135</v>
      </c>
      <c r="BM203" s="223" t="s">
        <v>296</v>
      </c>
    </row>
    <row r="204" s="2" customFormat="1" ht="16.5" customHeight="1">
      <c r="A204" s="38"/>
      <c r="B204" s="39"/>
      <c r="C204" s="212" t="s">
        <v>297</v>
      </c>
      <c r="D204" s="212" t="s">
        <v>130</v>
      </c>
      <c r="E204" s="213" t="s">
        <v>298</v>
      </c>
      <c r="F204" s="214" t="s">
        <v>299</v>
      </c>
      <c r="G204" s="215" t="s">
        <v>181</v>
      </c>
      <c r="H204" s="216">
        <v>75</v>
      </c>
      <c r="I204" s="217"/>
      <c r="J204" s="218">
        <f>ROUND(I204*H204,2)</f>
        <v>0</v>
      </c>
      <c r="K204" s="214" t="s">
        <v>1</v>
      </c>
      <c r="L204" s="44"/>
      <c r="M204" s="219" t="s">
        <v>1</v>
      </c>
      <c r="N204" s="220" t="s">
        <v>41</v>
      </c>
      <c r="O204" s="91"/>
      <c r="P204" s="221">
        <f>O204*H204</f>
        <v>0</v>
      </c>
      <c r="Q204" s="221">
        <v>0.0046800000000000001</v>
      </c>
      <c r="R204" s="221">
        <f>Q204*H204</f>
        <v>0.35100000000000003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135</v>
      </c>
      <c r="AT204" s="223" t="s">
        <v>130</v>
      </c>
      <c r="AU204" s="223" t="s">
        <v>85</v>
      </c>
      <c r="AY204" s="17" t="s">
        <v>128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135</v>
      </c>
      <c r="BM204" s="223" t="s">
        <v>300</v>
      </c>
    </row>
    <row r="205" s="12" customFormat="1" ht="22.8" customHeight="1">
      <c r="A205" s="12"/>
      <c r="B205" s="196"/>
      <c r="C205" s="197"/>
      <c r="D205" s="198" t="s">
        <v>75</v>
      </c>
      <c r="E205" s="210" t="s">
        <v>135</v>
      </c>
      <c r="F205" s="210" t="s">
        <v>301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SUM(P206:P210)</f>
        <v>0</v>
      </c>
      <c r="Q205" s="204"/>
      <c r="R205" s="205">
        <f>SUM(R206:R210)</f>
        <v>14.569104960000001</v>
      </c>
      <c r="S205" s="204"/>
      <c r="T205" s="206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81</v>
      </c>
      <c r="AT205" s="208" t="s">
        <v>75</v>
      </c>
      <c r="AU205" s="208" t="s">
        <v>81</v>
      </c>
      <c r="AY205" s="207" t="s">
        <v>128</v>
      </c>
      <c r="BK205" s="209">
        <f>SUM(BK206:BK210)</f>
        <v>0</v>
      </c>
    </row>
    <row r="206" s="2" customFormat="1" ht="24.15" customHeight="1">
      <c r="A206" s="38"/>
      <c r="B206" s="39"/>
      <c r="C206" s="212" t="s">
        <v>302</v>
      </c>
      <c r="D206" s="212" t="s">
        <v>130</v>
      </c>
      <c r="E206" s="213" t="s">
        <v>303</v>
      </c>
      <c r="F206" s="214" t="s">
        <v>304</v>
      </c>
      <c r="G206" s="215" t="s">
        <v>156</v>
      </c>
      <c r="H206" s="216">
        <v>0.86399999999999999</v>
      </c>
      <c r="I206" s="217"/>
      <c r="J206" s="218">
        <f>ROUND(I206*H206,2)</f>
        <v>0</v>
      </c>
      <c r="K206" s="214" t="s">
        <v>139</v>
      </c>
      <c r="L206" s="44"/>
      <c r="M206" s="219" t="s">
        <v>1</v>
      </c>
      <c r="N206" s="220" t="s">
        <v>41</v>
      </c>
      <c r="O206" s="91"/>
      <c r="P206" s="221">
        <f>O206*H206</f>
        <v>0</v>
      </c>
      <c r="Q206" s="221">
        <v>2.79989</v>
      </c>
      <c r="R206" s="221">
        <f>Q206*H206</f>
        <v>2.4191049599999999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135</v>
      </c>
      <c r="AT206" s="223" t="s">
        <v>130</v>
      </c>
      <c r="AU206" s="223" t="s">
        <v>85</v>
      </c>
      <c r="AY206" s="17" t="s">
        <v>128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135</v>
      </c>
      <c r="BM206" s="223" t="s">
        <v>305</v>
      </c>
    </row>
    <row r="207" s="14" customFormat="1">
      <c r="A207" s="14"/>
      <c r="B207" s="237"/>
      <c r="C207" s="238"/>
      <c r="D207" s="227" t="s">
        <v>141</v>
      </c>
      <c r="E207" s="239" t="s">
        <v>1</v>
      </c>
      <c r="F207" s="240" t="s">
        <v>306</v>
      </c>
      <c r="G207" s="238"/>
      <c r="H207" s="239" t="s">
        <v>1</v>
      </c>
      <c r="I207" s="241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141</v>
      </c>
      <c r="AU207" s="246" t="s">
        <v>85</v>
      </c>
      <c r="AV207" s="14" t="s">
        <v>81</v>
      </c>
      <c r="AW207" s="14" t="s">
        <v>32</v>
      </c>
      <c r="AX207" s="14" t="s">
        <v>76</v>
      </c>
      <c r="AY207" s="246" t="s">
        <v>128</v>
      </c>
    </row>
    <row r="208" s="13" customFormat="1">
      <c r="A208" s="13"/>
      <c r="B208" s="225"/>
      <c r="C208" s="226"/>
      <c r="D208" s="227" t="s">
        <v>141</v>
      </c>
      <c r="E208" s="228" t="s">
        <v>1</v>
      </c>
      <c r="F208" s="229" t="s">
        <v>307</v>
      </c>
      <c r="G208" s="226"/>
      <c r="H208" s="230">
        <v>0.86399999999999999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141</v>
      </c>
      <c r="AU208" s="236" t="s">
        <v>85</v>
      </c>
      <c r="AV208" s="13" t="s">
        <v>85</v>
      </c>
      <c r="AW208" s="13" t="s">
        <v>32</v>
      </c>
      <c r="AX208" s="13" t="s">
        <v>81</v>
      </c>
      <c r="AY208" s="236" t="s">
        <v>128</v>
      </c>
    </row>
    <row r="209" s="2" customFormat="1" ht="24.15" customHeight="1">
      <c r="A209" s="38"/>
      <c r="B209" s="39"/>
      <c r="C209" s="212" t="s">
        <v>308</v>
      </c>
      <c r="D209" s="212" t="s">
        <v>130</v>
      </c>
      <c r="E209" s="213" t="s">
        <v>309</v>
      </c>
      <c r="F209" s="214" t="s">
        <v>310</v>
      </c>
      <c r="G209" s="215" t="s">
        <v>156</v>
      </c>
      <c r="H209" s="216">
        <v>5.625</v>
      </c>
      <c r="I209" s="217"/>
      <c r="J209" s="218">
        <f>ROUND(I209*H209,2)</f>
        <v>0</v>
      </c>
      <c r="K209" s="214" t="s">
        <v>1</v>
      </c>
      <c r="L209" s="44"/>
      <c r="M209" s="219" t="s">
        <v>1</v>
      </c>
      <c r="N209" s="220" t="s">
        <v>41</v>
      </c>
      <c r="O209" s="91"/>
      <c r="P209" s="221">
        <f>O209*H209</f>
        <v>0</v>
      </c>
      <c r="Q209" s="221">
        <v>2.1600000000000001</v>
      </c>
      <c r="R209" s="221">
        <f>Q209*H209</f>
        <v>12.15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135</v>
      </c>
      <c r="AT209" s="223" t="s">
        <v>130</v>
      </c>
      <c r="AU209" s="223" t="s">
        <v>85</v>
      </c>
      <c r="AY209" s="17" t="s">
        <v>128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135</v>
      </c>
      <c r="BM209" s="223" t="s">
        <v>311</v>
      </c>
    </row>
    <row r="210" s="13" customFormat="1">
      <c r="A210" s="13"/>
      <c r="B210" s="225"/>
      <c r="C210" s="226"/>
      <c r="D210" s="227" t="s">
        <v>141</v>
      </c>
      <c r="E210" s="228" t="s">
        <v>1</v>
      </c>
      <c r="F210" s="229" t="s">
        <v>312</v>
      </c>
      <c r="G210" s="226"/>
      <c r="H210" s="230">
        <v>5.625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141</v>
      </c>
      <c r="AU210" s="236" t="s">
        <v>85</v>
      </c>
      <c r="AV210" s="13" t="s">
        <v>85</v>
      </c>
      <c r="AW210" s="13" t="s">
        <v>32</v>
      </c>
      <c r="AX210" s="13" t="s">
        <v>81</v>
      </c>
      <c r="AY210" s="236" t="s">
        <v>128</v>
      </c>
    </row>
    <row r="211" s="12" customFormat="1" ht="22.8" customHeight="1">
      <c r="A211" s="12"/>
      <c r="B211" s="196"/>
      <c r="C211" s="197"/>
      <c r="D211" s="198" t="s">
        <v>75</v>
      </c>
      <c r="E211" s="210" t="s">
        <v>172</v>
      </c>
      <c r="F211" s="210" t="s">
        <v>313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SUM(P212:P218)</f>
        <v>0</v>
      </c>
      <c r="Q211" s="204"/>
      <c r="R211" s="205">
        <f>SUM(R212:R218)</f>
        <v>5.2106654599999995</v>
      </c>
      <c r="S211" s="204"/>
      <c r="T211" s="206">
        <f>SUM(T212:T218)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81</v>
      </c>
      <c r="AT211" s="208" t="s">
        <v>75</v>
      </c>
      <c r="AU211" s="208" t="s">
        <v>81</v>
      </c>
      <c r="AY211" s="207" t="s">
        <v>128</v>
      </c>
      <c r="BK211" s="209">
        <f>SUM(BK212:BK218)</f>
        <v>0</v>
      </c>
    </row>
    <row r="212" s="2" customFormat="1" ht="24.15" customHeight="1">
      <c r="A212" s="38"/>
      <c r="B212" s="39"/>
      <c r="C212" s="212" t="s">
        <v>314</v>
      </c>
      <c r="D212" s="212" t="s">
        <v>130</v>
      </c>
      <c r="E212" s="213" t="s">
        <v>315</v>
      </c>
      <c r="F212" s="214" t="s">
        <v>316</v>
      </c>
      <c r="G212" s="215" t="s">
        <v>181</v>
      </c>
      <c r="H212" s="216">
        <v>40</v>
      </c>
      <c r="I212" s="217"/>
      <c r="J212" s="218">
        <f>ROUND(I212*H212,2)</f>
        <v>0</v>
      </c>
      <c r="K212" s="214" t="s">
        <v>139</v>
      </c>
      <c r="L212" s="44"/>
      <c r="M212" s="219" t="s">
        <v>1</v>
      </c>
      <c r="N212" s="220" t="s">
        <v>41</v>
      </c>
      <c r="O212" s="91"/>
      <c r="P212" s="221">
        <f>O212*H212</f>
        <v>0</v>
      </c>
      <c r="Q212" s="221">
        <v>2.0000000000000002E-05</v>
      </c>
      <c r="R212" s="221">
        <f>Q212*H212</f>
        <v>0.00080000000000000004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135</v>
      </c>
      <c r="AT212" s="223" t="s">
        <v>130</v>
      </c>
      <c r="AU212" s="223" t="s">
        <v>85</v>
      </c>
      <c r="AY212" s="17" t="s">
        <v>128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135</v>
      </c>
      <c r="BM212" s="223" t="s">
        <v>317</v>
      </c>
    </row>
    <row r="213" s="13" customFormat="1">
      <c r="A213" s="13"/>
      <c r="B213" s="225"/>
      <c r="C213" s="226"/>
      <c r="D213" s="227" t="s">
        <v>141</v>
      </c>
      <c r="E213" s="228" t="s">
        <v>1</v>
      </c>
      <c r="F213" s="229" t="s">
        <v>318</v>
      </c>
      <c r="G213" s="226"/>
      <c r="H213" s="230">
        <v>40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141</v>
      </c>
      <c r="AU213" s="236" t="s">
        <v>85</v>
      </c>
      <c r="AV213" s="13" t="s">
        <v>85</v>
      </c>
      <c r="AW213" s="13" t="s">
        <v>32</v>
      </c>
      <c r="AX213" s="13" t="s">
        <v>81</v>
      </c>
      <c r="AY213" s="236" t="s">
        <v>128</v>
      </c>
    </row>
    <row r="214" s="2" customFormat="1" ht="24.15" customHeight="1">
      <c r="A214" s="38"/>
      <c r="B214" s="39"/>
      <c r="C214" s="247" t="s">
        <v>319</v>
      </c>
      <c r="D214" s="247" t="s">
        <v>173</v>
      </c>
      <c r="E214" s="248" t="s">
        <v>320</v>
      </c>
      <c r="F214" s="249" t="s">
        <v>321</v>
      </c>
      <c r="G214" s="250" t="s">
        <v>181</v>
      </c>
      <c r="H214" s="251">
        <v>40.600000000000001</v>
      </c>
      <c r="I214" s="252"/>
      <c r="J214" s="253">
        <f>ROUND(I214*H214,2)</f>
        <v>0</v>
      </c>
      <c r="K214" s="249" t="s">
        <v>139</v>
      </c>
      <c r="L214" s="254"/>
      <c r="M214" s="255" t="s">
        <v>1</v>
      </c>
      <c r="N214" s="256" t="s">
        <v>41</v>
      </c>
      <c r="O214" s="91"/>
      <c r="P214" s="221">
        <f>O214*H214</f>
        <v>0</v>
      </c>
      <c r="Q214" s="221">
        <v>0.0080000000000000002</v>
      </c>
      <c r="R214" s="221">
        <f>Q214*H214</f>
        <v>0.32480000000000003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172</v>
      </c>
      <c r="AT214" s="223" t="s">
        <v>173</v>
      </c>
      <c r="AU214" s="223" t="s">
        <v>85</v>
      </c>
      <c r="AY214" s="17" t="s">
        <v>128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135</v>
      </c>
      <c r="BM214" s="223" t="s">
        <v>322</v>
      </c>
    </row>
    <row r="215" s="13" customFormat="1">
      <c r="A215" s="13"/>
      <c r="B215" s="225"/>
      <c r="C215" s="226"/>
      <c r="D215" s="227" t="s">
        <v>141</v>
      </c>
      <c r="E215" s="226"/>
      <c r="F215" s="229" t="s">
        <v>323</v>
      </c>
      <c r="G215" s="226"/>
      <c r="H215" s="230">
        <v>40.600000000000001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141</v>
      </c>
      <c r="AU215" s="236" t="s">
        <v>85</v>
      </c>
      <c r="AV215" s="13" t="s">
        <v>85</v>
      </c>
      <c r="AW215" s="13" t="s">
        <v>4</v>
      </c>
      <c r="AX215" s="13" t="s">
        <v>81</v>
      </c>
      <c r="AY215" s="236" t="s">
        <v>128</v>
      </c>
    </row>
    <row r="216" s="2" customFormat="1" ht="16.5" customHeight="1">
      <c r="A216" s="38"/>
      <c r="B216" s="39"/>
      <c r="C216" s="212" t="s">
        <v>324</v>
      </c>
      <c r="D216" s="212" t="s">
        <v>130</v>
      </c>
      <c r="E216" s="213" t="s">
        <v>325</v>
      </c>
      <c r="F216" s="214" t="s">
        <v>326</v>
      </c>
      <c r="G216" s="215" t="s">
        <v>156</v>
      </c>
      <c r="H216" s="216">
        <v>2.1230000000000002</v>
      </c>
      <c r="I216" s="217"/>
      <c r="J216" s="218">
        <f>ROUND(I216*H216,2)</f>
        <v>0</v>
      </c>
      <c r="K216" s="214" t="s">
        <v>1</v>
      </c>
      <c r="L216" s="44"/>
      <c r="M216" s="219" t="s">
        <v>1</v>
      </c>
      <c r="N216" s="220" t="s">
        <v>41</v>
      </c>
      <c r="O216" s="91"/>
      <c r="P216" s="221">
        <f>O216*H216</f>
        <v>0</v>
      </c>
      <c r="Q216" s="221">
        <v>2.3010199999999998</v>
      </c>
      <c r="R216" s="221">
        <f>Q216*H216</f>
        <v>4.8850654599999999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135</v>
      </c>
      <c r="AT216" s="223" t="s">
        <v>130</v>
      </c>
      <c r="AU216" s="223" t="s">
        <v>85</v>
      </c>
      <c r="AY216" s="17" t="s">
        <v>128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135</v>
      </c>
      <c r="BM216" s="223" t="s">
        <v>327</v>
      </c>
    </row>
    <row r="217" s="14" customFormat="1">
      <c r="A217" s="14"/>
      <c r="B217" s="237"/>
      <c r="C217" s="238"/>
      <c r="D217" s="227" t="s">
        <v>141</v>
      </c>
      <c r="E217" s="239" t="s">
        <v>1</v>
      </c>
      <c r="F217" s="240" t="s">
        <v>328</v>
      </c>
      <c r="G217" s="238"/>
      <c r="H217" s="239" t="s">
        <v>1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141</v>
      </c>
      <c r="AU217" s="246" t="s">
        <v>85</v>
      </c>
      <c r="AV217" s="14" t="s">
        <v>81</v>
      </c>
      <c r="AW217" s="14" t="s">
        <v>32</v>
      </c>
      <c r="AX217" s="14" t="s">
        <v>76</v>
      </c>
      <c r="AY217" s="246" t="s">
        <v>128</v>
      </c>
    </row>
    <row r="218" s="13" customFormat="1">
      <c r="A218" s="13"/>
      <c r="B218" s="225"/>
      <c r="C218" s="226"/>
      <c r="D218" s="227" t="s">
        <v>141</v>
      </c>
      <c r="E218" s="228" t="s">
        <v>1</v>
      </c>
      <c r="F218" s="229" t="s">
        <v>329</v>
      </c>
      <c r="G218" s="226"/>
      <c r="H218" s="230">
        <v>2.1230000000000002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141</v>
      </c>
      <c r="AU218" s="236" t="s">
        <v>85</v>
      </c>
      <c r="AV218" s="13" t="s">
        <v>85</v>
      </c>
      <c r="AW218" s="13" t="s">
        <v>32</v>
      </c>
      <c r="AX218" s="13" t="s">
        <v>81</v>
      </c>
      <c r="AY218" s="236" t="s">
        <v>128</v>
      </c>
    </row>
    <row r="219" s="12" customFormat="1" ht="22.8" customHeight="1">
      <c r="A219" s="12"/>
      <c r="B219" s="196"/>
      <c r="C219" s="197"/>
      <c r="D219" s="198" t="s">
        <v>75</v>
      </c>
      <c r="E219" s="210" t="s">
        <v>178</v>
      </c>
      <c r="F219" s="210" t="s">
        <v>330</v>
      </c>
      <c r="G219" s="197"/>
      <c r="H219" s="197"/>
      <c r="I219" s="200"/>
      <c r="J219" s="211">
        <f>BK219</f>
        <v>0</v>
      </c>
      <c r="K219" s="197"/>
      <c r="L219" s="202"/>
      <c r="M219" s="203"/>
      <c r="N219" s="204"/>
      <c r="O219" s="204"/>
      <c r="P219" s="205">
        <f>P220</f>
        <v>0</v>
      </c>
      <c r="Q219" s="204"/>
      <c r="R219" s="205">
        <f>R220</f>
        <v>0</v>
      </c>
      <c r="S219" s="204"/>
      <c r="T219" s="206">
        <f>T220</f>
        <v>12.5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81</v>
      </c>
      <c r="AT219" s="208" t="s">
        <v>75</v>
      </c>
      <c r="AU219" s="208" t="s">
        <v>81</v>
      </c>
      <c r="AY219" s="207" t="s">
        <v>128</v>
      </c>
      <c r="BK219" s="209">
        <f>BK220</f>
        <v>0</v>
      </c>
    </row>
    <row r="220" s="2" customFormat="1" ht="24.15" customHeight="1">
      <c r="A220" s="38"/>
      <c r="B220" s="39"/>
      <c r="C220" s="212" t="s">
        <v>331</v>
      </c>
      <c r="D220" s="212" t="s">
        <v>130</v>
      </c>
      <c r="E220" s="213" t="s">
        <v>332</v>
      </c>
      <c r="F220" s="214" t="s">
        <v>333</v>
      </c>
      <c r="G220" s="215" t="s">
        <v>156</v>
      </c>
      <c r="H220" s="216">
        <v>5</v>
      </c>
      <c r="I220" s="217"/>
      <c r="J220" s="218">
        <f>ROUND(I220*H220,2)</f>
        <v>0</v>
      </c>
      <c r="K220" s="214" t="s">
        <v>1</v>
      </c>
      <c r="L220" s="44"/>
      <c r="M220" s="219" t="s">
        <v>1</v>
      </c>
      <c r="N220" s="220" t="s">
        <v>41</v>
      </c>
      <c r="O220" s="91"/>
      <c r="P220" s="221">
        <f>O220*H220</f>
        <v>0</v>
      </c>
      <c r="Q220" s="221">
        <v>0</v>
      </c>
      <c r="R220" s="221">
        <f>Q220*H220</f>
        <v>0</v>
      </c>
      <c r="S220" s="221">
        <v>2.5</v>
      </c>
      <c r="T220" s="222">
        <f>S220*H220</f>
        <v>12.5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135</v>
      </c>
      <c r="AT220" s="223" t="s">
        <v>130</v>
      </c>
      <c r="AU220" s="223" t="s">
        <v>85</v>
      </c>
      <c r="AY220" s="17" t="s">
        <v>128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135</v>
      </c>
      <c r="BM220" s="223" t="s">
        <v>334</v>
      </c>
    </row>
    <row r="221" s="12" customFormat="1" ht="22.8" customHeight="1">
      <c r="A221" s="12"/>
      <c r="B221" s="196"/>
      <c r="C221" s="197"/>
      <c r="D221" s="198" t="s">
        <v>75</v>
      </c>
      <c r="E221" s="210" t="s">
        <v>335</v>
      </c>
      <c r="F221" s="210" t="s">
        <v>336</v>
      </c>
      <c r="G221" s="197"/>
      <c r="H221" s="197"/>
      <c r="I221" s="200"/>
      <c r="J221" s="211">
        <f>BK221</f>
        <v>0</v>
      </c>
      <c r="K221" s="197"/>
      <c r="L221" s="202"/>
      <c r="M221" s="203"/>
      <c r="N221" s="204"/>
      <c r="O221" s="204"/>
      <c r="P221" s="205">
        <f>P222</f>
        <v>0</v>
      </c>
      <c r="Q221" s="204"/>
      <c r="R221" s="205">
        <f>R222</f>
        <v>0</v>
      </c>
      <c r="S221" s="204"/>
      <c r="T221" s="206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7" t="s">
        <v>81</v>
      </c>
      <c r="AT221" s="208" t="s">
        <v>75</v>
      </c>
      <c r="AU221" s="208" t="s">
        <v>81</v>
      </c>
      <c r="AY221" s="207" t="s">
        <v>128</v>
      </c>
      <c r="BK221" s="209">
        <f>BK222</f>
        <v>0</v>
      </c>
    </row>
    <row r="222" s="2" customFormat="1" ht="33" customHeight="1">
      <c r="A222" s="38"/>
      <c r="B222" s="39"/>
      <c r="C222" s="212" t="s">
        <v>337</v>
      </c>
      <c r="D222" s="212" t="s">
        <v>130</v>
      </c>
      <c r="E222" s="213" t="s">
        <v>338</v>
      </c>
      <c r="F222" s="214" t="s">
        <v>339</v>
      </c>
      <c r="G222" s="215" t="s">
        <v>276</v>
      </c>
      <c r="H222" s="216">
        <v>344.71199999999999</v>
      </c>
      <c r="I222" s="217"/>
      <c r="J222" s="218">
        <f>ROUND(I222*H222,2)</f>
        <v>0</v>
      </c>
      <c r="K222" s="214" t="s">
        <v>139</v>
      </c>
      <c r="L222" s="44"/>
      <c r="M222" s="219" t="s">
        <v>1</v>
      </c>
      <c r="N222" s="220" t="s">
        <v>41</v>
      </c>
      <c r="O222" s="91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135</v>
      </c>
      <c r="AT222" s="223" t="s">
        <v>130</v>
      </c>
      <c r="AU222" s="223" t="s">
        <v>85</v>
      </c>
      <c r="AY222" s="17" t="s">
        <v>128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135</v>
      </c>
      <c r="BM222" s="223" t="s">
        <v>340</v>
      </c>
    </row>
    <row r="223" s="12" customFormat="1" ht="25.92" customHeight="1">
      <c r="A223" s="12"/>
      <c r="B223" s="196"/>
      <c r="C223" s="197"/>
      <c r="D223" s="198" t="s">
        <v>75</v>
      </c>
      <c r="E223" s="199" t="s">
        <v>341</v>
      </c>
      <c r="F223" s="199" t="s">
        <v>342</v>
      </c>
      <c r="G223" s="197"/>
      <c r="H223" s="197"/>
      <c r="I223" s="200"/>
      <c r="J223" s="201">
        <f>BK223</f>
        <v>0</v>
      </c>
      <c r="K223" s="197"/>
      <c r="L223" s="202"/>
      <c r="M223" s="203"/>
      <c r="N223" s="204"/>
      <c r="O223" s="204"/>
      <c r="P223" s="205">
        <f>P224+P232+P238+P242</f>
        <v>0</v>
      </c>
      <c r="Q223" s="204"/>
      <c r="R223" s="205">
        <f>R224+R232+R238+R242</f>
        <v>1.82943824</v>
      </c>
      <c r="S223" s="204"/>
      <c r="T223" s="206">
        <f>T224+T232+T238+T242</f>
        <v>0.73680000000000001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85</v>
      </c>
      <c r="AT223" s="208" t="s">
        <v>75</v>
      </c>
      <c r="AU223" s="208" t="s">
        <v>76</v>
      </c>
      <c r="AY223" s="207" t="s">
        <v>128</v>
      </c>
      <c r="BK223" s="209">
        <f>BK224+BK232+BK238+BK242</f>
        <v>0</v>
      </c>
    </row>
    <row r="224" s="12" customFormat="1" ht="22.8" customHeight="1">
      <c r="A224" s="12"/>
      <c r="B224" s="196"/>
      <c r="C224" s="197"/>
      <c r="D224" s="198" t="s">
        <v>75</v>
      </c>
      <c r="E224" s="210" t="s">
        <v>343</v>
      </c>
      <c r="F224" s="210" t="s">
        <v>344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SUM(P225:P231)</f>
        <v>0</v>
      </c>
      <c r="Q224" s="204"/>
      <c r="R224" s="205">
        <f>SUM(R225:R231)</f>
        <v>0.96836847999999998</v>
      </c>
      <c r="S224" s="204"/>
      <c r="T224" s="206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85</v>
      </c>
      <c r="AT224" s="208" t="s">
        <v>75</v>
      </c>
      <c r="AU224" s="208" t="s">
        <v>81</v>
      </c>
      <c r="AY224" s="207" t="s">
        <v>128</v>
      </c>
      <c r="BK224" s="209">
        <f>SUM(BK225:BK231)</f>
        <v>0</v>
      </c>
    </row>
    <row r="225" s="2" customFormat="1" ht="16.5" customHeight="1">
      <c r="A225" s="38"/>
      <c r="B225" s="39"/>
      <c r="C225" s="212" t="s">
        <v>345</v>
      </c>
      <c r="D225" s="212" t="s">
        <v>130</v>
      </c>
      <c r="E225" s="213" t="s">
        <v>346</v>
      </c>
      <c r="F225" s="214" t="s">
        <v>347</v>
      </c>
      <c r="G225" s="215" t="s">
        <v>181</v>
      </c>
      <c r="H225" s="216">
        <v>24</v>
      </c>
      <c r="I225" s="217"/>
      <c r="J225" s="218">
        <f>ROUND(I225*H225,2)</f>
        <v>0</v>
      </c>
      <c r="K225" s="214" t="s">
        <v>139</v>
      </c>
      <c r="L225" s="44"/>
      <c r="M225" s="219" t="s">
        <v>1</v>
      </c>
      <c r="N225" s="220" t="s">
        <v>41</v>
      </c>
      <c r="O225" s="91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214</v>
      </c>
      <c r="AT225" s="223" t="s">
        <v>130</v>
      </c>
      <c r="AU225" s="223" t="s">
        <v>85</v>
      </c>
      <c r="AY225" s="17" t="s">
        <v>128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214</v>
      </c>
      <c r="BM225" s="223" t="s">
        <v>348</v>
      </c>
    </row>
    <row r="226" s="13" customFormat="1">
      <c r="A226" s="13"/>
      <c r="B226" s="225"/>
      <c r="C226" s="226"/>
      <c r="D226" s="227" t="s">
        <v>141</v>
      </c>
      <c r="E226" s="228" t="s">
        <v>1</v>
      </c>
      <c r="F226" s="229" t="s">
        <v>349</v>
      </c>
      <c r="G226" s="226"/>
      <c r="H226" s="230">
        <v>24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141</v>
      </c>
      <c r="AU226" s="236" t="s">
        <v>85</v>
      </c>
      <c r="AV226" s="13" t="s">
        <v>85</v>
      </c>
      <c r="AW226" s="13" t="s">
        <v>32</v>
      </c>
      <c r="AX226" s="13" t="s">
        <v>81</v>
      </c>
      <c r="AY226" s="236" t="s">
        <v>128</v>
      </c>
    </row>
    <row r="227" s="2" customFormat="1" ht="16.5" customHeight="1">
      <c r="A227" s="38"/>
      <c r="B227" s="39"/>
      <c r="C227" s="247" t="s">
        <v>350</v>
      </c>
      <c r="D227" s="247" t="s">
        <v>173</v>
      </c>
      <c r="E227" s="248" t="s">
        <v>351</v>
      </c>
      <c r="F227" s="249" t="s">
        <v>352</v>
      </c>
      <c r="G227" s="250" t="s">
        <v>181</v>
      </c>
      <c r="H227" s="251">
        <v>237.59999999999999</v>
      </c>
      <c r="I227" s="252"/>
      <c r="J227" s="253">
        <f>ROUND(I227*H227,2)</f>
        <v>0</v>
      </c>
      <c r="K227" s="249" t="s">
        <v>139</v>
      </c>
      <c r="L227" s="254"/>
      <c r="M227" s="255" t="s">
        <v>1</v>
      </c>
      <c r="N227" s="256" t="s">
        <v>41</v>
      </c>
      <c r="O227" s="91"/>
      <c r="P227" s="221">
        <f>O227*H227</f>
        <v>0</v>
      </c>
      <c r="Q227" s="221">
        <v>0.0038</v>
      </c>
      <c r="R227" s="221">
        <f>Q227*H227</f>
        <v>0.90288000000000002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297</v>
      </c>
      <c r="AT227" s="223" t="s">
        <v>173</v>
      </c>
      <c r="AU227" s="223" t="s">
        <v>85</v>
      </c>
      <c r="AY227" s="17" t="s">
        <v>128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214</v>
      </c>
      <c r="BM227" s="223" t="s">
        <v>353</v>
      </c>
    </row>
    <row r="228" s="13" customFormat="1">
      <c r="A228" s="13"/>
      <c r="B228" s="225"/>
      <c r="C228" s="226"/>
      <c r="D228" s="227" t="s">
        <v>141</v>
      </c>
      <c r="E228" s="226"/>
      <c r="F228" s="229" t="s">
        <v>354</v>
      </c>
      <c r="G228" s="226"/>
      <c r="H228" s="230">
        <v>237.59999999999999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141</v>
      </c>
      <c r="AU228" s="236" t="s">
        <v>85</v>
      </c>
      <c r="AV228" s="13" t="s">
        <v>85</v>
      </c>
      <c r="AW228" s="13" t="s">
        <v>4</v>
      </c>
      <c r="AX228" s="13" t="s">
        <v>81</v>
      </c>
      <c r="AY228" s="236" t="s">
        <v>128</v>
      </c>
    </row>
    <row r="229" s="2" customFormat="1" ht="24.15" customHeight="1">
      <c r="A229" s="38"/>
      <c r="B229" s="39"/>
      <c r="C229" s="212" t="s">
        <v>355</v>
      </c>
      <c r="D229" s="212" t="s">
        <v>130</v>
      </c>
      <c r="E229" s="213" t="s">
        <v>356</v>
      </c>
      <c r="F229" s="214" t="s">
        <v>357</v>
      </c>
      <c r="G229" s="215" t="s">
        <v>156</v>
      </c>
      <c r="H229" s="216">
        <v>5.4939999999999998</v>
      </c>
      <c r="I229" s="217"/>
      <c r="J229" s="218">
        <f>ROUND(I229*H229,2)</f>
        <v>0</v>
      </c>
      <c r="K229" s="214" t="s">
        <v>139</v>
      </c>
      <c r="L229" s="44"/>
      <c r="M229" s="219" t="s">
        <v>1</v>
      </c>
      <c r="N229" s="220" t="s">
        <v>41</v>
      </c>
      <c r="O229" s="91"/>
      <c r="P229" s="221">
        <f>O229*H229</f>
        <v>0</v>
      </c>
      <c r="Q229" s="221">
        <v>0.01192</v>
      </c>
      <c r="R229" s="221">
        <f>Q229*H229</f>
        <v>0.065488480000000002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214</v>
      </c>
      <c r="AT229" s="223" t="s">
        <v>130</v>
      </c>
      <c r="AU229" s="223" t="s">
        <v>85</v>
      </c>
      <c r="AY229" s="17" t="s">
        <v>128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214</v>
      </c>
      <c r="BM229" s="223" t="s">
        <v>358</v>
      </c>
    </row>
    <row r="230" s="13" customFormat="1">
      <c r="A230" s="13"/>
      <c r="B230" s="225"/>
      <c r="C230" s="226"/>
      <c r="D230" s="227" t="s">
        <v>141</v>
      </c>
      <c r="E230" s="228" t="s">
        <v>1</v>
      </c>
      <c r="F230" s="229" t="s">
        <v>359</v>
      </c>
      <c r="G230" s="226"/>
      <c r="H230" s="230">
        <v>5.4939999999999998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141</v>
      </c>
      <c r="AU230" s="236" t="s">
        <v>85</v>
      </c>
      <c r="AV230" s="13" t="s">
        <v>85</v>
      </c>
      <c r="AW230" s="13" t="s">
        <v>32</v>
      </c>
      <c r="AX230" s="13" t="s">
        <v>81</v>
      </c>
      <c r="AY230" s="236" t="s">
        <v>128</v>
      </c>
    </row>
    <row r="231" s="2" customFormat="1" ht="24.15" customHeight="1">
      <c r="A231" s="38"/>
      <c r="B231" s="39"/>
      <c r="C231" s="212" t="s">
        <v>360</v>
      </c>
      <c r="D231" s="212" t="s">
        <v>130</v>
      </c>
      <c r="E231" s="213" t="s">
        <v>361</v>
      </c>
      <c r="F231" s="214" t="s">
        <v>362</v>
      </c>
      <c r="G231" s="215" t="s">
        <v>363</v>
      </c>
      <c r="H231" s="268"/>
      <c r="I231" s="217"/>
      <c r="J231" s="218">
        <f>ROUND(I231*H231,2)</f>
        <v>0</v>
      </c>
      <c r="K231" s="214" t="s">
        <v>139</v>
      </c>
      <c r="L231" s="44"/>
      <c r="M231" s="219" t="s">
        <v>1</v>
      </c>
      <c r="N231" s="220" t="s">
        <v>41</v>
      </c>
      <c r="O231" s="91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214</v>
      </c>
      <c r="AT231" s="223" t="s">
        <v>130</v>
      </c>
      <c r="AU231" s="223" t="s">
        <v>85</v>
      </c>
      <c r="AY231" s="17" t="s">
        <v>128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214</v>
      </c>
      <c r="BM231" s="223" t="s">
        <v>364</v>
      </c>
    </row>
    <row r="232" s="12" customFormat="1" ht="22.8" customHeight="1">
      <c r="A232" s="12"/>
      <c r="B232" s="196"/>
      <c r="C232" s="197"/>
      <c r="D232" s="198" t="s">
        <v>75</v>
      </c>
      <c r="E232" s="210" t="s">
        <v>365</v>
      </c>
      <c r="F232" s="210" t="s">
        <v>366</v>
      </c>
      <c r="G232" s="197"/>
      <c r="H232" s="197"/>
      <c r="I232" s="200"/>
      <c r="J232" s="211">
        <f>BK232</f>
        <v>0</v>
      </c>
      <c r="K232" s="197"/>
      <c r="L232" s="202"/>
      <c r="M232" s="203"/>
      <c r="N232" s="204"/>
      <c r="O232" s="204"/>
      <c r="P232" s="205">
        <f>SUM(P233:P237)</f>
        <v>0</v>
      </c>
      <c r="Q232" s="204"/>
      <c r="R232" s="205">
        <f>SUM(R233:R237)</f>
        <v>0.040770000000000001</v>
      </c>
      <c r="S232" s="204"/>
      <c r="T232" s="206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7" t="s">
        <v>85</v>
      </c>
      <c r="AT232" s="208" t="s">
        <v>75</v>
      </c>
      <c r="AU232" s="208" t="s">
        <v>81</v>
      </c>
      <c r="AY232" s="207" t="s">
        <v>128</v>
      </c>
      <c r="BK232" s="209">
        <f>SUM(BK233:BK237)</f>
        <v>0</v>
      </c>
    </row>
    <row r="233" s="2" customFormat="1" ht="24.15" customHeight="1">
      <c r="A233" s="38"/>
      <c r="B233" s="39"/>
      <c r="C233" s="212" t="s">
        <v>367</v>
      </c>
      <c r="D233" s="212" t="s">
        <v>130</v>
      </c>
      <c r="E233" s="213" t="s">
        <v>368</v>
      </c>
      <c r="F233" s="214" t="s">
        <v>369</v>
      </c>
      <c r="G233" s="215" t="s">
        <v>370</v>
      </c>
      <c r="H233" s="216">
        <v>679.5</v>
      </c>
      <c r="I233" s="217"/>
      <c r="J233" s="218">
        <f>ROUND(I233*H233,2)</f>
        <v>0</v>
      </c>
      <c r="K233" s="214" t="s">
        <v>139</v>
      </c>
      <c r="L233" s="44"/>
      <c r="M233" s="219" t="s">
        <v>1</v>
      </c>
      <c r="N233" s="220" t="s">
        <v>41</v>
      </c>
      <c r="O233" s="91"/>
      <c r="P233" s="221">
        <f>O233*H233</f>
        <v>0</v>
      </c>
      <c r="Q233" s="221">
        <v>6.0000000000000002E-05</v>
      </c>
      <c r="R233" s="221">
        <f>Q233*H233</f>
        <v>0.040770000000000001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214</v>
      </c>
      <c r="AT233" s="223" t="s">
        <v>130</v>
      </c>
      <c r="AU233" s="223" t="s">
        <v>85</v>
      </c>
      <c r="AY233" s="17" t="s">
        <v>128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214</v>
      </c>
      <c r="BM233" s="223" t="s">
        <v>371</v>
      </c>
    </row>
    <row r="234" s="14" customFormat="1">
      <c r="A234" s="14"/>
      <c r="B234" s="237"/>
      <c r="C234" s="238"/>
      <c r="D234" s="227" t="s">
        <v>141</v>
      </c>
      <c r="E234" s="239" t="s">
        <v>1</v>
      </c>
      <c r="F234" s="240" t="s">
        <v>372</v>
      </c>
      <c r="G234" s="238"/>
      <c r="H234" s="239" t="s">
        <v>1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141</v>
      </c>
      <c r="AU234" s="246" t="s">
        <v>85</v>
      </c>
      <c r="AV234" s="14" t="s">
        <v>81</v>
      </c>
      <c r="AW234" s="14" t="s">
        <v>32</v>
      </c>
      <c r="AX234" s="14" t="s">
        <v>76</v>
      </c>
      <c r="AY234" s="246" t="s">
        <v>128</v>
      </c>
    </row>
    <row r="235" s="13" customFormat="1">
      <c r="A235" s="13"/>
      <c r="B235" s="225"/>
      <c r="C235" s="226"/>
      <c r="D235" s="227" t="s">
        <v>141</v>
      </c>
      <c r="E235" s="228" t="s">
        <v>1</v>
      </c>
      <c r="F235" s="229" t="s">
        <v>373</v>
      </c>
      <c r="G235" s="226"/>
      <c r="H235" s="230">
        <v>679.5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141</v>
      </c>
      <c r="AU235" s="236" t="s">
        <v>85</v>
      </c>
      <c r="AV235" s="13" t="s">
        <v>85</v>
      </c>
      <c r="AW235" s="13" t="s">
        <v>32</v>
      </c>
      <c r="AX235" s="13" t="s">
        <v>81</v>
      </c>
      <c r="AY235" s="236" t="s">
        <v>128</v>
      </c>
    </row>
    <row r="236" s="2" customFormat="1" ht="16.5" customHeight="1">
      <c r="A236" s="38"/>
      <c r="B236" s="39"/>
      <c r="C236" s="247" t="s">
        <v>87</v>
      </c>
      <c r="D236" s="247" t="s">
        <v>173</v>
      </c>
      <c r="E236" s="248" t="s">
        <v>374</v>
      </c>
      <c r="F236" s="249" t="s">
        <v>375</v>
      </c>
      <c r="G236" s="250" t="s">
        <v>370</v>
      </c>
      <c r="H236" s="251">
        <v>679.5</v>
      </c>
      <c r="I236" s="252"/>
      <c r="J236" s="253">
        <f>ROUND(I236*H236,2)</f>
        <v>0</v>
      </c>
      <c r="K236" s="249" t="s">
        <v>1</v>
      </c>
      <c r="L236" s="254"/>
      <c r="M236" s="255" t="s">
        <v>1</v>
      </c>
      <c r="N236" s="256" t="s">
        <v>41</v>
      </c>
      <c r="O236" s="91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297</v>
      </c>
      <c r="AT236" s="223" t="s">
        <v>173</v>
      </c>
      <c r="AU236" s="223" t="s">
        <v>85</v>
      </c>
      <c r="AY236" s="17" t="s">
        <v>128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214</v>
      </c>
      <c r="BM236" s="223" t="s">
        <v>376</v>
      </c>
    </row>
    <row r="237" s="2" customFormat="1" ht="24.15" customHeight="1">
      <c r="A237" s="38"/>
      <c r="B237" s="39"/>
      <c r="C237" s="212" t="s">
        <v>377</v>
      </c>
      <c r="D237" s="212" t="s">
        <v>130</v>
      </c>
      <c r="E237" s="213" t="s">
        <v>378</v>
      </c>
      <c r="F237" s="214" t="s">
        <v>379</v>
      </c>
      <c r="G237" s="215" t="s">
        <v>363</v>
      </c>
      <c r="H237" s="268"/>
      <c r="I237" s="217"/>
      <c r="J237" s="218">
        <f>ROUND(I237*H237,2)</f>
        <v>0</v>
      </c>
      <c r="K237" s="214" t="s">
        <v>134</v>
      </c>
      <c r="L237" s="44"/>
      <c r="M237" s="219" t="s">
        <v>1</v>
      </c>
      <c r="N237" s="220" t="s">
        <v>41</v>
      </c>
      <c r="O237" s="91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214</v>
      </c>
      <c r="AT237" s="223" t="s">
        <v>130</v>
      </c>
      <c r="AU237" s="223" t="s">
        <v>85</v>
      </c>
      <c r="AY237" s="17" t="s">
        <v>128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214</v>
      </c>
      <c r="BM237" s="223" t="s">
        <v>380</v>
      </c>
    </row>
    <row r="238" s="12" customFormat="1" ht="22.8" customHeight="1">
      <c r="A238" s="12"/>
      <c r="B238" s="196"/>
      <c r="C238" s="197"/>
      <c r="D238" s="198" t="s">
        <v>75</v>
      </c>
      <c r="E238" s="210" t="s">
        <v>381</v>
      </c>
      <c r="F238" s="210" t="s">
        <v>382</v>
      </c>
      <c r="G238" s="197"/>
      <c r="H238" s="197"/>
      <c r="I238" s="200"/>
      <c r="J238" s="211">
        <f>BK238</f>
        <v>0</v>
      </c>
      <c r="K238" s="197"/>
      <c r="L238" s="202"/>
      <c r="M238" s="203"/>
      <c r="N238" s="204"/>
      <c r="O238" s="204"/>
      <c r="P238" s="205">
        <f>SUM(P239:P241)</f>
        <v>0</v>
      </c>
      <c r="Q238" s="204"/>
      <c r="R238" s="205">
        <f>SUM(R239:R241)</f>
        <v>0.026858260000000002</v>
      </c>
      <c r="S238" s="204"/>
      <c r="T238" s="206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7" t="s">
        <v>85</v>
      </c>
      <c r="AT238" s="208" t="s">
        <v>75</v>
      </c>
      <c r="AU238" s="208" t="s">
        <v>81</v>
      </c>
      <c r="AY238" s="207" t="s">
        <v>128</v>
      </c>
      <c r="BK238" s="209">
        <f>SUM(BK239:BK241)</f>
        <v>0</v>
      </c>
    </row>
    <row r="239" s="2" customFormat="1" ht="24.15" customHeight="1">
      <c r="A239" s="38"/>
      <c r="B239" s="39"/>
      <c r="C239" s="212" t="s">
        <v>383</v>
      </c>
      <c r="D239" s="212" t="s">
        <v>130</v>
      </c>
      <c r="E239" s="213" t="s">
        <v>384</v>
      </c>
      <c r="F239" s="214" t="s">
        <v>385</v>
      </c>
      <c r="G239" s="215" t="s">
        <v>133</v>
      </c>
      <c r="H239" s="216">
        <v>122.083</v>
      </c>
      <c r="I239" s="217"/>
      <c r="J239" s="218">
        <f>ROUND(I239*H239,2)</f>
        <v>0</v>
      </c>
      <c r="K239" s="214" t="s">
        <v>139</v>
      </c>
      <c r="L239" s="44"/>
      <c r="M239" s="219" t="s">
        <v>1</v>
      </c>
      <c r="N239" s="220" t="s">
        <v>41</v>
      </c>
      <c r="O239" s="91"/>
      <c r="P239" s="221">
        <f>O239*H239</f>
        <v>0</v>
      </c>
      <c r="Q239" s="221">
        <v>0.00022000000000000001</v>
      </c>
      <c r="R239" s="221">
        <f>Q239*H239</f>
        <v>0.026858260000000002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214</v>
      </c>
      <c r="AT239" s="223" t="s">
        <v>130</v>
      </c>
      <c r="AU239" s="223" t="s">
        <v>85</v>
      </c>
      <c r="AY239" s="17" t="s">
        <v>128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214</v>
      </c>
      <c r="BM239" s="223" t="s">
        <v>386</v>
      </c>
    </row>
    <row r="240" s="14" customFormat="1">
      <c r="A240" s="14"/>
      <c r="B240" s="237"/>
      <c r="C240" s="238"/>
      <c r="D240" s="227" t="s">
        <v>141</v>
      </c>
      <c r="E240" s="239" t="s">
        <v>1</v>
      </c>
      <c r="F240" s="240" t="s">
        <v>387</v>
      </c>
      <c r="G240" s="238"/>
      <c r="H240" s="239" t="s">
        <v>1</v>
      </c>
      <c r="I240" s="241"/>
      <c r="J240" s="238"/>
      <c r="K240" s="238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141</v>
      </c>
      <c r="AU240" s="246" t="s">
        <v>85</v>
      </c>
      <c r="AV240" s="14" t="s">
        <v>81</v>
      </c>
      <c r="AW240" s="14" t="s">
        <v>32</v>
      </c>
      <c r="AX240" s="14" t="s">
        <v>76</v>
      </c>
      <c r="AY240" s="246" t="s">
        <v>128</v>
      </c>
    </row>
    <row r="241" s="13" customFormat="1">
      <c r="A241" s="13"/>
      <c r="B241" s="225"/>
      <c r="C241" s="226"/>
      <c r="D241" s="227" t="s">
        <v>141</v>
      </c>
      <c r="E241" s="228" t="s">
        <v>1</v>
      </c>
      <c r="F241" s="229" t="s">
        <v>388</v>
      </c>
      <c r="G241" s="226"/>
      <c r="H241" s="230">
        <v>122.083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141</v>
      </c>
      <c r="AU241" s="236" t="s">
        <v>85</v>
      </c>
      <c r="AV241" s="13" t="s">
        <v>85</v>
      </c>
      <c r="AW241" s="13" t="s">
        <v>32</v>
      </c>
      <c r="AX241" s="13" t="s">
        <v>81</v>
      </c>
      <c r="AY241" s="236" t="s">
        <v>128</v>
      </c>
    </row>
    <row r="242" s="12" customFormat="1" ht="22.8" customHeight="1">
      <c r="A242" s="12"/>
      <c r="B242" s="196"/>
      <c r="C242" s="197"/>
      <c r="D242" s="198" t="s">
        <v>75</v>
      </c>
      <c r="E242" s="210" t="s">
        <v>389</v>
      </c>
      <c r="F242" s="210" t="s">
        <v>390</v>
      </c>
      <c r="G242" s="197"/>
      <c r="H242" s="197"/>
      <c r="I242" s="200"/>
      <c r="J242" s="211">
        <f>BK242</f>
        <v>0</v>
      </c>
      <c r="K242" s="197"/>
      <c r="L242" s="202"/>
      <c r="M242" s="203"/>
      <c r="N242" s="204"/>
      <c r="O242" s="204"/>
      <c r="P242" s="205">
        <f>SUM(P243:P251)</f>
        <v>0</v>
      </c>
      <c r="Q242" s="204"/>
      <c r="R242" s="205">
        <f>SUM(R243:R251)</f>
        <v>0.79344150000000002</v>
      </c>
      <c r="S242" s="204"/>
      <c r="T242" s="206">
        <f>SUM(T243:T251)</f>
        <v>0.73680000000000001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7" t="s">
        <v>85</v>
      </c>
      <c r="AT242" s="208" t="s">
        <v>75</v>
      </c>
      <c r="AU242" s="208" t="s">
        <v>81</v>
      </c>
      <c r="AY242" s="207" t="s">
        <v>128</v>
      </c>
      <c r="BK242" s="209">
        <f>SUM(BK243:BK251)</f>
        <v>0</v>
      </c>
    </row>
    <row r="243" s="2" customFormat="1" ht="33" customHeight="1">
      <c r="A243" s="38"/>
      <c r="B243" s="39"/>
      <c r="C243" s="212" t="s">
        <v>391</v>
      </c>
      <c r="D243" s="212" t="s">
        <v>130</v>
      </c>
      <c r="E243" s="213" t="s">
        <v>392</v>
      </c>
      <c r="F243" s="214" t="s">
        <v>393</v>
      </c>
      <c r="G243" s="215" t="s">
        <v>133</v>
      </c>
      <c r="H243" s="216">
        <v>46.049999999999997</v>
      </c>
      <c r="I243" s="217"/>
      <c r="J243" s="218">
        <f>ROUND(I243*H243,2)</f>
        <v>0</v>
      </c>
      <c r="K243" s="214" t="s">
        <v>139</v>
      </c>
      <c r="L243" s="44"/>
      <c r="M243" s="219" t="s">
        <v>1</v>
      </c>
      <c r="N243" s="220" t="s">
        <v>41</v>
      </c>
      <c r="O243" s="91"/>
      <c r="P243" s="221">
        <f>O243*H243</f>
        <v>0</v>
      </c>
      <c r="Q243" s="221">
        <v>0.016</v>
      </c>
      <c r="R243" s="221">
        <f>Q243*H243</f>
        <v>0.73680000000000001</v>
      </c>
      <c r="S243" s="221">
        <v>0.016</v>
      </c>
      <c r="T243" s="222">
        <f>S243*H243</f>
        <v>0.73680000000000001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214</v>
      </c>
      <c r="AT243" s="223" t="s">
        <v>130</v>
      </c>
      <c r="AU243" s="223" t="s">
        <v>85</v>
      </c>
      <c r="AY243" s="17" t="s">
        <v>128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214</v>
      </c>
      <c r="BM243" s="223" t="s">
        <v>394</v>
      </c>
    </row>
    <row r="244" s="2" customFormat="1" ht="24.15" customHeight="1">
      <c r="A244" s="38"/>
      <c r="B244" s="39"/>
      <c r="C244" s="212" t="s">
        <v>395</v>
      </c>
      <c r="D244" s="212" t="s">
        <v>130</v>
      </c>
      <c r="E244" s="213" t="s">
        <v>396</v>
      </c>
      <c r="F244" s="214" t="s">
        <v>397</v>
      </c>
      <c r="G244" s="215" t="s">
        <v>133</v>
      </c>
      <c r="H244" s="216">
        <v>46.049999999999997</v>
      </c>
      <c r="I244" s="217"/>
      <c r="J244" s="218">
        <f>ROUND(I244*H244,2)</f>
        <v>0</v>
      </c>
      <c r="K244" s="214" t="s">
        <v>139</v>
      </c>
      <c r="L244" s="44"/>
      <c r="M244" s="219" t="s">
        <v>1</v>
      </c>
      <c r="N244" s="220" t="s">
        <v>41</v>
      </c>
      <c r="O244" s="91"/>
      <c r="P244" s="221">
        <f>O244*H244</f>
        <v>0</v>
      </c>
      <c r="Q244" s="221">
        <v>0.00040999999999999999</v>
      </c>
      <c r="R244" s="221">
        <f>Q244*H244</f>
        <v>0.018880499999999998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214</v>
      </c>
      <c r="AT244" s="223" t="s">
        <v>130</v>
      </c>
      <c r="AU244" s="223" t="s">
        <v>85</v>
      </c>
      <c r="AY244" s="17" t="s">
        <v>128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214</v>
      </c>
      <c r="BM244" s="223" t="s">
        <v>398</v>
      </c>
    </row>
    <row r="245" s="14" customFormat="1">
      <c r="A245" s="14"/>
      <c r="B245" s="237"/>
      <c r="C245" s="238"/>
      <c r="D245" s="227" t="s">
        <v>141</v>
      </c>
      <c r="E245" s="239" t="s">
        <v>1</v>
      </c>
      <c r="F245" s="240" t="s">
        <v>399</v>
      </c>
      <c r="G245" s="238"/>
      <c r="H245" s="239" t="s">
        <v>1</v>
      </c>
      <c r="I245" s="241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141</v>
      </c>
      <c r="AU245" s="246" t="s">
        <v>85</v>
      </c>
      <c r="AV245" s="14" t="s">
        <v>81</v>
      </c>
      <c r="AW245" s="14" t="s">
        <v>32</v>
      </c>
      <c r="AX245" s="14" t="s">
        <v>76</v>
      </c>
      <c r="AY245" s="246" t="s">
        <v>128</v>
      </c>
    </row>
    <row r="246" s="13" customFormat="1">
      <c r="A246" s="13"/>
      <c r="B246" s="225"/>
      <c r="C246" s="226"/>
      <c r="D246" s="227" t="s">
        <v>141</v>
      </c>
      <c r="E246" s="228" t="s">
        <v>1</v>
      </c>
      <c r="F246" s="229" t="s">
        <v>400</v>
      </c>
      <c r="G246" s="226"/>
      <c r="H246" s="230">
        <v>22.5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141</v>
      </c>
      <c r="AU246" s="236" t="s">
        <v>85</v>
      </c>
      <c r="AV246" s="13" t="s">
        <v>85</v>
      </c>
      <c r="AW246" s="13" t="s">
        <v>32</v>
      </c>
      <c r="AX246" s="13" t="s">
        <v>76</v>
      </c>
      <c r="AY246" s="236" t="s">
        <v>128</v>
      </c>
    </row>
    <row r="247" s="14" customFormat="1">
      <c r="A247" s="14"/>
      <c r="B247" s="237"/>
      <c r="C247" s="238"/>
      <c r="D247" s="227" t="s">
        <v>141</v>
      </c>
      <c r="E247" s="239" t="s">
        <v>1</v>
      </c>
      <c r="F247" s="240" t="s">
        <v>401</v>
      </c>
      <c r="G247" s="238"/>
      <c r="H247" s="239" t="s">
        <v>1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141</v>
      </c>
      <c r="AU247" s="246" t="s">
        <v>85</v>
      </c>
      <c r="AV247" s="14" t="s">
        <v>81</v>
      </c>
      <c r="AW247" s="14" t="s">
        <v>32</v>
      </c>
      <c r="AX247" s="14" t="s">
        <v>76</v>
      </c>
      <c r="AY247" s="246" t="s">
        <v>128</v>
      </c>
    </row>
    <row r="248" s="13" customFormat="1">
      <c r="A248" s="13"/>
      <c r="B248" s="225"/>
      <c r="C248" s="226"/>
      <c r="D248" s="227" t="s">
        <v>141</v>
      </c>
      <c r="E248" s="228" t="s">
        <v>1</v>
      </c>
      <c r="F248" s="229" t="s">
        <v>402</v>
      </c>
      <c r="G248" s="226"/>
      <c r="H248" s="230">
        <v>23.550000000000001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141</v>
      </c>
      <c r="AU248" s="236" t="s">
        <v>85</v>
      </c>
      <c r="AV248" s="13" t="s">
        <v>85</v>
      </c>
      <c r="AW248" s="13" t="s">
        <v>32</v>
      </c>
      <c r="AX248" s="13" t="s">
        <v>76</v>
      </c>
      <c r="AY248" s="236" t="s">
        <v>128</v>
      </c>
    </row>
    <row r="249" s="15" customFormat="1">
      <c r="A249" s="15"/>
      <c r="B249" s="257"/>
      <c r="C249" s="258"/>
      <c r="D249" s="227" t="s">
        <v>141</v>
      </c>
      <c r="E249" s="259" t="s">
        <v>1</v>
      </c>
      <c r="F249" s="260" t="s">
        <v>186</v>
      </c>
      <c r="G249" s="258"/>
      <c r="H249" s="261">
        <v>46.049999999999997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141</v>
      </c>
      <c r="AU249" s="267" t="s">
        <v>85</v>
      </c>
      <c r="AV249" s="15" t="s">
        <v>135</v>
      </c>
      <c r="AW249" s="15" t="s">
        <v>32</v>
      </c>
      <c r="AX249" s="15" t="s">
        <v>81</v>
      </c>
      <c r="AY249" s="267" t="s">
        <v>128</v>
      </c>
    </row>
    <row r="250" s="2" customFormat="1" ht="24.15" customHeight="1">
      <c r="A250" s="38"/>
      <c r="B250" s="39"/>
      <c r="C250" s="212" t="s">
        <v>403</v>
      </c>
      <c r="D250" s="212" t="s">
        <v>130</v>
      </c>
      <c r="E250" s="213" t="s">
        <v>404</v>
      </c>
      <c r="F250" s="214" t="s">
        <v>405</v>
      </c>
      <c r="G250" s="215" t="s">
        <v>133</v>
      </c>
      <c r="H250" s="216">
        <v>92.099999999999994</v>
      </c>
      <c r="I250" s="217"/>
      <c r="J250" s="218">
        <f>ROUND(I250*H250,2)</f>
        <v>0</v>
      </c>
      <c r="K250" s="214" t="s">
        <v>139</v>
      </c>
      <c r="L250" s="44"/>
      <c r="M250" s="219" t="s">
        <v>1</v>
      </c>
      <c r="N250" s="220" t="s">
        <v>41</v>
      </c>
      <c r="O250" s="91"/>
      <c r="P250" s="221">
        <f>O250*H250</f>
        <v>0</v>
      </c>
      <c r="Q250" s="221">
        <v>0.00040999999999999999</v>
      </c>
      <c r="R250" s="221">
        <f>Q250*H250</f>
        <v>0.037760999999999996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214</v>
      </c>
      <c r="AT250" s="223" t="s">
        <v>130</v>
      </c>
      <c r="AU250" s="223" t="s">
        <v>85</v>
      </c>
      <c r="AY250" s="17" t="s">
        <v>128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214</v>
      </c>
      <c r="BM250" s="223" t="s">
        <v>406</v>
      </c>
    </row>
    <row r="251" s="13" customFormat="1">
      <c r="A251" s="13"/>
      <c r="B251" s="225"/>
      <c r="C251" s="226"/>
      <c r="D251" s="227" t="s">
        <v>141</v>
      </c>
      <c r="E251" s="228" t="s">
        <v>1</v>
      </c>
      <c r="F251" s="229" t="s">
        <v>407</v>
      </c>
      <c r="G251" s="226"/>
      <c r="H251" s="230">
        <v>92.099999999999994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141</v>
      </c>
      <c r="AU251" s="236" t="s">
        <v>85</v>
      </c>
      <c r="AV251" s="13" t="s">
        <v>85</v>
      </c>
      <c r="AW251" s="13" t="s">
        <v>32</v>
      </c>
      <c r="AX251" s="13" t="s">
        <v>81</v>
      </c>
      <c r="AY251" s="236" t="s">
        <v>128</v>
      </c>
    </row>
    <row r="252" s="12" customFormat="1" ht="25.92" customHeight="1">
      <c r="A252" s="12"/>
      <c r="B252" s="196"/>
      <c r="C252" s="197"/>
      <c r="D252" s="198" t="s">
        <v>75</v>
      </c>
      <c r="E252" s="199" t="s">
        <v>408</v>
      </c>
      <c r="F252" s="199" t="s">
        <v>409</v>
      </c>
      <c r="G252" s="197"/>
      <c r="H252" s="197"/>
      <c r="I252" s="200"/>
      <c r="J252" s="201">
        <f>BK252</f>
        <v>0</v>
      </c>
      <c r="K252" s="197"/>
      <c r="L252" s="202"/>
      <c r="M252" s="203"/>
      <c r="N252" s="204"/>
      <c r="O252" s="204"/>
      <c r="P252" s="205">
        <f>P253+P257+P259</f>
        <v>0</v>
      </c>
      <c r="Q252" s="204"/>
      <c r="R252" s="205">
        <f>R253+R257+R259</f>
        <v>0</v>
      </c>
      <c r="S252" s="204"/>
      <c r="T252" s="206">
        <f>T253+T257+T259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153</v>
      </c>
      <c r="AT252" s="208" t="s">
        <v>75</v>
      </c>
      <c r="AU252" s="208" t="s">
        <v>76</v>
      </c>
      <c r="AY252" s="207" t="s">
        <v>128</v>
      </c>
      <c r="BK252" s="209">
        <f>BK253+BK257+BK259</f>
        <v>0</v>
      </c>
    </row>
    <row r="253" s="12" customFormat="1" ht="22.8" customHeight="1">
      <c r="A253" s="12"/>
      <c r="B253" s="196"/>
      <c r="C253" s="197"/>
      <c r="D253" s="198" t="s">
        <v>75</v>
      </c>
      <c r="E253" s="210" t="s">
        <v>410</v>
      </c>
      <c r="F253" s="210" t="s">
        <v>411</v>
      </c>
      <c r="G253" s="197"/>
      <c r="H253" s="197"/>
      <c r="I253" s="200"/>
      <c r="J253" s="211">
        <f>BK253</f>
        <v>0</v>
      </c>
      <c r="K253" s="197"/>
      <c r="L253" s="202"/>
      <c r="M253" s="203"/>
      <c r="N253" s="204"/>
      <c r="O253" s="204"/>
      <c r="P253" s="205">
        <f>SUM(P254:P256)</f>
        <v>0</v>
      </c>
      <c r="Q253" s="204"/>
      <c r="R253" s="205">
        <f>SUM(R254:R256)</f>
        <v>0</v>
      </c>
      <c r="S253" s="204"/>
      <c r="T253" s="206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7" t="s">
        <v>153</v>
      </c>
      <c r="AT253" s="208" t="s">
        <v>75</v>
      </c>
      <c r="AU253" s="208" t="s">
        <v>81</v>
      </c>
      <c r="AY253" s="207" t="s">
        <v>128</v>
      </c>
      <c r="BK253" s="209">
        <f>SUM(BK254:BK256)</f>
        <v>0</v>
      </c>
    </row>
    <row r="254" s="2" customFormat="1" ht="16.5" customHeight="1">
      <c r="A254" s="38"/>
      <c r="B254" s="39"/>
      <c r="C254" s="212" t="s">
        <v>412</v>
      </c>
      <c r="D254" s="212" t="s">
        <v>130</v>
      </c>
      <c r="E254" s="213" t="s">
        <v>413</v>
      </c>
      <c r="F254" s="214" t="s">
        <v>414</v>
      </c>
      <c r="G254" s="215" t="s">
        <v>415</v>
      </c>
      <c r="H254" s="216">
        <v>1</v>
      </c>
      <c r="I254" s="217"/>
      <c r="J254" s="218">
        <f>ROUND(I254*H254,2)</f>
        <v>0</v>
      </c>
      <c r="K254" s="214" t="s">
        <v>139</v>
      </c>
      <c r="L254" s="44"/>
      <c r="M254" s="219" t="s">
        <v>1</v>
      </c>
      <c r="N254" s="220" t="s">
        <v>41</v>
      </c>
      <c r="O254" s="91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416</v>
      </c>
      <c r="AT254" s="223" t="s">
        <v>130</v>
      </c>
      <c r="AU254" s="223" t="s">
        <v>85</v>
      </c>
      <c r="AY254" s="17" t="s">
        <v>128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416</v>
      </c>
      <c r="BM254" s="223" t="s">
        <v>417</v>
      </c>
    </row>
    <row r="255" s="2" customFormat="1" ht="16.5" customHeight="1">
      <c r="A255" s="38"/>
      <c r="B255" s="39"/>
      <c r="C255" s="212" t="s">
        <v>418</v>
      </c>
      <c r="D255" s="212" t="s">
        <v>130</v>
      </c>
      <c r="E255" s="213" t="s">
        <v>419</v>
      </c>
      <c r="F255" s="214" t="s">
        <v>420</v>
      </c>
      <c r="G255" s="215" t="s">
        <v>415</v>
      </c>
      <c r="H255" s="216">
        <v>1</v>
      </c>
      <c r="I255" s="217"/>
      <c r="J255" s="218">
        <f>ROUND(I255*H255,2)</f>
        <v>0</v>
      </c>
      <c r="K255" s="214" t="s">
        <v>139</v>
      </c>
      <c r="L255" s="44"/>
      <c r="M255" s="219" t="s">
        <v>1</v>
      </c>
      <c r="N255" s="220" t="s">
        <v>41</v>
      </c>
      <c r="O255" s="91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416</v>
      </c>
      <c r="AT255" s="223" t="s">
        <v>130</v>
      </c>
      <c r="AU255" s="223" t="s">
        <v>85</v>
      </c>
      <c r="AY255" s="17" t="s">
        <v>128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416</v>
      </c>
      <c r="BM255" s="223" t="s">
        <v>421</v>
      </c>
    </row>
    <row r="256" s="2" customFormat="1" ht="16.5" customHeight="1">
      <c r="A256" s="38"/>
      <c r="B256" s="39"/>
      <c r="C256" s="212" t="s">
        <v>422</v>
      </c>
      <c r="D256" s="212" t="s">
        <v>130</v>
      </c>
      <c r="E256" s="213" t="s">
        <v>423</v>
      </c>
      <c r="F256" s="214" t="s">
        <v>424</v>
      </c>
      <c r="G256" s="215" t="s">
        <v>415</v>
      </c>
      <c r="H256" s="216">
        <v>1</v>
      </c>
      <c r="I256" s="217"/>
      <c r="J256" s="218">
        <f>ROUND(I256*H256,2)</f>
        <v>0</v>
      </c>
      <c r="K256" s="214" t="s">
        <v>139</v>
      </c>
      <c r="L256" s="44"/>
      <c r="M256" s="219" t="s">
        <v>1</v>
      </c>
      <c r="N256" s="220" t="s">
        <v>41</v>
      </c>
      <c r="O256" s="91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416</v>
      </c>
      <c r="AT256" s="223" t="s">
        <v>130</v>
      </c>
      <c r="AU256" s="223" t="s">
        <v>85</v>
      </c>
      <c r="AY256" s="17" t="s">
        <v>128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81</v>
      </c>
      <c r="BK256" s="224">
        <f>ROUND(I256*H256,2)</f>
        <v>0</v>
      </c>
      <c r="BL256" s="17" t="s">
        <v>416</v>
      </c>
      <c r="BM256" s="223" t="s">
        <v>425</v>
      </c>
    </row>
    <row r="257" s="12" customFormat="1" ht="22.8" customHeight="1">
      <c r="A257" s="12"/>
      <c r="B257" s="196"/>
      <c r="C257" s="197"/>
      <c r="D257" s="198" t="s">
        <v>75</v>
      </c>
      <c r="E257" s="210" t="s">
        <v>426</v>
      </c>
      <c r="F257" s="210" t="s">
        <v>427</v>
      </c>
      <c r="G257" s="197"/>
      <c r="H257" s="197"/>
      <c r="I257" s="200"/>
      <c r="J257" s="211">
        <f>BK257</f>
        <v>0</v>
      </c>
      <c r="K257" s="197"/>
      <c r="L257" s="202"/>
      <c r="M257" s="203"/>
      <c r="N257" s="204"/>
      <c r="O257" s="204"/>
      <c r="P257" s="205">
        <f>P258</f>
        <v>0</v>
      </c>
      <c r="Q257" s="204"/>
      <c r="R257" s="205">
        <f>R258</f>
        <v>0</v>
      </c>
      <c r="S257" s="204"/>
      <c r="T257" s="206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7" t="s">
        <v>153</v>
      </c>
      <c r="AT257" s="208" t="s">
        <v>75</v>
      </c>
      <c r="AU257" s="208" t="s">
        <v>81</v>
      </c>
      <c r="AY257" s="207" t="s">
        <v>128</v>
      </c>
      <c r="BK257" s="209">
        <f>BK258</f>
        <v>0</v>
      </c>
    </row>
    <row r="258" s="2" customFormat="1" ht="16.5" customHeight="1">
      <c r="A258" s="38"/>
      <c r="B258" s="39"/>
      <c r="C258" s="212" t="s">
        <v>428</v>
      </c>
      <c r="D258" s="212" t="s">
        <v>130</v>
      </c>
      <c r="E258" s="213" t="s">
        <v>429</v>
      </c>
      <c r="F258" s="214" t="s">
        <v>427</v>
      </c>
      <c r="G258" s="215" t="s">
        <v>415</v>
      </c>
      <c r="H258" s="216">
        <v>1</v>
      </c>
      <c r="I258" s="217"/>
      <c r="J258" s="218">
        <f>ROUND(I258*H258,2)</f>
        <v>0</v>
      </c>
      <c r="K258" s="214" t="s">
        <v>139</v>
      </c>
      <c r="L258" s="44"/>
      <c r="M258" s="219" t="s">
        <v>1</v>
      </c>
      <c r="N258" s="220" t="s">
        <v>41</v>
      </c>
      <c r="O258" s="91"/>
      <c r="P258" s="221">
        <f>O258*H258</f>
        <v>0</v>
      </c>
      <c r="Q258" s="221">
        <v>0</v>
      </c>
      <c r="R258" s="221">
        <f>Q258*H258</f>
        <v>0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416</v>
      </c>
      <c r="AT258" s="223" t="s">
        <v>130</v>
      </c>
      <c r="AU258" s="223" t="s">
        <v>85</v>
      </c>
      <c r="AY258" s="17" t="s">
        <v>128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81</v>
      </c>
      <c r="BK258" s="224">
        <f>ROUND(I258*H258,2)</f>
        <v>0</v>
      </c>
      <c r="BL258" s="17" t="s">
        <v>416</v>
      </c>
      <c r="BM258" s="223" t="s">
        <v>430</v>
      </c>
    </row>
    <row r="259" s="12" customFormat="1" ht="22.8" customHeight="1">
      <c r="A259" s="12"/>
      <c r="B259" s="196"/>
      <c r="C259" s="197"/>
      <c r="D259" s="198" t="s">
        <v>75</v>
      </c>
      <c r="E259" s="210" t="s">
        <v>431</v>
      </c>
      <c r="F259" s="210" t="s">
        <v>432</v>
      </c>
      <c r="G259" s="197"/>
      <c r="H259" s="197"/>
      <c r="I259" s="200"/>
      <c r="J259" s="211">
        <f>BK259</f>
        <v>0</v>
      </c>
      <c r="K259" s="197"/>
      <c r="L259" s="202"/>
      <c r="M259" s="203"/>
      <c r="N259" s="204"/>
      <c r="O259" s="204"/>
      <c r="P259" s="205">
        <f>P260</f>
        <v>0</v>
      </c>
      <c r="Q259" s="204"/>
      <c r="R259" s="205">
        <f>R260</f>
        <v>0</v>
      </c>
      <c r="S259" s="204"/>
      <c r="T259" s="206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7" t="s">
        <v>153</v>
      </c>
      <c r="AT259" s="208" t="s">
        <v>75</v>
      </c>
      <c r="AU259" s="208" t="s">
        <v>81</v>
      </c>
      <c r="AY259" s="207" t="s">
        <v>128</v>
      </c>
      <c r="BK259" s="209">
        <f>BK260</f>
        <v>0</v>
      </c>
    </row>
    <row r="260" s="2" customFormat="1" ht="16.5" customHeight="1">
      <c r="A260" s="38"/>
      <c r="B260" s="39"/>
      <c r="C260" s="212" t="s">
        <v>433</v>
      </c>
      <c r="D260" s="212" t="s">
        <v>130</v>
      </c>
      <c r="E260" s="213" t="s">
        <v>434</v>
      </c>
      <c r="F260" s="214" t="s">
        <v>435</v>
      </c>
      <c r="G260" s="215" t="s">
        <v>415</v>
      </c>
      <c r="H260" s="216">
        <v>1</v>
      </c>
      <c r="I260" s="217"/>
      <c r="J260" s="218">
        <f>ROUND(I260*H260,2)</f>
        <v>0</v>
      </c>
      <c r="K260" s="214" t="s">
        <v>139</v>
      </c>
      <c r="L260" s="44"/>
      <c r="M260" s="269" t="s">
        <v>1</v>
      </c>
      <c r="N260" s="270" t="s">
        <v>41</v>
      </c>
      <c r="O260" s="271"/>
      <c r="P260" s="272">
        <f>O260*H260</f>
        <v>0</v>
      </c>
      <c r="Q260" s="272">
        <v>0</v>
      </c>
      <c r="R260" s="272">
        <f>Q260*H260</f>
        <v>0</v>
      </c>
      <c r="S260" s="272">
        <v>0</v>
      </c>
      <c r="T260" s="27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416</v>
      </c>
      <c r="AT260" s="223" t="s">
        <v>130</v>
      </c>
      <c r="AU260" s="223" t="s">
        <v>85</v>
      </c>
      <c r="AY260" s="17" t="s">
        <v>128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416</v>
      </c>
      <c r="BM260" s="223" t="s">
        <v>436</v>
      </c>
    </row>
    <row r="261" s="2" customFormat="1" ht="6.96" customHeight="1">
      <c r="A261" s="38"/>
      <c r="B261" s="66"/>
      <c r="C261" s="67"/>
      <c r="D261" s="67"/>
      <c r="E261" s="67"/>
      <c r="F261" s="67"/>
      <c r="G261" s="67"/>
      <c r="H261" s="67"/>
      <c r="I261" s="67"/>
      <c r="J261" s="67"/>
      <c r="K261" s="67"/>
      <c r="L261" s="44"/>
      <c r="M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</sheetData>
  <sheetProtection sheet="1" autoFilter="0" formatColumns="0" formatRows="0" objects="1" scenarios="1" spinCount="100000" saltValue="qiuxnhNYuQOnfCCJ6tsj0khRCVKqq+py1K7QMchsLNUZ92U3HJx1e3ieDG2QPfQ8aCbwZlmt8EEaqTClqcjKxA==" hashValue="dYhonfPlQT7MuyrncOjVAsdqZLyWjFLE7YkS/uVK26Tk2N1Ga5wuGfJrYHe0KsdpRhj/AQe2w+3UR77QRLB2kg==" algorithmName="SHA-512" password="CC35"/>
  <autoFilter ref="C128:K260"/>
  <mergeCells count="6">
    <mergeCell ref="E7:H7"/>
    <mergeCell ref="E16:H16"/>
    <mergeCell ref="E25:H25"/>
    <mergeCell ref="E85:H85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0"/>
    </row>
    <row r="4" s="1" customFormat="1" ht="24.96" customHeight="1">
      <c r="B4" s="20"/>
      <c r="C4" s="134" t="s">
        <v>437</v>
      </c>
      <c r="H4" s="20"/>
    </row>
    <row r="5" s="1" customFormat="1" ht="12" customHeight="1">
      <c r="B5" s="20"/>
      <c r="C5" s="274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75" t="s">
        <v>16</v>
      </c>
      <c r="D6" s="276" t="s">
        <v>17</v>
      </c>
      <c r="E6" s="1"/>
      <c r="F6" s="1"/>
      <c r="H6" s="20"/>
    </row>
    <row r="7" s="1" customFormat="1" ht="16.5" customHeight="1">
      <c r="B7" s="20"/>
      <c r="C7" s="136" t="s">
        <v>22</v>
      </c>
      <c r="D7" s="139" t="str">
        <f>'Rekapitulace stavby'!AN8</f>
        <v>30. 7. 2024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5"/>
      <c r="B9" s="277"/>
      <c r="C9" s="278" t="s">
        <v>57</v>
      </c>
      <c r="D9" s="279" t="s">
        <v>58</v>
      </c>
      <c r="E9" s="279" t="s">
        <v>115</v>
      </c>
      <c r="F9" s="280" t="s">
        <v>438</v>
      </c>
      <c r="G9" s="185"/>
      <c r="H9" s="277"/>
    </row>
    <row r="10" s="2" customFormat="1" ht="26.4" customHeight="1">
      <c r="A10" s="38"/>
      <c r="B10" s="44"/>
      <c r="C10" s="281" t="s">
        <v>14</v>
      </c>
      <c r="D10" s="281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82" t="s">
        <v>86</v>
      </c>
      <c r="D11" s="283" t="s">
        <v>1</v>
      </c>
      <c r="E11" s="284" t="s">
        <v>1</v>
      </c>
      <c r="F11" s="285">
        <v>45</v>
      </c>
      <c r="G11" s="38"/>
      <c r="H11" s="44"/>
    </row>
    <row r="12" s="2" customFormat="1" ht="16.8" customHeight="1">
      <c r="A12" s="38"/>
      <c r="B12" s="44"/>
      <c r="C12" s="286" t="s">
        <v>1</v>
      </c>
      <c r="D12" s="286" t="s">
        <v>164</v>
      </c>
      <c r="E12" s="17" t="s">
        <v>1</v>
      </c>
      <c r="F12" s="287">
        <v>0</v>
      </c>
      <c r="G12" s="38"/>
      <c r="H12" s="44"/>
    </row>
    <row r="13" s="2" customFormat="1" ht="16.8" customHeight="1">
      <c r="A13" s="38"/>
      <c r="B13" s="44"/>
      <c r="C13" s="286" t="s">
        <v>1</v>
      </c>
      <c r="D13" s="286" t="s">
        <v>165</v>
      </c>
      <c r="E13" s="17" t="s">
        <v>1</v>
      </c>
      <c r="F13" s="287">
        <v>0</v>
      </c>
      <c r="G13" s="38"/>
      <c r="H13" s="44"/>
    </row>
    <row r="14" s="2" customFormat="1" ht="16.8" customHeight="1">
      <c r="A14" s="38"/>
      <c r="B14" s="44"/>
      <c r="C14" s="286" t="s">
        <v>86</v>
      </c>
      <c r="D14" s="286" t="s">
        <v>166</v>
      </c>
      <c r="E14" s="17" t="s">
        <v>1</v>
      </c>
      <c r="F14" s="287">
        <v>45</v>
      </c>
      <c r="G14" s="38"/>
      <c r="H14" s="44"/>
    </row>
    <row r="15" s="2" customFormat="1" ht="16.8" customHeight="1">
      <c r="A15" s="38"/>
      <c r="B15" s="44"/>
      <c r="C15" s="288" t="s">
        <v>439</v>
      </c>
      <c r="D15" s="38"/>
      <c r="E15" s="38"/>
      <c r="F15" s="38"/>
      <c r="G15" s="38"/>
      <c r="H15" s="44"/>
    </row>
    <row r="16" s="2" customFormat="1">
      <c r="A16" s="38"/>
      <c r="B16" s="44"/>
      <c r="C16" s="286" t="s">
        <v>161</v>
      </c>
      <c r="D16" s="286" t="s">
        <v>162</v>
      </c>
      <c r="E16" s="17" t="s">
        <v>156</v>
      </c>
      <c r="F16" s="287">
        <v>45</v>
      </c>
      <c r="G16" s="38"/>
      <c r="H16" s="44"/>
    </row>
    <row r="17" s="2" customFormat="1">
      <c r="A17" s="38"/>
      <c r="B17" s="44"/>
      <c r="C17" s="286" t="s">
        <v>209</v>
      </c>
      <c r="D17" s="286" t="s">
        <v>210</v>
      </c>
      <c r="E17" s="17" t="s">
        <v>156</v>
      </c>
      <c r="F17" s="287">
        <v>103.5</v>
      </c>
      <c r="G17" s="38"/>
      <c r="H17" s="44"/>
    </row>
    <row r="18" s="2" customFormat="1" ht="16.8" customHeight="1">
      <c r="A18" s="38"/>
      <c r="B18" s="44"/>
      <c r="C18" s="286" t="s">
        <v>215</v>
      </c>
      <c r="D18" s="286" t="s">
        <v>216</v>
      </c>
      <c r="E18" s="17" t="s">
        <v>156</v>
      </c>
      <c r="F18" s="287">
        <v>51.75</v>
      </c>
      <c r="G18" s="38"/>
      <c r="H18" s="44"/>
    </row>
    <row r="19" s="2" customFormat="1" ht="16.8" customHeight="1">
      <c r="A19" s="38"/>
      <c r="B19" s="44"/>
      <c r="C19" s="286" t="s">
        <v>220</v>
      </c>
      <c r="D19" s="286" t="s">
        <v>221</v>
      </c>
      <c r="E19" s="17" t="s">
        <v>156</v>
      </c>
      <c r="F19" s="287">
        <v>24.375</v>
      </c>
      <c r="G19" s="38"/>
      <c r="H19" s="44"/>
    </row>
    <row r="20" s="2" customFormat="1" ht="16.8" customHeight="1">
      <c r="A20" s="38"/>
      <c r="B20" s="44"/>
      <c r="C20" s="282" t="s">
        <v>89</v>
      </c>
      <c r="D20" s="283" t="s">
        <v>1</v>
      </c>
      <c r="E20" s="284" t="s">
        <v>1</v>
      </c>
      <c r="F20" s="285">
        <v>6.75</v>
      </c>
      <c r="G20" s="38"/>
      <c r="H20" s="44"/>
    </row>
    <row r="21" s="2" customFormat="1" ht="16.8" customHeight="1">
      <c r="A21" s="38"/>
      <c r="B21" s="44"/>
      <c r="C21" s="286" t="s">
        <v>1</v>
      </c>
      <c r="D21" s="286" t="s">
        <v>158</v>
      </c>
      <c r="E21" s="17" t="s">
        <v>1</v>
      </c>
      <c r="F21" s="287">
        <v>0</v>
      </c>
      <c r="G21" s="38"/>
      <c r="H21" s="44"/>
    </row>
    <row r="22" s="2" customFormat="1" ht="16.8" customHeight="1">
      <c r="A22" s="38"/>
      <c r="B22" s="44"/>
      <c r="C22" s="286" t="s">
        <v>89</v>
      </c>
      <c r="D22" s="286" t="s">
        <v>159</v>
      </c>
      <c r="E22" s="17" t="s">
        <v>1</v>
      </c>
      <c r="F22" s="287">
        <v>6.75</v>
      </c>
      <c r="G22" s="38"/>
      <c r="H22" s="44"/>
    </row>
    <row r="23" s="2" customFormat="1" ht="16.8" customHeight="1">
      <c r="A23" s="38"/>
      <c r="B23" s="44"/>
      <c r="C23" s="288" t="s">
        <v>439</v>
      </c>
      <c r="D23" s="38"/>
      <c r="E23" s="38"/>
      <c r="F23" s="38"/>
      <c r="G23" s="38"/>
      <c r="H23" s="44"/>
    </row>
    <row r="24" s="2" customFormat="1">
      <c r="A24" s="38"/>
      <c r="B24" s="44"/>
      <c r="C24" s="286" t="s">
        <v>154</v>
      </c>
      <c r="D24" s="286" t="s">
        <v>155</v>
      </c>
      <c r="E24" s="17" t="s">
        <v>156</v>
      </c>
      <c r="F24" s="287">
        <v>6.75</v>
      </c>
      <c r="G24" s="38"/>
      <c r="H24" s="44"/>
    </row>
    <row r="25" s="2" customFormat="1">
      <c r="A25" s="38"/>
      <c r="B25" s="44"/>
      <c r="C25" s="286" t="s">
        <v>209</v>
      </c>
      <c r="D25" s="286" t="s">
        <v>210</v>
      </c>
      <c r="E25" s="17" t="s">
        <v>156</v>
      </c>
      <c r="F25" s="287">
        <v>103.5</v>
      </c>
      <c r="G25" s="38"/>
      <c r="H25" s="44"/>
    </row>
    <row r="26" s="2" customFormat="1" ht="16.8" customHeight="1">
      <c r="A26" s="38"/>
      <c r="B26" s="44"/>
      <c r="C26" s="286" t="s">
        <v>215</v>
      </c>
      <c r="D26" s="286" t="s">
        <v>216</v>
      </c>
      <c r="E26" s="17" t="s">
        <v>156</v>
      </c>
      <c r="F26" s="287">
        <v>51.75</v>
      </c>
      <c r="G26" s="38"/>
      <c r="H26" s="44"/>
    </row>
    <row r="27" s="2" customFormat="1" ht="16.8" customHeight="1">
      <c r="A27" s="38"/>
      <c r="B27" s="44"/>
      <c r="C27" s="286" t="s">
        <v>220</v>
      </c>
      <c r="D27" s="286" t="s">
        <v>221</v>
      </c>
      <c r="E27" s="17" t="s">
        <v>156</v>
      </c>
      <c r="F27" s="287">
        <v>24.375</v>
      </c>
      <c r="G27" s="38"/>
      <c r="H27" s="44"/>
    </row>
    <row r="28" s="2" customFormat="1" ht="16.8" customHeight="1">
      <c r="A28" s="38"/>
      <c r="B28" s="44"/>
      <c r="C28" s="282" t="s">
        <v>83</v>
      </c>
      <c r="D28" s="283" t="s">
        <v>1</v>
      </c>
      <c r="E28" s="284" t="s">
        <v>1</v>
      </c>
      <c r="F28" s="285">
        <v>27.375</v>
      </c>
      <c r="G28" s="38"/>
      <c r="H28" s="44"/>
    </row>
    <row r="29" s="2" customFormat="1" ht="16.8" customHeight="1">
      <c r="A29" s="38"/>
      <c r="B29" s="44"/>
      <c r="C29" s="286" t="s">
        <v>1</v>
      </c>
      <c r="D29" s="286" t="s">
        <v>229</v>
      </c>
      <c r="E29" s="17" t="s">
        <v>1</v>
      </c>
      <c r="F29" s="287">
        <v>0</v>
      </c>
      <c r="G29" s="38"/>
      <c r="H29" s="44"/>
    </row>
    <row r="30" s="2" customFormat="1" ht="16.8" customHeight="1">
      <c r="A30" s="38"/>
      <c r="B30" s="44"/>
      <c r="C30" s="286" t="s">
        <v>1</v>
      </c>
      <c r="D30" s="286" t="s">
        <v>230</v>
      </c>
      <c r="E30" s="17" t="s">
        <v>1</v>
      </c>
      <c r="F30" s="287">
        <v>18</v>
      </c>
      <c r="G30" s="38"/>
      <c r="H30" s="44"/>
    </row>
    <row r="31" s="2" customFormat="1" ht="16.8" customHeight="1">
      <c r="A31" s="38"/>
      <c r="B31" s="44"/>
      <c r="C31" s="286" t="s">
        <v>1</v>
      </c>
      <c r="D31" s="286" t="s">
        <v>231</v>
      </c>
      <c r="E31" s="17" t="s">
        <v>1</v>
      </c>
      <c r="F31" s="287">
        <v>0</v>
      </c>
      <c r="G31" s="38"/>
      <c r="H31" s="44"/>
    </row>
    <row r="32" s="2" customFormat="1" ht="16.8" customHeight="1">
      <c r="A32" s="38"/>
      <c r="B32" s="44"/>
      <c r="C32" s="286" t="s">
        <v>1</v>
      </c>
      <c r="D32" s="286" t="s">
        <v>232</v>
      </c>
      <c r="E32" s="17" t="s">
        <v>1</v>
      </c>
      <c r="F32" s="287">
        <v>9.375</v>
      </c>
      <c r="G32" s="38"/>
      <c r="H32" s="44"/>
    </row>
    <row r="33" s="2" customFormat="1" ht="16.8" customHeight="1">
      <c r="A33" s="38"/>
      <c r="B33" s="44"/>
      <c r="C33" s="286" t="s">
        <v>83</v>
      </c>
      <c r="D33" s="286" t="s">
        <v>186</v>
      </c>
      <c r="E33" s="17" t="s">
        <v>1</v>
      </c>
      <c r="F33" s="287">
        <v>27.375</v>
      </c>
      <c r="G33" s="38"/>
      <c r="H33" s="44"/>
    </row>
    <row r="34" s="2" customFormat="1" ht="16.8" customHeight="1">
      <c r="A34" s="38"/>
      <c r="B34" s="44"/>
      <c r="C34" s="288" t="s">
        <v>439</v>
      </c>
      <c r="D34" s="38"/>
      <c r="E34" s="38"/>
      <c r="F34" s="38"/>
      <c r="G34" s="38"/>
      <c r="H34" s="44"/>
    </row>
    <row r="35" s="2" customFormat="1" ht="16.8" customHeight="1">
      <c r="A35" s="38"/>
      <c r="B35" s="44"/>
      <c r="C35" s="286" t="s">
        <v>226</v>
      </c>
      <c r="D35" s="286" t="s">
        <v>227</v>
      </c>
      <c r="E35" s="17" t="s">
        <v>156</v>
      </c>
      <c r="F35" s="287">
        <v>27.375</v>
      </c>
      <c r="G35" s="38"/>
      <c r="H35" s="44"/>
    </row>
    <row r="36" s="2" customFormat="1" ht="16.8" customHeight="1">
      <c r="A36" s="38"/>
      <c r="B36" s="44"/>
      <c r="C36" s="286" t="s">
        <v>220</v>
      </c>
      <c r="D36" s="286" t="s">
        <v>221</v>
      </c>
      <c r="E36" s="17" t="s">
        <v>156</v>
      </c>
      <c r="F36" s="287">
        <v>24.375</v>
      </c>
      <c r="G36" s="38"/>
      <c r="H36" s="44"/>
    </row>
    <row r="37" s="2" customFormat="1" ht="7.44" customHeight="1">
      <c r="A37" s="38"/>
      <c r="B37" s="165"/>
      <c r="C37" s="166"/>
      <c r="D37" s="166"/>
      <c r="E37" s="166"/>
      <c r="F37" s="166"/>
      <c r="G37" s="166"/>
      <c r="H37" s="44"/>
    </row>
    <row r="38" s="2" customFormat="1">
      <c r="A38" s="38"/>
      <c r="B38" s="38"/>
      <c r="C38" s="38"/>
      <c r="D38" s="38"/>
      <c r="E38" s="38"/>
      <c r="F38" s="38"/>
      <c r="G38" s="38"/>
      <c r="H38" s="38"/>
    </row>
  </sheetData>
  <sheetProtection sheet="1" formatColumns="0" formatRows="0" objects="1" scenarios="1" spinCount="100000" saltValue="YIU+KHtY2MEJUFo/n9Gtv18vCK9QWmcMzwzYJQVUEYNRKIddR+QIs9tb7X6v5pvZUb249pNGHR16N0cZeqVTjQ==" hashValue="63KdmYnjT0rkfQ9ev2NfiLY+nSfp2Ub9E3NCciqN0dCJ2WJ9E3nkgsd2bKI/5jnIb3Y62xFaucCQ5fhfxwvAG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2024-08-14T10:46:43Z</dcterms:created>
  <dcterms:modified xsi:type="dcterms:W3CDTF">2024-08-14T10:46:48Z</dcterms:modified>
</cp:coreProperties>
</file>