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Irena Fajfrová\Documents\Zakázky\Město 2024\"/>
    </mc:Choice>
  </mc:AlternateContent>
  <bookViews>
    <workbookView xWindow="0" yWindow="0" windowWidth="0" windowHeight="0"/>
  </bookViews>
  <sheets>
    <sheet name="Rekapitulace stavby" sheetId="1" r:id="rId1"/>
    <sheet name="Zadrapa1112 - Revitalizac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'Zadrapa1112 - Revitalizac...'!$C$125:$K$217</definedName>
    <definedName name="_xlnm.Print_Area" localSheetId="1">'Zadrapa1112 - Revitalizac...'!$C$4:$J$76,'Zadrapa1112 - Revitalizac...'!$C$82:$J$109,'Zadrapa1112 - Revitalizac...'!$C$115:$K$217</definedName>
    <definedName name="_xlnm.Print_Titles" localSheetId="1">'Zadrapa1112 - Revitalizac...'!$125:$125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17"/>
  <c r="BH217"/>
  <c r="BG217"/>
  <c r="BF217"/>
  <c r="T217"/>
  <c r="T216"/>
  <c r="R217"/>
  <c r="R216"/>
  <c r="P217"/>
  <c r="P216"/>
  <c r="BI215"/>
  <c r="BH215"/>
  <c r="BG215"/>
  <c r="BF215"/>
  <c r="T215"/>
  <c r="T214"/>
  <c r="R215"/>
  <c r="R214"/>
  <c r="P215"/>
  <c r="P214"/>
  <c r="BI213"/>
  <c r="BH213"/>
  <c r="BG213"/>
  <c r="BF213"/>
  <c r="T213"/>
  <c r="T212"/>
  <c r="R213"/>
  <c r="R212"/>
  <c r="P213"/>
  <c r="P212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T170"/>
  <c r="R171"/>
  <c r="R170"/>
  <c r="P171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T128"/>
  <c r="T127"/>
  <c r="R129"/>
  <c r="R128"/>
  <c r="R127"/>
  <c r="P129"/>
  <c r="P128"/>
  <c r="P127"/>
  <c r="J123"/>
  <c r="J122"/>
  <c r="F122"/>
  <c r="F120"/>
  <c r="E118"/>
  <c r="J90"/>
  <c r="J89"/>
  <c r="F89"/>
  <c r="F87"/>
  <c r="E85"/>
  <c r="J16"/>
  <c r="E16"/>
  <c r="F90"/>
  <c r="J15"/>
  <c r="J10"/>
  <c r="J120"/>
  <c i="1" r="L90"/>
  <c r="AM90"/>
  <c r="AM89"/>
  <c r="L89"/>
  <c r="AM87"/>
  <c r="L87"/>
  <c r="L85"/>
  <c r="L84"/>
  <c i="2" r="J217"/>
  <c r="J199"/>
  <c r="J179"/>
  <c r="J177"/>
  <c r="BK190"/>
  <c r="BK179"/>
  <c r="J164"/>
  <c r="J154"/>
  <c r="J142"/>
  <c r="BK203"/>
  <c r="BK196"/>
  <c r="BK191"/>
  <c r="BK181"/>
  <c r="BK167"/>
  <c r="J159"/>
  <c r="BK145"/>
  <c r="J133"/>
  <c r="BK211"/>
  <c r="J206"/>
  <c r="BK193"/>
  <c r="BK184"/>
  <c r="BK174"/>
  <c r="J167"/>
  <c r="BK163"/>
  <c r="BK156"/>
  <c r="BK150"/>
  <c r="J143"/>
  <c r="BK132"/>
  <c r="J215"/>
  <c r="BK205"/>
  <c r="J184"/>
  <c r="J169"/>
  <c r="BK160"/>
  <c r="BK158"/>
  <c r="BK152"/>
  <c r="J148"/>
  <c r="BK146"/>
  <c r="BK133"/>
  <c r="J211"/>
  <c r="J202"/>
  <c r="BK201"/>
  <c r="J194"/>
  <c r="J191"/>
  <c r="BK183"/>
  <c r="J174"/>
  <c r="J156"/>
  <c r="BK143"/>
  <c r="BK129"/>
  <c r="J205"/>
  <c r="J201"/>
  <c r="J192"/>
  <c r="BK173"/>
  <c r="J166"/>
  <c r="BK162"/>
  <c r="J146"/>
  <c r="BK142"/>
  <c r="BK215"/>
  <c r="J207"/>
  <c r="J203"/>
  <c r="J188"/>
  <c r="J181"/>
  <c r="BK169"/>
  <c r="J165"/>
  <c r="BK161"/>
  <c r="J152"/>
  <c r="J145"/>
  <c r="J135"/>
  <c r="J213"/>
  <c r="J196"/>
  <c r="BK178"/>
  <c r="BK171"/>
  <c r="BK159"/>
  <c r="J153"/>
  <c r="BK149"/>
  <c r="BK147"/>
  <c r="J144"/>
  <c r="BK217"/>
  <c r="BK207"/>
  <c r="BK199"/>
  <c r="BK192"/>
  <c r="BK186"/>
  <c r="J178"/>
  <c r="J161"/>
  <c r="BK148"/>
  <c r="J136"/>
  <c r="BK210"/>
  <c r="BK202"/>
  <c r="BK194"/>
  <c r="J186"/>
  <c r="J171"/>
  <c r="J163"/>
  <c r="BK151"/>
  <c r="BK144"/>
  <c r="J132"/>
  <c r="J210"/>
  <c r="J204"/>
  <c r="J190"/>
  <c r="J183"/>
  <c r="J173"/>
  <c r="BK166"/>
  <c r="J162"/>
  <c r="BK154"/>
  <c r="J149"/>
  <c r="BK138"/>
  <c r="J129"/>
  <c r="BK188"/>
  <c r="J168"/>
  <c r="J160"/>
  <c r="BK153"/>
  <c r="J138"/>
  <c i="1" r="AS94"/>
  <c i="2" r="BK204"/>
  <c r="J197"/>
  <c r="J193"/>
  <c r="BK185"/>
  <c r="BK165"/>
  <c r="J150"/>
  <c r="BK135"/>
  <c r="BK213"/>
  <c r="BK206"/>
  <c r="BK197"/>
  <c r="J185"/>
  <c r="BK177"/>
  <c r="BK168"/>
  <c r="BK164"/>
  <c r="J158"/>
  <c r="J151"/>
  <c r="J147"/>
  <c r="BK136"/>
  <c l="1" r="R131"/>
  <c r="R130"/>
  <c r="R141"/>
  <c r="R172"/>
  <c r="P200"/>
  <c r="T131"/>
  <c r="T130"/>
  <c r="T141"/>
  <c r="T172"/>
  <c r="BK209"/>
  <c r="J209"/>
  <c r="J105"/>
  <c r="P131"/>
  <c r="P130"/>
  <c r="P126"/>
  <c i="1" r="AU95"/>
  <c i="2" r="P141"/>
  <c r="P140"/>
  <c r="P172"/>
  <c r="T200"/>
  <c r="T209"/>
  <c r="T208"/>
  <c r="BK131"/>
  <c r="J131"/>
  <c r="J98"/>
  <c r="BK141"/>
  <c r="J141"/>
  <c r="J100"/>
  <c r="BK172"/>
  <c r="J172"/>
  <c r="J102"/>
  <c r="BK200"/>
  <c r="J200"/>
  <c r="J103"/>
  <c r="R200"/>
  <c r="P209"/>
  <c r="P208"/>
  <c r="R209"/>
  <c r="R208"/>
  <c r="BK128"/>
  <c r="J128"/>
  <c r="J96"/>
  <c r="BK170"/>
  <c r="J170"/>
  <c r="J101"/>
  <c r="BK214"/>
  <c r="J214"/>
  <c r="J107"/>
  <c r="BK212"/>
  <c r="J212"/>
  <c r="J106"/>
  <c r="BK216"/>
  <c r="J216"/>
  <c r="J108"/>
  <c r="BE142"/>
  <c r="BE159"/>
  <c r="BE190"/>
  <c r="BE191"/>
  <c r="BE201"/>
  <c r="BE206"/>
  <c r="F123"/>
  <c r="BE136"/>
  <c r="BE147"/>
  <c r="BE148"/>
  <c r="BE152"/>
  <c r="BE153"/>
  <c r="BE156"/>
  <c r="BE160"/>
  <c r="BE168"/>
  <c r="BE177"/>
  <c r="BE178"/>
  <c r="BE183"/>
  <c r="BE188"/>
  <c r="BE211"/>
  <c r="BE217"/>
  <c r="BE132"/>
  <c r="BE133"/>
  <c r="BE144"/>
  <c r="BE145"/>
  <c r="BE149"/>
  <c r="BE151"/>
  <c r="BE158"/>
  <c r="BE166"/>
  <c r="BE169"/>
  <c r="BE171"/>
  <c r="BE173"/>
  <c r="BE174"/>
  <c r="BE184"/>
  <c r="BE193"/>
  <c r="BE194"/>
  <c r="BE196"/>
  <c r="BE203"/>
  <c r="BE207"/>
  <c r="BE210"/>
  <c r="BE213"/>
  <c r="BE215"/>
  <c r="J87"/>
  <c r="BE129"/>
  <c r="BE135"/>
  <c r="BE138"/>
  <c r="BE143"/>
  <c r="BE146"/>
  <c r="BE150"/>
  <c r="BE154"/>
  <c r="BE161"/>
  <c r="BE162"/>
  <c r="BE163"/>
  <c r="BE164"/>
  <c r="BE165"/>
  <c r="BE167"/>
  <c r="BE179"/>
  <c r="BE181"/>
  <c r="BE185"/>
  <c r="BE186"/>
  <c r="BE192"/>
  <c r="BE197"/>
  <c r="BE199"/>
  <c r="BE202"/>
  <c r="BE204"/>
  <c r="BE205"/>
  <c r="J32"/>
  <c i="1" r="AW95"/>
  <c i="2" r="F32"/>
  <c i="1" r="BA95"/>
  <c r="BA94"/>
  <c r="W30"/>
  <c i="2" r="F34"/>
  <c i="1" r="BC95"/>
  <c r="BC94"/>
  <c r="AY94"/>
  <c i="2" r="F33"/>
  <c i="1" r="BB95"/>
  <c r="BB94"/>
  <c r="AX94"/>
  <c i="2" r="F35"/>
  <c i="1" r="BD95"/>
  <c r="BD94"/>
  <c r="W33"/>
  <c r="AU94"/>
  <c i="2" l="1" r="T140"/>
  <c r="T126"/>
  <c r="R140"/>
  <c r="R126"/>
  <c r="BK127"/>
  <c r="J127"/>
  <c r="J95"/>
  <c r="BK140"/>
  <c r="J140"/>
  <c r="J99"/>
  <c r="BK208"/>
  <c r="J208"/>
  <c r="J104"/>
  <c r="BK130"/>
  <c r="J130"/>
  <c r="J97"/>
  <c r="F31"/>
  <c i="1" r="AZ95"/>
  <c r="AZ94"/>
  <c r="AV94"/>
  <c r="AK29"/>
  <c r="W31"/>
  <c r="AW94"/>
  <c r="AK30"/>
  <c i="2" r="J31"/>
  <c i="1" r="AV95"/>
  <c r="AT95"/>
  <c r="W32"/>
  <c i="2" l="1" r="BK126"/>
  <c r="J126"/>
  <c r="J28"/>
  <c i="1" r="AG95"/>
  <c r="AG94"/>
  <c r="AK26"/>
  <c r="AK35"/>
  <c r="W29"/>
  <c r="AT94"/>
  <c i="2" l="1" r="J37"/>
  <c r="J94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<sst xmlns="http://schemas.openxmlformats.org/spreadsheetml/2006/main">
  <si>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</si>
  <si>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</si>
  <si>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</si>
  <si>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</si>
  <si>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</si>
  <si>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{3c267c6c-5810-44bd-a562-d2c4ecdac5f3}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</si>
  <si>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</si>
  <si>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</si>
  <si>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</si>
  <si>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</si>
  <si>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</si>
  <si>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</si>
  <si>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</si>
  <si>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</si>
  <si>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Zadrapa1112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</si>
  <si>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</si>
  <si>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</si>
  <si>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a zpřístupnění terasy zámeckého parku - VO</t>
  </si>
  <si>
    <t>KSO:</t>
  </si>
  <si>
    <t>CC-CZ:</t>
  </si>
  <si>
    <t>Místo:</t>
  </si>
  <si>
    <t>Valašské Meziříčí</t>
  </si>
  <si>
    <t>Datum:</t>
  </si>
  <si>
    <t>8. 8. 2023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</si>
  <si>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</si>
  <si>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</si>
  <si>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</si>
  <si>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</si>
  <si>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</si>
  <si>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</si>
  <si>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</si>
  <si>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>LZ-PROJEKT plus s.r.o.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</si>
  <si>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</si>
  <si>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</si>
  <si>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</si>
  <si>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</si>
  <si>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</si>
  <si>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</si>
  <si>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</si>
  <si>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</si>
  <si>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</si>
  <si>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</si>
  <si>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</si>
  <si>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</si>
  <si>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</si>
  <si>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</si>
  <si>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</si>
  <si>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</si>
  <si>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</si>
  <si>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</si>
  <si>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</si>
  <si>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</si>
  <si>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</si>
  <si>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</si>
  <si>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</si>
  <si>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</si>
  <si>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</si>
  <si>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</si>
  <si>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</si>
  <si>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</si>
  <si>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</si>
  <si>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</si>
  <si>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</si>
  <si>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</si>
  <si>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</si>
  <si>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</si>
  <si>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</si>
  <si>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</si>
  <si>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</si>
  <si>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</si>
  <si>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</si>
  <si>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</si>
  <si>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</si>
  <si>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</si>
  <si>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</si>
  <si>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</si>
  <si>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</si>
  <si>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</si>
  <si>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</si>
  <si>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</si>
  <si>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</si>
  <si>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</si>
  <si>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</si>
  <si>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</si>
  <si>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</si>
  <si>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</si>
  <si>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</si>
  <si>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</si>
  <si>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</si>
  <si>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</si>
  <si>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</si>
  <si>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</si>
  <si>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</si>
  <si>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</si>
  <si>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</si>
  <si>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</si>
  <si>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23-M - Montáže potrubí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</si>
  <si>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</si>
  <si>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</si>
  <si>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</si>
  <si>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</si>
  <si>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</si>
  <si>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</si>
  <si>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</si>
  <si>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</si>
  <si>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</si>
  <si>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</si>
  <si>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</si>
  <si>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</si>
  <si>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</si>
  <si>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</si>
  <si>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</si>
  <si>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</si>
  <si>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</si>
  <si>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</si>
  <si>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</si>
  <si>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</si>
  <si>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</si>
  <si>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</si>
  <si>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</si>
  <si>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</si>
  <si>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</si>
  <si>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</si>
  <si>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945421110</t>
  </si>
  <si>
    <t>Hydraulická zvedací plošina na automobilovém podvozku výška zdvihu do 18 m včetně obsluhy</t>
  </si>
  <si>
    <t>hod</t>
  </si>
  <si>
    <t>CS ÚRS 2023 02</t>
  </si>
  <si>
    <t>4</t>
  </si>
  <si>
    <t>-1479063534</t>
  </si>
  <si>
    <t>PSV</t>
  </si>
  <si>
    <t>Práce a dodávky PSV</t>
  </si>
  <si>
    <t>741</t>
  </si>
  <si>
    <t>Elektroinstalace - silnoproud</t>
  </si>
  <si>
    <t>741122611</t>
  </si>
  <si>
    <t>Montáž kabel Cu plný kulatý žíla 3x1,5 až 6 mm2 uložený pevně (např. CYKY)</t>
  </si>
  <si>
    <t>m</t>
  </si>
  <si>
    <t>16</t>
  </si>
  <si>
    <t>1004286262</t>
  </si>
  <si>
    <t>3</t>
  </si>
  <si>
    <t>M</t>
  </si>
  <si>
    <t>34111030</t>
  </si>
  <si>
    <t>kabel instalační jádro Cu plné izolace PVC plášť PVC 450/750V (CYKY) 3x1,5mm2</t>
  </si>
  <si>
    <t>32</t>
  </si>
  <si>
    <t>637586000</t>
  </si>
  <si>
    <t>VV</t>
  </si>
  <si>
    <t>70*1,15 'Přepočtené koeficientem množství</t>
  </si>
  <si>
    <t>741122623</t>
  </si>
  <si>
    <t>Montáž kabel Cu plný kulatý žíla 4x10 mm2 uložený pevně (např. CYKY)</t>
  </si>
  <si>
    <t>761184230</t>
  </si>
  <si>
    <t>5</t>
  </si>
  <si>
    <t>34111076</t>
  </si>
  <si>
    <t>kabel instalační jádro Cu plné izolace PVC plášť PVC 450/750V (CYKY) 4x10mm2</t>
  </si>
  <si>
    <t>-1046392121</t>
  </si>
  <si>
    <t>165*1,15 'Přepočtené koeficientem množství</t>
  </si>
  <si>
    <t>6</t>
  </si>
  <si>
    <t>998741101</t>
  </si>
  <si>
    <t>Přesun hmot tonážní pro silnoproud</t>
  </si>
  <si>
    <t>t</t>
  </si>
  <si>
    <t>680154608</t>
  </si>
  <si>
    <t>3,75+0,131</t>
  </si>
  <si>
    <t>Práce a dodávky M</t>
  </si>
  <si>
    <t>21-M</t>
  </si>
  <si>
    <t>Elektromontáže</t>
  </si>
  <si>
    <t>7</t>
  </si>
  <si>
    <t>210100096</t>
  </si>
  <si>
    <t>Ukončení vodičů na svorkovnici s otevřením a uzavřením krytu včetně zapojení průřezu žíly do 2,5 mm2</t>
  </si>
  <si>
    <t>kus</t>
  </si>
  <si>
    <t>64</t>
  </si>
  <si>
    <t>-1217502458</t>
  </si>
  <si>
    <t>8</t>
  </si>
  <si>
    <t>210100099</t>
  </si>
  <si>
    <t>Ukončení vodičů na svorkovnici s otevřením a uzavřením krytu včetně zapojení průřezu žíly do 10 mm2</t>
  </si>
  <si>
    <t>1361558248</t>
  </si>
  <si>
    <t>210100251</t>
  </si>
  <si>
    <t>Ukončení kabelů smršťovací záklopkou nebo páskou se zapojením bez letování žíly do 4x10 mm2</t>
  </si>
  <si>
    <t>-59025946</t>
  </si>
  <si>
    <t>10</t>
  </si>
  <si>
    <t>35436314</t>
  </si>
  <si>
    <t>hlava rozdělovací smršťovaná přímá do 1kV SKE 4f/1+2 kabel 12-32mm/průřez 1,5-35mm</t>
  </si>
  <si>
    <t>128</t>
  </si>
  <si>
    <t>-773188151</t>
  </si>
  <si>
    <t>11</t>
  </si>
  <si>
    <t>210203902</t>
  </si>
  <si>
    <t>Montáž svítidel LED se zapojením vodičů průmyslových nebo venkovních na sloupek parkový</t>
  </si>
  <si>
    <t>-900529645</t>
  </si>
  <si>
    <t>12</t>
  </si>
  <si>
    <t>34774R01</t>
  </si>
  <si>
    <t xml:space="preserve">svítidlo VO parkové na sloupek historizující,zdroj sodík výb. do 70W nebo  LED zdroj+recyklač.poplatek svídidla,zdroje sodík</t>
  </si>
  <si>
    <t>1092721654</t>
  </si>
  <si>
    <t>13</t>
  </si>
  <si>
    <t>210204011</t>
  </si>
  <si>
    <t>Montáž stožárů osvětlení ocelových samostatně stojících délky do 12 m</t>
  </si>
  <si>
    <t>420281390</t>
  </si>
  <si>
    <t>14</t>
  </si>
  <si>
    <t>316741R01</t>
  </si>
  <si>
    <t>stožár bezpaticový dvoustupňový 5,0+1,0m průměr 100mm+ochranná manžeta - .žárový pozink,vrchní barva tmavá,historizijící vč.všech doplňků</t>
  </si>
  <si>
    <t>900739939</t>
  </si>
  <si>
    <t>210204103</t>
  </si>
  <si>
    <t>Montáž výložníků osvětlení jednoramenných sloupových hmotnosti do 35 kg</t>
  </si>
  <si>
    <t>-146154954</t>
  </si>
  <si>
    <t>316740R1</t>
  </si>
  <si>
    <t>výložník rovný jednoduchý k osvětlovacím stožárům 500mm,žárový pozink+vrchní barva tmavá</t>
  </si>
  <si>
    <t>-111361832</t>
  </si>
  <si>
    <t>17</t>
  </si>
  <si>
    <t>1753213</t>
  </si>
  <si>
    <t>STOZAROVA SVORKOVNICE Cu do 16mm2,průběžná typ jedna pojistka E27 do 10A,IP43</t>
  </si>
  <si>
    <t>-1013585479</t>
  </si>
  <si>
    <t>18</t>
  </si>
  <si>
    <t>210220002</t>
  </si>
  <si>
    <t>Montáž uzemňovacích vedení vodičů FeZn pomocí svorek na povrchu drátem nebo lanem do průměru 10 mm</t>
  </si>
  <si>
    <t>-414273519</t>
  </si>
  <si>
    <t>19</t>
  </si>
  <si>
    <t>35441073</t>
  </si>
  <si>
    <t>drát D 10mm FeZn</t>
  </si>
  <si>
    <t>kg</t>
  </si>
  <si>
    <t>1882796891</t>
  </si>
  <si>
    <t>150*0,62</t>
  </si>
  <si>
    <t>20</t>
  </si>
  <si>
    <t>210220300</t>
  </si>
  <si>
    <t>Montáž svorka hromosvodná s jedním šroubem</t>
  </si>
  <si>
    <t>-1689852504</t>
  </si>
  <si>
    <t>10+25</t>
  </si>
  <si>
    <t>35431000</t>
  </si>
  <si>
    <t>svorka uzemnění FeZn univerzální</t>
  </si>
  <si>
    <t>384447510</t>
  </si>
  <si>
    <t>22</t>
  </si>
  <si>
    <t>35431015</t>
  </si>
  <si>
    <t>svorka uzemnění FeZn zkušební, spoj hromosvod/uzemnění</t>
  </si>
  <si>
    <t>1324610095</t>
  </si>
  <si>
    <t>23</t>
  </si>
  <si>
    <t>210220301</t>
  </si>
  <si>
    <t>Montáž svorek hromosvodných se 2 šrouby</t>
  </si>
  <si>
    <t>2000314880</t>
  </si>
  <si>
    <t>24</t>
  </si>
  <si>
    <t>35441885</t>
  </si>
  <si>
    <t>svorka spojovací pro lano D 8-10mm</t>
  </si>
  <si>
    <t>804390254</t>
  </si>
  <si>
    <t>25</t>
  </si>
  <si>
    <t>210220401</t>
  </si>
  <si>
    <t>Montáž doplňků hromosvodného vedení - štítků k označení svodů</t>
  </si>
  <si>
    <t>-1640402602</t>
  </si>
  <si>
    <t>26</t>
  </si>
  <si>
    <t>35442110</t>
  </si>
  <si>
    <t>štítek plastový - čísla svodů</t>
  </si>
  <si>
    <t>-560458005</t>
  </si>
  <si>
    <t>27</t>
  </si>
  <si>
    <t>210220431</t>
  </si>
  <si>
    <t>Montáž doplňků hromosvodného vedení - tvarování prvků</t>
  </si>
  <si>
    <t>-389409197</t>
  </si>
  <si>
    <t>28</t>
  </si>
  <si>
    <t>210280223</t>
  </si>
  <si>
    <t>Měření zemních odporů zemnicí sítě dl pásku přes 200 do 500 m</t>
  </si>
  <si>
    <t>23800783</t>
  </si>
  <si>
    <t>29</t>
  </si>
  <si>
    <t>210280R01</t>
  </si>
  <si>
    <t>Izolace FeZn d=10mm proti vnikání vlhkosti u sloupů - asfalt.nátěr,PVC montáž+dodávka</t>
  </si>
  <si>
    <t>1813357995</t>
  </si>
  <si>
    <t>30</t>
  </si>
  <si>
    <t>210280R02</t>
  </si>
  <si>
    <t xml:space="preserve">Ošetření zemních spojů na pásku FeZb 30x4mm,FeZn d=10mm  - asfalt.nátěr montáž+dodávka</t>
  </si>
  <si>
    <t>2089370396</t>
  </si>
  <si>
    <t>31</t>
  </si>
  <si>
    <t>210280R03</t>
  </si>
  <si>
    <t>popisky,štítky,označení</t>
  </si>
  <si>
    <t>sada</t>
  </si>
  <si>
    <t>268097617</t>
  </si>
  <si>
    <t>210280R04</t>
  </si>
  <si>
    <t>podružný materiál</t>
  </si>
  <si>
    <t>kpl</t>
  </si>
  <si>
    <t>-880101406</t>
  </si>
  <si>
    <t>23-M</t>
  </si>
  <si>
    <t>Montáže potrubí</t>
  </si>
  <si>
    <t>33</t>
  </si>
  <si>
    <t>230202013</t>
  </si>
  <si>
    <t>Montáž chráničky ocelové celé průměru přes 89 do 114,3 mm</t>
  </si>
  <si>
    <t>443681674</t>
  </si>
  <si>
    <t>46-M</t>
  </si>
  <si>
    <t>Zemní práce při extr.mont.pracích</t>
  </si>
  <si>
    <t>34</t>
  </si>
  <si>
    <t>460010011</t>
  </si>
  <si>
    <t>Vytyčení trasy vedení vzdušného silového nn v terénu přehledném</t>
  </si>
  <si>
    <t>km</t>
  </si>
  <si>
    <t>1292437277</t>
  </si>
  <si>
    <t>35</t>
  </si>
  <si>
    <t>460131114</t>
  </si>
  <si>
    <t>Hloubení nezapažených jam při elektromontážích ručně v hornině tř II skupiny 4</t>
  </si>
  <si>
    <t>m3</t>
  </si>
  <si>
    <t>366932350</t>
  </si>
  <si>
    <t>pro stožár</t>
  </si>
  <si>
    <t>0,3*10</t>
  </si>
  <si>
    <t>36</t>
  </si>
  <si>
    <t>460161173</t>
  </si>
  <si>
    <t>Hloubení kabelových rýh ručně š 35 cm hl 80 cm v hornině tř II skupiny 4</t>
  </si>
  <si>
    <t>-1333159876</t>
  </si>
  <si>
    <t>37</t>
  </si>
  <si>
    <t>460341113</t>
  </si>
  <si>
    <t>Vodorovné přemístění horniny jakékoliv třídy dopravními prostředky při elektromontážích přes 500 do 1000 m</t>
  </si>
  <si>
    <t>311879400</t>
  </si>
  <si>
    <t>38</t>
  </si>
  <si>
    <t>460341121</t>
  </si>
  <si>
    <t>Příplatek k vodorovnému přemístění horniny dopravními prostředky při elektromontážích za každých dalších i započatých 1000 m</t>
  </si>
  <si>
    <t>-1507013715</t>
  </si>
  <si>
    <t>10*19</t>
  </si>
  <si>
    <t>39</t>
  </si>
  <si>
    <t>460361121</t>
  </si>
  <si>
    <t>Poplatek za uložení zeminy na recyklační skládce (skládkovné) kód odpadu 17 05 04</t>
  </si>
  <si>
    <t>-1723561763</t>
  </si>
  <si>
    <t>10*2</t>
  </si>
  <si>
    <t>40</t>
  </si>
  <si>
    <t>460431173</t>
  </si>
  <si>
    <t>Zásyp kabelových rýh ručně se zhutněním š 35 cm hl 70 cm z horniny tř II skupiny 4</t>
  </si>
  <si>
    <t>1071564359</t>
  </si>
  <si>
    <t>41</t>
  </si>
  <si>
    <t>460481131</t>
  </si>
  <si>
    <t>Úprava pláně při elektromontážích v hornině třídy těžitelnosti II skupiny 4 bez zhutnění ručně</t>
  </si>
  <si>
    <t>m2</t>
  </si>
  <si>
    <t>701212916</t>
  </si>
  <si>
    <t>42</t>
  </si>
  <si>
    <t>460641124</t>
  </si>
  <si>
    <t>Základové konstrukce při elektromontážích ze ŽB tř. C 20/25 bez zvláštních nároků na prostředí</t>
  </si>
  <si>
    <t>1870866246</t>
  </si>
  <si>
    <t>43</t>
  </si>
  <si>
    <t>460641311</t>
  </si>
  <si>
    <t>Štěrkový základ se zhutněním pro dřevěný perforovaný nebo jednoduchý betonový sloup</t>
  </si>
  <si>
    <t>-160257690</t>
  </si>
  <si>
    <t>10,0*0,1</t>
  </si>
  <si>
    <t>44</t>
  </si>
  <si>
    <t>460641411</t>
  </si>
  <si>
    <t>Zřízení nezabudovaného bednění základových konstrukcí při elektromontážích</t>
  </si>
  <si>
    <t>1068254674</t>
  </si>
  <si>
    <t>0,4*4*1,0*10</t>
  </si>
  <si>
    <t>45</t>
  </si>
  <si>
    <t>460641412</t>
  </si>
  <si>
    <t>Odstranění nezabudovaného bednění základových konstrukcí při elektromontážích</t>
  </si>
  <si>
    <t>-41652281</t>
  </si>
  <si>
    <t>46</t>
  </si>
  <si>
    <t>460661212</t>
  </si>
  <si>
    <t>Kabelové lože z písku pro kabely nn zakryté cihlami š lože přes 15 do 30 cm</t>
  </si>
  <si>
    <t>77535078</t>
  </si>
  <si>
    <t>47</t>
  </si>
  <si>
    <t>460671111</t>
  </si>
  <si>
    <t>Výstražná fólie pro krytí kabelů šířky 20 cm</t>
  </si>
  <si>
    <t>-1998225651</t>
  </si>
  <si>
    <t>48</t>
  </si>
  <si>
    <t>460791213</t>
  </si>
  <si>
    <t>Montáž trubek ochranných plastových uložených volně do rýhy ohebných přes 50 do 90 mm</t>
  </si>
  <si>
    <t>1837014688</t>
  </si>
  <si>
    <t>49</t>
  </si>
  <si>
    <t>34571354</t>
  </si>
  <si>
    <t>trubka elektroinstalační ohebná dvouplášťová korugovaná (chránička) D 75/90mm, HDPE+LDPE</t>
  </si>
  <si>
    <t>1919964519</t>
  </si>
  <si>
    <t>20*1,05 'Přepočtené koeficientem množství</t>
  </si>
  <si>
    <t>50</t>
  </si>
  <si>
    <t>1914679500</t>
  </si>
  <si>
    <t>51</t>
  </si>
  <si>
    <t>1190947</t>
  </si>
  <si>
    <t>TRUBKA KOPOFLEX 63MM CERNA KF 09063 UVFA</t>
  </si>
  <si>
    <t>772696340</t>
  </si>
  <si>
    <t>150*1,05 'Přepočtené koeficientem množství</t>
  </si>
  <si>
    <t>52</t>
  </si>
  <si>
    <t>469981111</t>
  </si>
  <si>
    <t>Přesun hmot pro pomocné stavební práce při elektromotážích</t>
  </si>
  <si>
    <t>1014098856</t>
  </si>
  <si>
    <t>HZS</t>
  </si>
  <si>
    <t>Hodinové zúčtovací sazby</t>
  </si>
  <si>
    <t>53</t>
  </si>
  <si>
    <t>HZS2232.1</t>
  </si>
  <si>
    <t>Hodinová zúčtovací sazba elektrikář odborný - zkušební provoz</t>
  </si>
  <si>
    <t>512</t>
  </si>
  <si>
    <t>1280768286</t>
  </si>
  <si>
    <t>54</t>
  </si>
  <si>
    <t>HZS2232.2</t>
  </si>
  <si>
    <t>Hodinová zúčtovací sazba elektrikář odborný - zaučení obsluhy</t>
  </si>
  <si>
    <t>-2025494074</t>
  </si>
  <si>
    <t>55</t>
  </si>
  <si>
    <t>HZS2232.3</t>
  </si>
  <si>
    <t>Hodinová zúčtovací sazba elektrikář odborný - montáž jinde nespecifikovaná</t>
  </si>
  <si>
    <t>-1552854756</t>
  </si>
  <si>
    <t>56</t>
  </si>
  <si>
    <t>HZS2492.1</t>
  </si>
  <si>
    <t>Hodinová zúčtovací sazba - zabezpečení pracoviště</t>
  </si>
  <si>
    <t>-142088991</t>
  </si>
  <si>
    <t>57</t>
  </si>
  <si>
    <t>HZS4211</t>
  </si>
  <si>
    <t>Hodinová zúčtovací sazba revizní technik</t>
  </si>
  <si>
    <t>827972375</t>
  </si>
  <si>
    <t>58</t>
  </si>
  <si>
    <t>HZS4231</t>
  </si>
  <si>
    <t>Hodinová zúčtovací sazba technik-spolupráce s revizním technikem</t>
  </si>
  <si>
    <t>1752843103</t>
  </si>
  <si>
    <t>59</t>
  </si>
  <si>
    <t>HZS4232</t>
  </si>
  <si>
    <t>Hodinová zúčtovací sazba technik odborný dozor projektanta</t>
  </si>
  <si>
    <t>1278476109</t>
  </si>
  <si>
    <t>VRN</t>
  </si>
  <si>
    <t>Vedlejší rozpočtové náklady</t>
  </si>
  <si>
    <t>VRN1</t>
  </si>
  <si>
    <t>Průzkumné, geodetické a projektové práce</t>
  </si>
  <si>
    <t>60</t>
  </si>
  <si>
    <t>012303000</t>
  </si>
  <si>
    <t>Geodetické práce po výstavbě -zaměření pozic nových sloupů a tras kabeláže nové osvětlení</t>
  </si>
  <si>
    <t>1024</t>
  </si>
  <si>
    <t>1714970074</t>
  </si>
  <si>
    <t>61</t>
  </si>
  <si>
    <t>012303001</t>
  </si>
  <si>
    <t>skutečný stav elektroinstalace nového VO</t>
  </si>
  <si>
    <t>-1929534267</t>
  </si>
  <si>
    <t>VRN3</t>
  </si>
  <si>
    <t>Zařízení staveniště</t>
  </si>
  <si>
    <t>62</t>
  </si>
  <si>
    <t>030001000</t>
  </si>
  <si>
    <t>%</t>
  </si>
  <si>
    <t>-1682829259</t>
  </si>
  <si>
    <t>VRN4</t>
  </si>
  <si>
    <t>Inženýrská činnost</t>
  </si>
  <si>
    <t>63</t>
  </si>
  <si>
    <t>045303000</t>
  </si>
  <si>
    <t>Koordinační činnost</t>
  </si>
  <si>
    <t>941572137</t>
  </si>
  <si>
    <t>VRN7</t>
  </si>
  <si>
    <t>Provozní vlivy</t>
  </si>
  <si>
    <t>070001000</t>
  </si>
  <si>
    <t>2141726542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</si>
</sst>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Zadrapa1112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Revitalizace a zpřístupnění terasy zámeckého parku - VO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Valašské Meziříčí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8. 8. 2023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Valašské Meziříčí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LZ-PROJEKT plus s.r.o.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Fajfrová Irena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75</v>
      </c>
      <c r="BT94" s="116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24.75" customHeight="1">
      <c r="A95" s="117" t="s">
        <v>79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'Zadrapa1112 - Revitalizac...'!J28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80</v>
      </c>
      <c r="AR95" s="124"/>
      <c r="AS95" s="125">
        <v>0</v>
      </c>
      <c r="AT95" s="126">
        <f>ROUND(SUM(AV95:AW95),2)</f>
        <v>0</v>
      </c>
      <c r="AU95" s="127">
        <f>'Zadrapa1112 - Revitalizac...'!P126</f>
        <v>0</v>
      </c>
      <c r="AV95" s="126">
        <f>'Zadrapa1112 - Revitalizac...'!J31</f>
        <v>0</v>
      </c>
      <c r="AW95" s="126">
        <f>'Zadrapa1112 - Revitalizac...'!J32</f>
        <v>0</v>
      </c>
      <c r="AX95" s="126">
        <f>'Zadrapa1112 - Revitalizac...'!J33</f>
        <v>0</v>
      </c>
      <c r="AY95" s="126">
        <f>'Zadrapa1112 - Revitalizac...'!J34</f>
        <v>0</v>
      </c>
      <c r="AZ95" s="126">
        <f>'Zadrapa1112 - Revitalizac...'!F31</f>
        <v>0</v>
      </c>
      <c r="BA95" s="126">
        <f>'Zadrapa1112 - Revitalizac...'!F32</f>
        <v>0</v>
      </c>
      <c r="BB95" s="126">
        <f>'Zadrapa1112 - Revitalizac...'!F33</f>
        <v>0</v>
      </c>
      <c r="BC95" s="126">
        <f>'Zadrapa1112 - Revitalizac...'!F34</f>
        <v>0</v>
      </c>
      <c r="BD95" s="128">
        <f>'Zadrapa1112 - Revitalizac...'!F35</f>
        <v>0</v>
      </c>
      <c r="BE95" s="7"/>
      <c r="BT95" s="129" t="s">
        <v>81</v>
      </c>
      <c r="BU95" s="129" t="s">
        <v>82</v>
      </c>
      <c r="BV95" s="129" t="s">
        <v>77</v>
      </c>
      <c r="BW95" s="129" t="s">
        <v>5</v>
      </c>
      <c r="BX95" s="129" t="s">
        <v>78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87YDG3LF3LsFCqg6fOPYg6A5T/O9MQw6MiW1kxB/XGycuVXaiWRSDI7uZenqEbECnTXUn5DFay6ebIflzUgTwA==" hashValue="QRh5miD1YWkEdhTDFpOaAw534jaJmoDN2P7PCQvA/mlxoUoNo+DjEw8ugxBOUqBQ5FUm6k9nkhKdU/YnRYMl3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Zadrapa1112 - Revitalizac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83</v>
      </c>
    </row>
    <row r="4" s="1" customFormat="1" ht="24.96" customHeight="1">
      <c r="B4" s="19"/>
      <c r="D4" s="132" t="s">
        <v>84</v>
      </c>
      <c r="L4" s="19"/>
      <c r="M4" s="133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stavby'!AN8</f>
        <v>8. 8. 2023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">
        <v>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6" t="s">
        <v>26</v>
      </c>
      <c r="F13" s="37"/>
      <c r="G13" s="37"/>
      <c r="H13" s="37"/>
      <c r="I13" s="134" t="s">
        <v>27</v>
      </c>
      <c r="J13" s="136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4" t="s">
        <v>28</v>
      </c>
      <c r="E15" s="37"/>
      <c r="F15" s="37"/>
      <c r="G15" s="37"/>
      <c r="H15" s="37"/>
      <c r="I15" s="134" t="s">
        <v>25</v>
      </c>
      <c r="J15" s="32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36"/>
      <c r="G16" s="136"/>
      <c r="H16" s="136"/>
      <c r="I16" s="134" t="s">
        <v>27</v>
      </c>
      <c r="J16" s="32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4" t="s">
        <v>30</v>
      </c>
      <c r="E18" s="37"/>
      <c r="F18" s="37"/>
      <c r="G18" s="37"/>
      <c r="H18" s="37"/>
      <c r="I18" s="134" t="s">
        <v>25</v>
      </c>
      <c r="J18" s="136" t="s">
        <v>1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6" t="s">
        <v>31</v>
      </c>
      <c r="F19" s="37"/>
      <c r="G19" s="37"/>
      <c r="H19" s="37"/>
      <c r="I19" s="134" t="s">
        <v>27</v>
      </c>
      <c r="J19" s="136" t="s">
        <v>1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4" t="s">
        <v>33</v>
      </c>
      <c r="E21" s="37"/>
      <c r="F21" s="37"/>
      <c r="G21" s="37"/>
      <c r="H21" s="37"/>
      <c r="I21" s="134" t="s">
        <v>25</v>
      </c>
      <c r="J21" s="136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6" t="s">
        <v>34</v>
      </c>
      <c r="F22" s="37"/>
      <c r="G22" s="37"/>
      <c r="H22" s="37"/>
      <c r="I22" s="134" t="s">
        <v>27</v>
      </c>
      <c r="J22" s="136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4" t="s">
        <v>35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3" t="s">
        <v>36</v>
      </c>
      <c r="E28" s="37"/>
      <c r="F28" s="37"/>
      <c r="G28" s="37"/>
      <c r="H28" s="37"/>
      <c r="I28" s="37"/>
      <c r="J28" s="144">
        <f>ROUND(J126,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5" t="s">
        <v>38</v>
      </c>
      <c r="G30" s="37"/>
      <c r="H30" s="37"/>
      <c r="I30" s="145" t="s">
        <v>37</v>
      </c>
      <c r="J30" s="145" t="s">
        <v>39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40</v>
      </c>
      <c r="E31" s="134" t="s">
        <v>41</v>
      </c>
      <c r="F31" s="147">
        <f>ROUND((SUM(BE126:BE217)),  2)</f>
        <v>0</v>
      </c>
      <c r="G31" s="37"/>
      <c r="H31" s="37"/>
      <c r="I31" s="148">
        <v>0.20999999999999999</v>
      </c>
      <c r="J31" s="147">
        <f>ROUND(((SUM(BE126:BE217))*I31),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4" t="s">
        <v>42</v>
      </c>
      <c r="F32" s="147">
        <f>ROUND((SUM(BF126:BF217)),  2)</f>
        <v>0</v>
      </c>
      <c r="G32" s="37"/>
      <c r="H32" s="37"/>
      <c r="I32" s="148">
        <v>0.14999999999999999</v>
      </c>
      <c r="J32" s="147">
        <f>ROUND(((SUM(BF126:BF217))*I32),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43</v>
      </c>
      <c r="F33" s="147">
        <f>ROUND((SUM(BG126:BG217)),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44</v>
      </c>
      <c r="F34" s="147">
        <f>ROUND((SUM(BH126:BH217)),  2)</f>
        <v>0</v>
      </c>
      <c r="G34" s="37"/>
      <c r="H34" s="37"/>
      <c r="I34" s="148">
        <v>0.14999999999999999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45</v>
      </c>
      <c r="F35" s="147">
        <f>ROUND((SUM(BI126:BI217)),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46</v>
      </c>
      <c r="E37" s="151"/>
      <c r="F37" s="151"/>
      <c r="G37" s="152" t="s">
        <v>47</v>
      </c>
      <c r="H37" s="153" t="s">
        <v>48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6" t="s">
        <v>49</v>
      </c>
      <c r="E50" s="157"/>
      <c r="F50" s="157"/>
      <c r="G50" s="156" t="s">
        <v>50</v>
      </c>
      <c r="H50" s="157"/>
      <c r="I50" s="157"/>
      <c r="J50" s="157"/>
      <c r="K50" s="15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8" t="s">
        <v>51</v>
      </c>
      <c r="E61" s="159"/>
      <c r="F61" s="160" t="s">
        <v>52</v>
      </c>
      <c r="G61" s="158" t="s">
        <v>51</v>
      </c>
      <c r="H61" s="159"/>
      <c r="I61" s="159"/>
      <c r="J61" s="161" t="s">
        <v>52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6" t="s">
        <v>53</v>
      </c>
      <c r="E65" s="162"/>
      <c r="F65" s="162"/>
      <c r="G65" s="156" t="s">
        <v>54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8" t="s">
        <v>51</v>
      </c>
      <c r="E76" s="159"/>
      <c r="F76" s="160" t="s">
        <v>52</v>
      </c>
      <c r="G76" s="158" t="s">
        <v>51</v>
      </c>
      <c r="H76" s="159"/>
      <c r="I76" s="159"/>
      <c r="J76" s="161" t="s">
        <v>52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75" t="str">
        <f>E7</f>
        <v>Revitalizace a zpřístupnění terasy zámeckého parku - VO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>Valašské Meziříčí</v>
      </c>
      <c r="G87" s="39"/>
      <c r="H87" s="39"/>
      <c r="I87" s="31" t="s">
        <v>22</v>
      </c>
      <c r="J87" s="78" t="str">
        <f>IF(J10="","",J10)</f>
        <v>8. 8. 2023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25.65" customHeight="1">
      <c r="A89" s="37"/>
      <c r="B89" s="38"/>
      <c r="C89" s="31" t="s">
        <v>24</v>
      </c>
      <c r="D89" s="39"/>
      <c r="E89" s="39"/>
      <c r="F89" s="26" t="str">
        <f>E13</f>
        <v>Město Valašské Meziříčí</v>
      </c>
      <c r="G89" s="39"/>
      <c r="H89" s="39"/>
      <c r="I89" s="31" t="s">
        <v>30</v>
      </c>
      <c r="J89" s="35" t="str">
        <f>E19</f>
        <v>LZ-PROJEKT plus s.r.o.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28</v>
      </c>
      <c r="D90" s="39"/>
      <c r="E90" s="39"/>
      <c r="F90" s="26" t="str">
        <f>IF(E16="","",E16)</f>
        <v>Vyplň údaj</v>
      </c>
      <c r="G90" s="39"/>
      <c r="H90" s="39"/>
      <c r="I90" s="31" t="s">
        <v>33</v>
      </c>
      <c r="J90" s="35" t="str">
        <f>E22</f>
        <v>Fajfrová Irena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7" t="s">
        <v>86</v>
      </c>
      <c r="D92" s="168"/>
      <c r="E92" s="168"/>
      <c r="F92" s="168"/>
      <c r="G92" s="168"/>
      <c r="H92" s="168"/>
      <c r="I92" s="168"/>
      <c r="J92" s="169" t="s">
        <v>87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0" t="s">
        <v>88</v>
      </c>
      <c r="D94" s="39"/>
      <c r="E94" s="39"/>
      <c r="F94" s="39"/>
      <c r="G94" s="39"/>
      <c r="H94" s="39"/>
      <c r="I94" s="39"/>
      <c r="J94" s="109">
        <f>J126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89</v>
      </c>
    </row>
    <row r="95" s="9" customFormat="1" ht="24.96" customHeight="1">
      <c r="A95" s="9"/>
      <c r="B95" s="171"/>
      <c r="C95" s="172"/>
      <c r="D95" s="173" t="s">
        <v>90</v>
      </c>
      <c r="E95" s="174"/>
      <c r="F95" s="174"/>
      <c r="G95" s="174"/>
      <c r="H95" s="174"/>
      <c r="I95" s="174"/>
      <c r="J95" s="175">
        <f>J127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91</v>
      </c>
      <c r="E96" s="180"/>
      <c r="F96" s="180"/>
      <c r="G96" s="180"/>
      <c r="H96" s="180"/>
      <c r="I96" s="180"/>
      <c r="J96" s="181">
        <f>J128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9" customFormat="1" ht="24.96" customHeight="1">
      <c r="A97" s="9"/>
      <c r="B97" s="171"/>
      <c r="C97" s="172"/>
      <c r="D97" s="173" t="s">
        <v>92</v>
      </c>
      <c r="E97" s="174"/>
      <c r="F97" s="174"/>
      <c r="G97" s="174"/>
      <c r="H97" s="174"/>
      <c r="I97" s="174"/>
      <c r="J97" s="175">
        <f>J130</f>
        <v>0</v>
      </c>
      <c r="K97" s="172"/>
      <c r="L97" s="17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7"/>
      <c r="C98" s="178"/>
      <c r="D98" s="179" t="s">
        <v>93</v>
      </c>
      <c r="E98" s="180"/>
      <c r="F98" s="180"/>
      <c r="G98" s="180"/>
      <c r="H98" s="180"/>
      <c r="I98" s="180"/>
      <c r="J98" s="181">
        <f>J131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1"/>
      <c r="C99" s="172"/>
      <c r="D99" s="173" t="s">
        <v>94</v>
      </c>
      <c r="E99" s="174"/>
      <c r="F99" s="174"/>
      <c r="G99" s="174"/>
      <c r="H99" s="174"/>
      <c r="I99" s="174"/>
      <c r="J99" s="175">
        <f>J140</f>
        <v>0</v>
      </c>
      <c r="K99" s="172"/>
      <c r="L99" s="17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77"/>
      <c r="C100" s="178"/>
      <c r="D100" s="179" t="s">
        <v>95</v>
      </c>
      <c r="E100" s="180"/>
      <c r="F100" s="180"/>
      <c r="G100" s="180"/>
      <c r="H100" s="180"/>
      <c r="I100" s="180"/>
      <c r="J100" s="181">
        <f>J141</f>
        <v>0</v>
      </c>
      <c r="K100" s="178"/>
      <c r="L100" s="18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7"/>
      <c r="C101" s="178"/>
      <c r="D101" s="179" t="s">
        <v>96</v>
      </c>
      <c r="E101" s="180"/>
      <c r="F101" s="180"/>
      <c r="G101" s="180"/>
      <c r="H101" s="180"/>
      <c r="I101" s="180"/>
      <c r="J101" s="181">
        <f>J170</f>
        <v>0</v>
      </c>
      <c r="K101" s="178"/>
      <c r="L101" s="18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7"/>
      <c r="C102" s="178"/>
      <c r="D102" s="179" t="s">
        <v>97</v>
      </c>
      <c r="E102" s="180"/>
      <c r="F102" s="180"/>
      <c r="G102" s="180"/>
      <c r="H102" s="180"/>
      <c r="I102" s="180"/>
      <c r="J102" s="181">
        <f>J172</f>
        <v>0</v>
      </c>
      <c r="K102" s="178"/>
      <c r="L102" s="18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1"/>
      <c r="C103" s="172"/>
      <c r="D103" s="173" t="s">
        <v>98</v>
      </c>
      <c r="E103" s="174"/>
      <c r="F103" s="174"/>
      <c r="G103" s="174"/>
      <c r="H103" s="174"/>
      <c r="I103" s="174"/>
      <c r="J103" s="175">
        <f>J200</f>
        <v>0</v>
      </c>
      <c r="K103" s="172"/>
      <c r="L103" s="17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1"/>
      <c r="C104" s="172"/>
      <c r="D104" s="173" t="s">
        <v>99</v>
      </c>
      <c r="E104" s="174"/>
      <c r="F104" s="174"/>
      <c r="G104" s="174"/>
      <c r="H104" s="174"/>
      <c r="I104" s="174"/>
      <c r="J104" s="175">
        <f>J208</f>
        <v>0</v>
      </c>
      <c r="K104" s="172"/>
      <c r="L104" s="17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77"/>
      <c r="C105" s="178"/>
      <c r="D105" s="179" t="s">
        <v>100</v>
      </c>
      <c r="E105" s="180"/>
      <c r="F105" s="180"/>
      <c r="G105" s="180"/>
      <c r="H105" s="180"/>
      <c r="I105" s="180"/>
      <c r="J105" s="181">
        <f>J209</f>
        <v>0</v>
      </c>
      <c r="K105" s="178"/>
      <c r="L105" s="18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7"/>
      <c r="C106" s="178"/>
      <c r="D106" s="179" t="s">
        <v>101</v>
      </c>
      <c r="E106" s="180"/>
      <c r="F106" s="180"/>
      <c r="G106" s="180"/>
      <c r="H106" s="180"/>
      <c r="I106" s="180"/>
      <c r="J106" s="181">
        <f>J212</f>
        <v>0</v>
      </c>
      <c r="K106" s="178"/>
      <c r="L106" s="18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7"/>
      <c r="C107" s="178"/>
      <c r="D107" s="179" t="s">
        <v>102</v>
      </c>
      <c r="E107" s="180"/>
      <c r="F107" s="180"/>
      <c r="G107" s="180"/>
      <c r="H107" s="180"/>
      <c r="I107" s="180"/>
      <c r="J107" s="181">
        <f>J214</f>
        <v>0</v>
      </c>
      <c r="K107" s="178"/>
      <c r="L107" s="18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7"/>
      <c r="C108" s="178"/>
      <c r="D108" s="179" t="s">
        <v>103</v>
      </c>
      <c r="E108" s="180"/>
      <c r="F108" s="180"/>
      <c r="G108" s="180"/>
      <c r="H108" s="180"/>
      <c r="I108" s="180"/>
      <c r="J108" s="181">
        <f>J216</f>
        <v>0</v>
      </c>
      <c r="K108" s="178"/>
      <c r="L108" s="18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104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E7</f>
        <v>Revitalizace a zpřístupnění terasy zámeckého parku - VO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F10</f>
        <v>Valašské Meziříčí</v>
      </c>
      <c r="G120" s="39"/>
      <c r="H120" s="39"/>
      <c r="I120" s="31" t="s">
        <v>22</v>
      </c>
      <c r="J120" s="78" t="str">
        <f>IF(J10="","",J10)</f>
        <v>8. 8. 2023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5.65" customHeight="1">
      <c r="A122" s="37"/>
      <c r="B122" s="38"/>
      <c r="C122" s="31" t="s">
        <v>24</v>
      </c>
      <c r="D122" s="39"/>
      <c r="E122" s="39"/>
      <c r="F122" s="26" t="str">
        <f>E13</f>
        <v>Město Valašské Meziříčí</v>
      </c>
      <c r="G122" s="39"/>
      <c r="H122" s="39"/>
      <c r="I122" s="31" t="s">
        <v>30</v>
      </c>
      <c r="J122" s="35" t="str">
        <f>E19</f>
        <v>LZ-PROJEKT plus s.r.o.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IF(E16="","",E16)</f>
        <v>Vyplň údaj</v>
      </c>
      <c r="G123" s="39"/>
      <c r="H123" s="39"/>
      <c r="I123" s="31" t="s">
        <v>33</v>
      </c>
      <c r="J123" s="35" t="str">
        <f>E22</f>
        <v>Fajfrová Irena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83"/>
      <c r="B125" s="184"/>
      <c r="C125" s="185" t="s">
        <v>105</v>
      </c>
      <c r="D125" s="186" t="s">
        <v>61</v>
      </c>
      <c r="E125" s="186" t="s">
        <v>57</v>
      </c>
      <c r="F125" s="186" t="s">
        <v>58</v>
      </c>
      <c r="G125" s="186" t="s">
        <v>106</v>
      </c>
      <c r="H125" s="186" t="s">
        <v>107</v>
      </c>
      <c r="I125" s="186" t="s">
        <v>108</v>
      </c>
      <c r="J125" s="186" t="s">
        <v>87</v>
      </c>
      <c r="K125" s="187" t="s">
        <v>109</v>
      </c>
      <c r="L125" s="188"/>
      <c r="M125" s="99" t="s">
        <v>1</v>
      </c>
      <c r="N125" s="100" t="s">
        <v>40</v>
      </c>
      <c r="O125" s="100" t="s">
        <v>110</v>
      </c>
      <c r="P125" s="100" t="s">
        <v>111</v>
      </c>
      <c r="Q125" s="100" t="s">
        <v>112</v>
      </c>
      <c r="R125" s="100" t="s">
        <v>113</v>
      </c>
      <c r="S125" s="100" t="s">
        <v>114</v>
      </c>
      <c r="T125" s="101" t="s">
        <v>115</v>
      </c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</row>
    <row r="126" s="2" customFormat="1" ht="22.8" customHeight="1">
      <c r="A126" s="37"/>
      <c r="B126" s="38"/>
      <c r="C126" s="106" t="s">
        <v>116</v>
      </c>
      <c r="D126" s="39"/>
      <c r="E126" s="39"/>
      <c r="F126" s="39"/>
      <c r="G126" s="39"/>
      <c r="H126" s="39"/>
      <c r="I126" s="39"/>
      <c r="J126" s="189">
        <f>BK126</f>
        <v>0</v>
      </c>
      <c r="K126" s="39"/>
      <c r="L126" s="43"/>
      <c r="M126" s="102"/>
      <c r="N126" s="190"/>
      <c r="O126" s="103"/>
      <c r="P126" s="191">
        <f>P127+P130+P140+P200+P208</f>
        <v>0</v>
      </c>
      <c r="Q126" s="103"/>
      <c r="R126" s="191">
        <f>R127+R130+R140+R200+R208</f>
        <v>32.291370000000001</v>
      </c>
      <c r="S126" s="103"/>
      <c r="T126" s="192">
        <f>T127+T130+T140+T200+T208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75</v>
      </c>
      <c r="AU126" s="16" t="s">
        <v>89</v>
      </c>
      <c r="BK126" s="193">
        <f>BK127+BK130+BK140+BK200+BK208</f>
        <v>0</v>
      </c>
    </row>
    <row r="127" s="12" customFormat="1" ht="25.92" customHeight="1">
      <c r="A127" s="12"/>
      <c r="B127" s="194"/>
      <c r="C127" s="195"/>
      <c r="D127" s="196" t="s">
        <v>75</v>
      </c>
      <c r="E127" s="197" t="s">
        <v>117</v>
      </c>
      <c r="F127" s="197" t="s">
        <v>118</v>
      </c>
      <c r="G127" s="195"/>
      <c r="H127" s="195"/>
      <c r="I127" s="198"/>
      <c r="J127" s="199">
        <f>BK127</f>
        <v>0</v>
      </c>
      <c r="K127" s="195"/>
      <c r="L127" s="200"/>
      <c r="M127" s="201"/>
      <c r="N127" s="202"/>
      <c r="O127" s="202"/>
      <c r="P127" s="203">
        <f>P128</f>
        <v>0</v>
      </c>
      <c r="Q127" s="202"/>
      <c r="R127" s="203">
        <f>R128</f>
        <v>0</v>
      </c>
      <c r="S127" s="202"/>
      <c r="T127" s="20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5" t="s">
        <v>81</v>
      </c>
      <c r="AT127" s="206" t="s">
        <v>75</v>
      </c>
      <c r="AU127" s="206" t="s">
        <v>76</v>
      </c>
      <c r="AY127" s="205" t="s">
        <v>119</v>
      </c>
      <c r="BK127" s="207">
        <f>BK128</f>
        <v>0</v>
      </c>
    </row>
    <row r="128" s="12" customFormat="1" ht="22.8" customHeight="1">
      <c r="A128" s="12"/>
      <c r="B128" s="194"/>
      <c r="C128" s="195"/>
      <c r="D128" s="196" t="s">
        <v>75</v>
      </c>
      <c r="E128" s="208" t="s">
        <v>120</v>
      </c>
      <c r="F128" s="208" t="s">
        <v>121</v>
      </c>
      <c r="G128" s="195"/>
      <c r="H128" s="195"/>
      <c r="I128" s="198"/>
      <c r="J128" s="209">
        <f>BK128</f>
        <v>0</v>
      </c>
      <c r="K128" s="195"/>
      <c r="L128" s="200"/>
      <c r="M128" s="201"/>
      <c r="N128" s="202"/>
      <c r="O128" s="202"/>
      <c r="P128" s="203">
        <f>P129</f>
        <v>0</v>
      </c>
      <c r="Q128" s="202"/>
      <c r="R128" s="203">
        <f>R129</f>
        <v>0</v>
      </c>
      <c r="S128" s="202"/>
      <c r="T128" s="204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5" t="s">
        <v>81</v>
      </c>
      <c r="AT128" s="206" t="s">
        <v>75</v>
      </c>
      <c r="AU128" s="206" t="s">
        <v>81</v>
      </c>
      <c r="AY128" s="205" t="s">
        <v>119</v>
      </c>
      <c r="BK128" s="207">
        <f>BK129</f>
        <v>0</v>
      </c>
    </row>
    <row r="129" s="2" customFormat="1" ht="24.15" customHeight="1">
      <c r="A129" s="37"/>
      <c r="B129" s="38"/>
      <c r="C129" s="210" t="s">
        <v>81</v>
      </c>
      <c r="D129" s="210" t="s">
        <v>122</v>
      </c>
      <c r="E129" s="211" t="s">
        <v>123</v>
      </c>
      <c r="F129" s="212" t="s">
        <v>124</v>
      </c>
      <c r="G129" s="213" t="s">
        <v>125</v>
      </c>
      <c r="H129" s="214">
        <v>4</v>
      </c>
      <c r="I129" s="215"/>
      <c r="J129" s="216">
        <f>ROUND(I129*H129,2)</f>
        <v>0</v>
      </c>
      <c r="K129" s="212" t="s">
        <v>126</v>
      </c>
      <c r="L129" s="43"/>
      <c r="M129" s="217" t="s">
        <v>1</v>
      </c>
      <c r="N129" s="218" t="s">
        <v>41</v>
      </c>
      <c r="O129" s="90"/>
      <c r="P129" s="219">
        <f>O129*H129</f>
        <v>0</v>
      </c>
      <c r="Q129" s="219">
        <v>0</v>
      </c>
      <c r="R129" s="219">
        <f>Q129*H129</f>
        <v>0</v>
      </c>
      <c r="S129" s="219">
        <v>0</v>
      </c>
      <c r="T129" s="220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1" t="s">
        <v>127</v>
      </c>
      <c r="AT129" s="221" t="s">
        <v>122</v>
      </c>
      <c r="AU129" s="221" t="s">
        <v>83</v>
      </c>
      <c r="AY129" s="16" t="s">
        <v>119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6" t="s">
        <v>81</v>
      </c>
      <c r="BK129" s="222">
        <f>ROUND(I129*H129,2)</f>
        <v>0</v>
      </c>
      <c r="BL129" s="16" t="s">
        <v>127</v>
      </c>
      <c r="BM129" s="221" t="s">
        <v>128</v>
      </c>
    </row>
    <row r="130" s="12" customFormat="1" ht="25.92" customHeight="1">
      <c r="A130" s="12"/>
      <c r="B130" s="194"/>
      <c r="C130" s="195"/>
      <c r="D130" s="196" t="s">
        <v>75</v>
      </c>
      <c r="E130" s="197" t="s">
        <v>129</v>
      </c>
      <c r="F130" s="197" t="s">
        <v>130</v>
      </c>
      <c r="G130" s="195"/>
      <c r="H130" s="195"/>
      <c r="I130" s="198"/>
      <c r="J130" s="199">
        <f>BK130</f>
        <v>0</v>
      </c>
      <c r="K130" s="195"/>
      <c r="L130" s="200"/>
      <c r="M130" s="201"/>
      <c r="N130" s="202"/>
      <c r="O130" s="202"/>
      <c r="P130" s="203">
        <f>P131</f>
        <v>0</v>
      </c>
      <c r="Q130" s="202"/>
      <c r="R130" s="203">
        <f>R131</f>
        <v>0.13109999999999999</v>
      </c>
      <c r="S130" s="202"/>
      <c r="T130" s="204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5" t="s">
        <v>83</v>
      </c>
      <c r="AT130" s="206" t="s">
        <v>75</v>
      </c>
      <c r="AU130" s="206" t="s">
        <v>76</v>
      </c>
      <c r="AY130" s="205" t="s">
        <v>119</v>
      </c>
      <c r="BK130" s="207">
        <f>BK131</f>
        <v>0</v>
      </c>
    </row>
    <row r="131" s="12" customFormat="1" ht="22.8" customHeight="1">
      <c r="A131" s="12"/>
      <c r="B131" s="194"/>
      <c r="C131" s="195"/>
      <c r="D131" s="196" t="s">
        <v>75</v>
      </c>
      <c r="E131" s="208" t="s">
        <v>131</v>
      </c>
      <c r="F131" s="208" t="s">
        <v>132</v>
      </c>
      <c r="G131" s="195"/>
      <c r="H131" s="195"/>
      <c r="I131" s="198"/>
      <c r="J131" s="209">
        <f>BK131</f>
        <v>0</v>
      </c>
      <c r="K131" s="195"/>
      <c r="L131" s="200"/>
      <c r="M131" s="201"/>
      <c r="N131" s="202"/>
      <c r="O131" s="202"/>
      <c r="P131" s="203">
        <f>SUM(P132:P139)</f>
        <v>0</v>
      </c>
      <c r="Q131" s="202"/>
      <c r="R131" s="203">
        <f>SUM(R132:R139)</f>
        <v>0.13109999999999999</v>
      </c>
      <c r="S131" s="202"/>
      <c r="T131" s="204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5" t="s">
        <v>83</v>
      </c>
      <c r="AT131" s="206" t="s">
        <v>75</v>
      </c>
      <c r="AU131" s="206" t="s">
        <v>81</v>
      </c>
      <c r="AY131" s="205" t="s">
        <v>119</v>
      </c>
      <c r="BK131" s="207">
        <f>SUM(BK132:BK139)</f>
        <v>0</v>
      </c>
    </row>
    <row r="132" s="2" customFormat="1" ht="24.15" customHeight="1">
      <c r="A132" s="37"/>
      <c r="B132" s="38"/>
      <c r="C132" s="210" t="s">
        <v>83</v>
      </c>
      <c r="D132" s="210" t="s">
        <v>122</v>
      </c>
      <c r="E132" s="211" t="s">
        <v>133</v>
      </c>
      <c r="F132" s="212" t="s">
        <v>134</v>
      </c>
      <c r="G132" s="213" t="s">
        <v>135</v>
      </c>
      <c r="H132" s="214">
        <v>70</v>
      </c>
      <c r="I132" s="215"/>
      <c r="J132" s="216">
        <f>ROUND(I132*H132,2)</f>
        <v>0</v>
      </c>
      <c r="K132" s="212" t="s">
        <v>126</v>
      </c>
      <c r="L132" s="43"/>
      <c r="M132" s="217" t="s">
        <v>1</v>
      </c>
      <c r="N132" s="218" t="s">
        <v>41</v>
      </c>
      <c r="O132" s="90"/>
      <c r="P132" s="219">
        <f>O132*H132</f>
        <v>0</v>
      </c>
      <c r="Q132" s="219">
        <v>0</v>
      </c>
      <c r="R132" s="219">
        <f>Q132*H132</f>
        <v>0</v>
      </c>
      <c r="S132" s="219">
        <v>0</v>
      </c>
      <c r="T132" s="220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1" t="s">
        <v>136</v>
      </c>
      <c r="AT132" s="221" t="s">
        <v>122</v>
      </c>
      <c r="AU132" s="221" t="s">
        <v>83</v>
      </c>
      <c r="AY132" s="16" t="s">
        <v>119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6" t="s">
        <v>81</v>
      </c>
      <c r="BK132" s="222">
        <f>ROUND(I132*H132,2)</f>
        <v>0</v>
      </c>
      <c r="BL132" s="16" t="s">
        <v>136</v>
      </c>
      <c r="BM132" s="221" t="s">
        <v>137</v>
      </c>
    </row>
    <row r="133" s="2" customFormat="1" ht="24.15" customHeight="1">
      <c r="A133" s="37"/>
      <c r="B133" s="38"/>
      <c r="C133" s="223" t="s">
        <v>138</v>
      </c>
      <c r="D133" s="223" t="s">
        <v>139</v>
      </c>
      <c r="E133" s="224" t="s">
        <v>140</v>
      </c>
      <c r="F133" s="225" t="s">
        <v>141</v>
      </c>
      <c r="G133" s="226" t="s">
        <v>135</v>
      </c>
      <c r="H133" s="227">
        <v>80.5</v>
      </c>
      <c r="I133" s="228"/>
      <c r="J133" s="229">
        <f>ROUND(I133*H133,2)</f>
        <v>0</v>
      </c>
      <c r="K133" s="225" t="s">
        <v>126</v>
      </c>
      <c r="L133" s="230"/>
      <c r="M133" s="231" t="s">
        <v>1</v>
      </c>
      <c r="N133" s="232" t="s">
        <v>41</v>
      </c>
      <c r="O133" s="90"/>
      <c r="P133" s="219">
        <f>O133*H133</f>
        <v>0</v>
      </c>
      <c r="Q133" s="219">
        <v>0.00012</v>
      </c>
      <c r="R133" s="219">
        <f>Q133*H133</f>
        <v>0.0096600000000000002</v>
      </c>
      <c r="S133" s="219">
        <v>0</v>
      </c>
      <c r="T133" s="220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1" t="s">
        <v>142</v>
      </c>
      <c r="AT133" s="221" t="s">
        <v>139</v>
      </c>
      <c r="AU133" s="221" t="s">
        <v>83</v>
      </c>
      <c r="AY133" s="16" t="s">
        <v>119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6" t="s">
        <v>81</v>
      </c>
      <c r="BK133" s="222">
        <f>ROUND(I133*H133,2)</f>
        <v>0</v>
      </c>
      <c r="BL133" s="16" t="s">
        <v>136</v>
      </c>
      <c r="BM133" s="221" t="s">
        <v>143</v>
      </c>
    </row>
    <row r="134" s="13" customFormat="1">
      <c r="A134" s="13"/>
      <c r="B134" s="233"/>
      <c r="C134" s="234"/>
      <c r="D134" s="235" t="s">
        <v>144</v>
      </c>
      <c r="E134" s="234"/>
      <c r="F134" s="236" t="s">
        <v>145</v>
      </c>
      <c r="G134" s="234"/>
      <c r="H134" s="237">
        <v>80.5</v>
      </c>
      <c r="I134" s="238"/>
      <c r="J134" s="234"/>
      <c r="K134" s="234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144</v>
      </c>
      <c r="AU134" s="243" t="s">
        <v>83</v>
      </c>
      <c r="AV134" s="13" t="s">
        <v>83</v>
      </c>
      <c r="AW134" s="13" t="s">
        <v>4</v>
      </c>
      <c r="AX134" s="13" t="s">
        <v>81</v>
      </c>
      <c r="AY134" s="243" t="s">
        <v>119</v>
      </c>
    </row>
    <row r="135" s="2" customFormat="1" ht="24.15" customHeight="1">
      <c r="A135" s="37"/>
      <c r="B135" s="38"/>
      <c r="C135" s="210" t="s">
        <v>127</v>
      </c>
      <c r="D135" s="210" t="s">
        <v>122</v>
      </c>
      <c r="E135" s="211" t="s">
        <v>146</v>
      </c>
      <c r="F135" s="212" t="s">
        <v>147</v>
      </c>
      <c r="G135" s="213" t="s">
        <v>135</v>
      </c>
      <c r="H135" s="214">
        <v>165</v>
      </c>
      <c r="I135" s="215"/>
      <c r="J135" s="216">
        <f>ROUND(I135*H135,2)</f>
        <v>0</v>
      </c>
      <c r="K135" s="212" t="s">
        <v>126</v>
      </c>
      <c r="L135" s="43"/>
      <c r="M135" s="217" t="s">
        <v>1</v>
      </c>
      <c r="N135" s="218" t="s">
        <v>41</v>
      </c>
      <c r="O135" s="90"/>
      <c r="P135" s="219">
        <f>O135*H135</f>
        <v>0</v>
      </c>
      <c r="Q135" s="219">
        <v>0</v>
      </c>
      <c r="R135" s="219">
        <f>Q135*H135</f>
        <v>0</v>
      </c>
      <c r="S135" s="219">
        <v>0</v>
      </c>
      <c r="T135" s="220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1" t="s">
        <v>136</v>
      </c>
      <c r="AT135" s="221" t="s">
        <v>122</v>
      </c>
      <c r="AU135" s="221" t="s">
        <v>83</v>
      </c>
      <c r="AY135" s="16" t="s">
        <v>119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6" t="s">
        <v>81</v>
      </c>
      <c r="BK135" s="222">
        <f>ROUND(I135*H135,2)</f>
        <v>0</v>
      </c>
      <c r="BL135" s="16" t="s">
        <v>136</v>
      </c>
      <c r="BM135" s="221" t="s">
        <v>148</v>
      </c>
    </row>
    <row r="136" s="2" customFormat="1" ht="24.15" customHeight="1">
      <c r="A136" s="37"/>
      <c r="B136" s="38"/>
      <c r="C136" s="223" t="s">
        <v>149</v>
      </c>
      <c r="D136" s="223" t="s">
        <v>139</v>
      </c>
      <c r="E136" s="224" t="s">
        <v>150</v>
      </c>
      <c r="F136" s="225" t="s">
        <v>151</v>
      </c>
      <c r="G136" s="226" t="s">
        <v>135</v>
      </c>
      <c r="H136" s="227">
        <v>189.75</v>
      </c>
      <c r="I136" s="228"/>
      <c r="J136" s="229">
        <f>ROUND(I136*H136,2)</f>
        <v>0</v>
      </c>
      <c r="K136" s="225" t="s">
        <v>126</v>
      </c>
      <c r="L136" s="230"/>
      <c r="M136" s="231" t="s">
        <v>1</v>
      </c>
      <c r="N136" s="232" t="s">
        <v>41</v>
      </c>
      <c r="O136" s="90"/>
      <c r="P136" s="219">
        <f>O136*H136</f>
        <v>0</v>
      </c>
      <c r="Q136" s="219">
        <v>0.00064000000000000005</v>
      </c>
      <c r="R136" s="219">
        <f>Q136*H136</f>
        <v>0.12144000000000001</v>
      </c>
      <c r="S136" s="219">
        <v>0</v>
      </c>
      <c r="T136" s="220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1" t="s">
        <v>142</v>
      </c>
      <c r="AT136" s="221" t="s">
        <v>139</v>
      </c>
      <c r="AU136" s="221" t="s">
        <v>83</v>
      </c>
      <c r="AY136" s="16" t="s">
        <v>119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6" t="s">
        <v>81</v>
      </c>
      <c r="BK136" s="222">
        <f>ROUND(I136*H136,2)</f>
        <v>0</v>
      </c>
      <c r="BL136" s="16" t="s">
        <v>136</v>
      </c>
      <c r="BM136" s="221" t="s">
        <v>152</v>
      </c>
    </row>
    <row r="137" s="13" customFormat="1">
      <c r="A137" s="13"/>
      <c r="B137" s="233"/>
      <c r="C137" s="234"/>
      <c r="D137" s="235" t="s">
        <v>144</v>
      </c>
      <c r="E137" s="234"/>
      <c r="F137" s="236" t="s">
        <v>153</v>
      </c>
      <c r="G137" s="234"/>
      <c r="H137" s="237">
        <v>189.75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144</v>
      </c>
      <c r="AU137" s="243" t="s">
        <v>83</v>
      </c>
      <c r="AV137" s="13" t="s">
        <v>83</v>
      </c>
      <c r="AW137" s="13" t="s">
        <v>4</v>
      </c>
      <c r="AX137" s="13" t="s">
        <v>81</v>
      </c>
      <c r="AY137" s="243" t="s">
        <v>119</v>
      </c>
    </row>
    <row r="138" s="2" customFormat="1" ht="16.5" customHeight="1">
      <c r="A138" s="37"/>
      <c r="B138" s="38"/>
      <c r="C138" s="210" t="s">
        <v>154</v>
      </c>
      <c r="D138" s="210" t="s">
        <v>122</v>
      </c>
      <c r="E138" s="211" t="s">
        <v>155</v>
      </c>
      <c r="F138" s="212" t="s">
        <v>156</v>
      </c>
      <c r="G138" s="213" t="s">
        <v>157</v>
      </c>
      <c r="H138" s="214">
        <v>3.8809999999999998</v>
      </c>
      <c r="I138" s="215"/>
      <c r="J138" s="216">
        <f>ROUND(I138*H138,2)</f>
        <v>0</v>
      </c>
      <c r="K138" s="212" t="s">
        <v>126</v>
      </c>
      <c r="L138" s="43"/>
      <c r="M138" s="217" t="s">
        <v>1</v>
      </c>
      <c r="N138" s="218" t="s">
        <v>41</v>
      </c>
      <c r="O138" s="90"/>
      <c r="P138" s="219">
        <f>O138*H138</f>
        <v>0</v>
      </c>
      <c r="Q138" s="219">
        <v>0</v>
      </c>
      <c r="R138" s="219">
        <f>Q138*H138</f>
        <v>0</v>
      </c>
      <c r="S138" s="219">
        <v>0</v>
      </c>
      <c r="T138" s="220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1" t="s">
        <v>136</v>
      </c>
      <c r="AT138" s="221" t="s">
        <v>122</v>
      </c>
      <c r="AU138" s="221" t="s">
        <v>83</v>
      </c>
      <c r="AY138" s="16" t="s">
        <v>119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6" t="s">
        <v>81</v>
      </c>
      <c r="BK138" s="222">
        <f>ROUND(I138*H138,2)</f>
        <v>0</v>
      </c>
      <c r="BL138" s="16" t="s">
        <v>136</v>
      </c>
      <c r="BM138" s="221" t="s">
        <v>158</v>
      </c>
    </row>
    <row r="139" s="13" customFormat="1">
      <c r="A139" s="13"/>
      <c r="B139" s="233"/>
      <c r="C139" s="234"/>
      <c r="D139" s="235" t="s">
        <v>144</v>
      </c>
      <c r="E139" s="244" t="s">
        <v>1</v>
      </c>
      <c r="F139" s="236" t="s">
        <v>159</v>
      </c>
      <c r="G139" s="234"/>
      <c r="H139" s="237">
        <v>3.8809999999999998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144</v>
      </c>
      <c r="AU139" s="243" t="s">
        <v>83</v>
      </c>
      <c r="AV139" s="13" t="s">
        <v>83</v>
      </c>
      <c r="AW139" s="13" t="s">
        <v>32</v>
      </c>
      <c r="AX139" s="13" t="s">
        <v>81</v>
      </c>
      <c r="AY139" s="243" t="s">
        <v>119</v>
      </c>
    </row>
    <row r="140" s="12" customFormat="1" ht="25.92" customHeight="1">
      <c r="A140" s="12"/>
      <c r="B140" s="194"/>
      <c r="C140" s="195"/>
      <c r="D140" s="196" t="s">
        <v>75</v>
      </c>
      <c r="E140" s="197" t="s">
        <v>139</v>
      </c>
      <c r="F140" s="197" t="s">
        <v>160</v>
      </c>
      <c r="G140" s="195"/>
      <c r="H140" s="195"/>
      <c r="I140" s="198"/>
      <c r="J140" s="199">
        <f>BK140</f>
        <v>0</v>
      </c>
      <c r="K140" s="195"/>
      <c r="L140" s="200"/>
      <c r="M140" s="201"/>
      <c r="N140" s="202"/>
      <c r="O140" s="202"/>
      <c r="P140" s="203">
        <f>P141+P170+P172</f>
        <v>0</v>
      </c>
      <c r="Q140" s="202"/>
      <c r="R140" s="203">
        <f>R141+R170+R172</f>
        <v>32.160270000000004</v>
      </c>
      <c r="S140" s="202"/>
      <c r="T140" s="204">
        <f>T141+T170+T172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5" t="s">
        <v>138</v>
      </c>
      <c r="AT140" s="206" t="s">
        <v>75</v>
      </c>
      <c r="AU140" s="206" t="s">
        <v>76</v>
      </c>
      <c r="AY140" s="205" t="s">
        <v>119</v>
      </c>
      <c r="BK140" s="207">
        <f>BK141+BK170+BK172</f>
        <v>0</v>
      </c>
    </row>
    <row r="141" s="12" customFormat="1" ht="22.8" customHeight="1">
      <c r="A141" s="12"/>
      <c r="B141" s="194"/>
      <c r="C141" s="195"/>
      <c r="D141" s="196" t="s">
        <v>75</v>
      </c>
      <c r="E141" s="208" t="s">
        <v>161</v>
      </c>
      <c r="F141" s="208" t="s">
        <v>162</v>
      </c>
      <c r="G141" s="195"/>
      <c r="H141" s="195"/>
      <c r="I141" s="198"/>
      <c r="J141" s="209">
        <f>BK141</f>
        <v>0</v>
      </c>
      <c r="K141" s="195"/>
      <c r="L141" s="200"/>
      <c r="M141" s="201"/>
      <c r="N141" s="202"/>
      <c r="O141" s="202"/>
      <c r="P141" s="203">
        <f>SUM(P142:P169)</f>
        <v>0</v>
      </c>
      <c r="Q141" s="202"/>
      <c r="R141" s="203">
        <f>SUM(R142:R169)</f>
        <v>1.5143</v>
      </c>
      <c r="S141" s="202"/>
      <c r="T141" s="204">
        <f>SUM(T142:T169)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5" t="s">
        <v>138</v>
      </c>
      <c r="AT141" s="206" t="s">
        <v>75</v>
      </c>
      <c r="AU141" s="206" t="s">
        <v>81</v>
      </c>
      <c r="AY141" s="205" t="s">
        <v>119</v>
      </c>
      <c r="BK141" s="207">
        <f>SUM(BK142:BK169)</f>
        <v>0</v>
      </c>
    </row>
    <row r="142" s="2" customFormat="1" ht="37.8" customHeight="1">
      <c r="A142" s="37"/>
      <c r="B142" s="38"/>
      <c r="C142" s="210" t="s">
        <v>163</v>
      </c>
      <c r="D142" s="210" t="s">
        <v>122</v>
      </c>
      <c r="E142" s="211" t="s">
        <v>164</v>
      </c>
      <c r="F142" s="212" t="s">
        <v>165</v>
      </c>
      <c r="G142" s="213" t="s">
        <v>166</v>
      </c>
      <c r="H142" s="214">
        <v>70</v>
      </c>
      <c r="I142" s="215"/>
      <c r="J142" s="216">
        <f>ROUND(I142*H142,2)</f>
        <v>0</v>
      </c>
      <c r="K142" s="212" t="s">
        <v>126</v>
      </c>
      <c r="L142" s="43"/>
      <c r="M142" s="217" t="s">
        <v>1</v>
      </c>
      <c r="N142" s="218" t="s">
        <v>41</v>
      </c>
      <c r="O142" s="90"/>
      <c r="P142" s="219">
        <f>O142*H142</f>
        <v>0</v>
      </c>
      <c r="Q142" s="219">
        <v>0</v>
      </c>
      <c r="R142" s="219">
        <f>Q142*H142</f>
        <v>0</v>
      </c>
      <c r="S142" s="219">
        <v>0</v>
      </c>
      <c r="T142" s="220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1" t="s">
        <v>167</v>
      </c>
      <c r="AT142" s="221" t="s">
        <v>122</v>
      </c>
      <c r="AU142" s="221" t="s">
        <v>83</v>
      </c>
      <c r="AY142" s="16" t="s">
        <v>119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6" t="s">
        <v>81</v>
      </c>
      <c r="BK142" s="222">
        <f>ROUND(I142*H142,2)</f>
        <v>0</v>
      </c>
      <c r="BL142" s="16" t="s">
        <v>167</v>
      </c>
      <c r="BM142" s="221" t="s">
        <v>168</v>
      </c>
    </row>
    <row r="143" s="2" customFormat="1" ht="37.8" customHeight="1">
      <c r="A143" s="37"/>
      <c r="B143" s="38"/>
      <c r="C143" s="210" t="s">
        <v>169</v>
      </c>
      <c r="D143" s="210" t="s">
        <v>122</v>
      </c>
      <c r="E143" s="211" t="s">
        <v>170</v>
      </c>
      <c r="F143" s="212" t="s">
        <v>171</v>
      </c>
      <c r="G143" s="213" t="s">
        <v>166</v>
      </c>
      <c r="H143" s="214">
        <v>90</v>
      </c>
      <c r="I143" s="215"/>
      <c r="J143" s="216">
        <f>ROUND(I143*H143,2)</f>
        <v>0</v>
      </c>
      <c r="K143" s="212" t="s">
        <v>126</v>
      </c>
      <c r="L143" s="43"/>
      <c r="M143" s="217" t="s">
        <v>1</v>
      </c>
      <c r="N143" s="218" t="s">
        <v>41</v>
      </c>
      <c r="O143" s="90"/>
      <c r="P143" s="219">
        <f>O143*H143</f>
        <v>0</v>
      </c>
      <c r="Q143" s="219">
        <v>0</v>
      </c>
      <c r="R143" s="219">
        <f>Q143*H143</f>
        <v>0</v>
      </c>
      <c r="S143" s="219">
        <v>0</v>
      </c>
      <c r="T143" s="22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1" t="s">
        <v>167</v>
      </c>
      <c r="AT143" s="221" t="s">
        <v>122</v>
      </c>
      <c r="AU143" s="221" t="s">
        <v>83</v>
      </c>
      <c r="AY143" s="16" t="s">
        <v>119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6" t="s">
        <v>81</v>
      </c>
      <c r="BK143" s="222">
        <f>ROUND(I143*H143,2)</f>
        <v>0</v>
      </c>
      <c r="BL143" s="16" t="s">
        <v>167</v>
      </c>
      <c r="BM143" s="221" t="s">
        <v>172</v>
      </c>
    </row>
    <row r="144" s="2" customFormat="1" ht="33" customHeight="1">
      <c r="A144" s="37"/>
      <c r="B144" s="38"/>
      <c r="C144" s="210" t="s">
        <v>120</v>
      </c>
      <c r="D144" s="210" t="s">
        <v>122</v>
      </c>
      <c r="E144" s="211" t="s">
        <v>173</v>
      </c>
      <c r="F144" s="212" t="s">
        <v>174</v>
      </c>
      <c r="G144" s="213" t="s">
        <v>166</v>
      </c>
      <c r="H144" s="214">
        <v>20</v>
      </c>
      <c r="I144" s="215"/>
      <c r="J144" s="216">
        <f>ROUND(I144*H144,2)</f>
        <v>0</v>
      </c>
      <c r="K144" s="212" t="s">
        <v>126</v>
      </c>
      <c r="L144" s="43"/>
      <c r="M144" s="217" t="s">
        <v>1</v>
      </c>
      <c r="N144" s="218" t="s">
        <v>41</v>
      </c>
      <c r="O144" s="90"/>
      <c r="P144" s="219">
        <f>O144*H144</f>
        <v>0</v>
      </c>
      <c r="Q144" s="219">
        <v>0</v>
      </c>
      <c r="R144" s="219">
        <f>Q144*H144</f>
        <v>0</v>
      </c>
      <c r="S144" s="219">
        <v>0</v>
      </c>
      <c r="T144" s="22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1" t="s">
        <v>167</v>
      </c>
      <c r="AT144" s="221" t="s">
        <v>122</v>
      </c>
      <c r="AU144" s="221" t="s">
        <v>83</v>
      </c>
      <c r="AY144" s="16" t="s">
        <v>119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6" t="s">
        <v>81</v>
      </c>
      <c r="BK144" s="222">
        <f>ROUND(I144*H144,2)</f>
        <v>0</v>
      </c>
      <c r="BL144" s="16" t="s">
        <v>167</v>
      </c>
      <c r="BM144" s="221" t="s">
        <v>175</v>
      </c>
    </row>
    <row r="145" s="2" customFormat="1" ht="24.15" customHeight="1">
      <c r="A145" s="37"/>
      <c r="B145" s="38"/>
      <c r="C145" s="223" t="s">
        <v>176</v>
      </c>
      <c r="D145" s="223" t="s">
        <v>139</v>
      </c>
      <c r="E145" s="224" t="s">
        <v>177</v>
      </c>
      <c r="F145" s="225" t="s">
        <v>178</v>
      </c>
      <c r="G145" s="226" t="s">
        <v>166</v>
      </c>
      <c r="H145" s="227">
        <v>20</v>
      </c>
      <c r="I145" s="228"/>
      <c r="J145" s="229">
        <f>ROUND(I145*H145,2)</f>
        <v>0</v>
      </c>
      <c r="K145" s="225" t="s">
        <v>126</v>
      </c>
      <c r="L145" s="230"/>
      <c r="M145" s="231" t="s">
        <v>1</v>
      </c>
      <c r="N145" s="232" t="s">
        <v>41</v>
      </c>
      <c r="O145" s="90"/>
      <c r="P145" s="219">
        <f>O145*H145</f>
        <v>0</v>
      </c>
      <c r="Q145" s="219">
        <v>0.0037000000000000002</v>
      </c>
      <c r="R145" s="219">
        <f>Q145*H145</f>
        <v>0.07400000000000001</v>
      </c>
      <c r="S145" s="219">
        <v>0</v>
      </c>
      <c r="T145" s="220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1" t="s">
        <v>179</v>
      </c>
      <c r="AT145" s="221" t="s">
        <v>139</v>
      </c>
      <c r="AU145" s="221" t="s">
        <v>83</v>
      </c>
      <c r="AY145" s="16" t="s">
        <v>119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6" t="s">
        <v>81</v>
      </c>
      <c r="BK145" s="222">
        <f>ROUND(I145*H145,2)</f>
        <v>0</v>
      </c>
      <c r="BL145" s="16" t="s">
        <v>179</v>
      </c>
      <c r="BM145" s="221" t="s">
        <v>180</v>
      </c>
    </row>
    <row r="146" s="2" customFormat="1" ht="33" customHeight="1">
      <c r="A146" s="37"/>
      <c r="B146" s="38"/>
      <c r="C146" s="210" t="s">
        <v>181</v>
      </c>
      <c r="D146" s="210" t="s">
        <v>122</v>
      </c>
      <c r="E146" s="211" t="s">
        <v>182</v>
      </c>
      <c r="F146" s="212" t="s">
        <v>183</v>
      </c>
      <c r="G146" s="213" t="s">
        <v>166</v>
      </c>
      <c r="H146" s="214">
        <v>10</v>
      </c>
      <c r="I146" s="215"/>
      <c r="J146" s="216">
        <f>ROUND(I146*H146,2)</f>
        <v>0</v>
      </c>
      <c r="K146" s="212" t="s">
        <v>126</v>
      </c>
      <c r="L146" s="43"/>
      <c r="M146" s="217" t="s">
        <v>1</v>
      </c>
      <c r="N146" s="218" t="s">
        <v>41</v>
      </c>
      <c r="O146" s="90"/>
      <c r="P146" s="219">
        <f>O146*H146</f>
        <v>0</v>
      </c>
      <c r="Q146" s="219">
        <v>0</v>
      </c>
      <c r="R146" s="219">
        <f>Q146*H146</f>
        <v>0</v>
      </c>
      <c r="S146" s="219">
        <v>0</v>
      </c>
      <c r="T146" s="220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1" t="s">
        <v>167</v>
      </c>
      <c r="AT146" s="221" t="s">
        <v>122</v>
      </c>
      <c r="AU146" s="221" t="s">
        <v>83</v>
      </c>
      <c r="AY146" s="16" t="s">
        <v>119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6" t="s">
        <v>81</v>
      </c>
      <c r="BK146" s="222">
        <f>ROUND(I146*H146,2)</f>
        <v>0</v>
      </c>
      <c r="BL146" s="16" t="s">
        <v>167</v>
      </c>
      <c r="BM146" s="221" t="s">
        <v>184</v>
      </c>
    </row>
    <row r="147" s="2" customFormat="1" ht="37.8" customHeight="1">
      <c r="A147" s="37"/>
      <c r="B147" s="38"/>
      <c r="C147" s="223" t="s">
        <v>185</v>
      </c>
      <c r="D147" s="223" t="s">
        <v>139</v>
      </c>
      <c r="E147" s="224" t="s">
        <v>186</v>
      </c>
      <c r="F147" s="225" t="s">
        <v>187</v>
      </c>
      <c r="G147" s="226" t="s">
        <v>166</v>
      </c>
      <c r="H147" s="227">
        <v>10</v>
      </c>
      <c r="I147" s="228"/>
      <c r="J147" s="229">
        <f>ROUND(I147*H147,2)</f>
        <v>0</v>
      </c>
      <c r="K147" s="225" t="s">
        <v>1</v>
      </c>
      <c r="L147" s="230"/>
      <c r="M147" s="231" t="s">
        <v>1</v>
      </c>
      <c r="N147" s="232" t="s">
        <v>41</v>
      </c>
      <c r="O147" s="90"/>
      <c r="P147" s="219">
        <f>O147*H147</f>
        <v>0</v>
      </c>
      <c r="Q147" s="219">
        <v>0.0114</v>
      </c>
      <c r="R147" s="219">
        <f>Q147*H147</f>
        <v>0.114</v>
      </c>
      <c r="S147" s="219">
        <v>0</v>
      </c>
      <c r="T147" s="220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1" t="s">
        <v>179</v>
      </c>
      <c r="AT147" s="221" t="s">
        <v>139</v>
      </c>
      <c r="AU147" s="221" t="s">
        <v>83</v>
      </c>
      <c r="AY147" s="16" t="s">
        <v>119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6" t="s">
        <v>81</v>
      </c>
      <c r="BK147" s="222">
        <f>ROUND(I147*H147,2)</f>
        <v>0</v>
      </c>
      <c r="BL147" s="16" t="s">
        <v>179</v>
      </c>
      <c r="BM147" s="221" t="s">
        <v>188</v>
      </c>
    </row>
    <row r="148" s="2" customFormat="1" ht="24.15" customHeight="1">
      <c r="A148" s="37"/>
      <c r="B148" s="38"/>
      <c r="C148" s="210" t="s">
        <v>189</v>
      </c>
      <c r="D148" s="210" t="s">
        <v>122</v>
      </c>
      <c r="E148" s="211" t="s">
        <v>190</v>
      </c>
      <c r="F148" s="212" t="s">
        <v>191</v>
      </c>
      <c r="G148" s="213" t="s">
        <v>166</v>
      </c>
      <c r="H148" s="214">
        <v>10</v>
      </c>
      <c r="I148" s="215"/>
      <c r="J148" s="216">
        <f>ROUND(I148*H148,2)</f>
        <v>0</v>
      </c>
      <c r="K148" s="212" t="s">
        <v>126</v>
      </c>
      <c r="L148" s="43"/>
      <c r="M148" s="217" t="s">
        <v>1</v>
      </c>
      <c r="N148" s="218" t="s">
        <v>41</v>
      </c>
      <c r="O148" s="90"/>
      <c r="P148" s="219">
        <f>O148*H148</f>
        <v>0</v>
      </c>
      <c r="Q148" s="219">
        <v>0</v>
      </c>
      <c r="R148" s="219">
        <f>Q148*H148</f>
        <v>0</v>
      </c>
      <c r="S148" s="219">
        <v>0</v>
      </c>
      <c r="T148" s="220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1" t="s">
        <v>167</v>
      </c>
      <c r="AT148" s="221" t="s">
        <v>122</v>
      </c>
      <c r="AU148" s="221" t="s">
        <v>83</v>
      </c>
      <c r="AY148" s="16" t="s">
        <v>119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6" t="s">
        <v>81</v>
      </c>
      <c r="BK148" s="222">
        <f>ROUND(I148*H148,2)</f>
        <v>0</v>
      </c>
      <c r="BL148" s="16" t="s">
        <v>167</v>
      </c>
      <c r="BM148" s="221" t="s">
        <v>192</v>
      </c>
    </row>
    <row r="149" s="2" customFormat="1" ht="37.8" customHeight="1">
      <c r="A149" s="37"/>
      <c r="B149" s="38"/>
      <c r="C149" s="223" t="s">
        <v>193</v>
      </c>
      <c r="D149" s="223" t="s">
        <v>139</v>
      </c>
      <c r="E149" s="224" t="s">
        <v>194</v>
      </c>
      <c r="F149" s="225" t="s">
        <v>195</v>
      </c>
      <c r="G149" s="226" t="s">
        <v>166</v>
      </c>
      <c r="H149" s="227">
        <v>10</v>
      </c>
      <c r="I149" s="228"/>
      <c r="J149" s="229">
        <f>ROUND(I149*H149,2)</f>
        <v>0</v>
      </c>
      <c r="K149" s="225" t="s">
        <v>1</v>
      </c>
      <c r="L149" s="230"/>
      <c r="M149" s="231" t="s">
        <v>1</v>
      </c>
      <c r="N149" s="232" t="s">
        <v>41</v>
      </c>
      <c r="O149" s="90"/>
      <c r="P149" s="219">
        <f>O149*H149</f>
        <v>0</v>
      </c>
      <c r="Q149" s="219">
        <v>0.11500000000000001</v>
      </c>
      <c r="R149" s="219">
        <f>Q149*H149</f>
        <v>1.1500000000000001</v>
      </c>
      <c r="S149" s="219">
        <v>0</v>
      </c>
      <c r="T149" s="22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1" t="s">
        <v>179</v>
      </c>
      <c r="AT149" s="221" t="s">
        <v>139</v>
      </c>
      <c r="AU149" s="221" t="s">
        <v>83</v>
      </c>
      <c r="AY149" s="16" t="s">
        <v>119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6" t="s">
        <v>81</v>
      </c>
      <c r="BK149" s="222">
        <f>ROUND(I149*H149,2)</f>
        <v>0</v>
      </c>
      <c r="BL149" s="16" t="s">
        <v>179</v>
      </c>
      <c r="BM149" s="221" t="s">
        <v>196</v>
      </c>
    </row>
    <row r="150" s="2" customFormat="1" ht="24.15" customHeight="1">
      <c r="A150" s="37"/>
      <c r="B150" s="38"/>
      <c r="C150" s="210" t="s">
        <v>8</v>
      </c>
      <c r="D150" s="210" t="s">
        <v>122</v>
      </c>
      <c r="E150" s="211" t="s">
        <v>197</v>
      </c>
      <c r="F150" s="212" t="s">
        <v>198</v>
      </c>
      <c r="G150" s="213" t="s">
        <v>166</v>
      </c>
      <c r="H150" s="214">
        <v>10</v>
      </c>
      <c r="I150" s="215"/>
      <c r="J150" s="216">
        <f>ROUND(I150*H150,2)</f>
        <v>0</v>
      </c>
      <c r="K150" s="212" t="s">
        <v>126</v>
      </c>
      <c r="L150" s="43"/>
      <c r="M150" s="217" t="s">
        <v>1</v>
      </c>
      <c r="N150" s="218" t="s">
        <v>41</v>
      </c>
      <c r="O150" s="90"/>
      <c r="P150" s="219">
        <f>O150*H150</f>
        <v>0</v>
      </c>
      <c r="Q150" s="219">
        <v>0</v>
      </c>
      <c r="R150" s="219">
        <f>Q150*H150</f>
        <v>0</v>
      </c>
      <c r="S150" s="219">
        <v>0</v>
      </c>
      <c r="T150" s="22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1" t="s">
        <v>167</v>
      </c>
      <c r="AT150" s="221" t="s">
        <v>122</v>
      </c>
      <c r="AU150" s="221" t="s">
        <v>83</v>
      </c>
      <c r="AY150" s="16" t="s">
        <v>119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6" t="s">
        <v>81</v>
      </c>
      <c r="BK150" s="222">
        <f>ROUND(I150*H150,2)</f>
        <v>0</v>
      </c>
      <c r="BL150" s="16" t="s">
        <v>167</v>
      </c>
      <c r="BM150" s="221" t="s">
        <v>199</v>
      </c>
    </row>
    <row r="151" s="2" customFormat="1" ht="33" customHeight="1">
      <c r="A151" s="37"/>
      <c r="B151" s="38"/>
      <c r="C151" s="223" t="s">
        <v>136</v>
      </c>
      <c r="D151" s="223" t="s">
        <v>139</v>
      </c>
      <c r="E151" s="224" t="s">
        <v>200</v>
      </c>
      <c r="F151" s="225" t="s">
        <v>201</v>
      </c>
      <c r="G151" s="226" t="s">
        <v>166</v>
      </c>
      <c r="H151" s="227">
        <v>10</v>
      </c>
      <c r="I151" s="228"/>
      <c r="J151" s="229">
        <f>ROUND(I151*H151,2)</f>
        <v>0</v>
      </c>
      <c r="K151" s="225" t="s">
        <v>1</v>
      </c>
      <c r="L151" s="230"/>
      <c r="M151" s="231" t="s">
        <v>1</v>
      </c>
      <c r="N151" s="232" t="s">
        <v>41</v>
      </c>
      <c r="O151" s="90"/>
      <c r="P151" s="219">
        <f>O151*H151</f>
        <v>0</v>
      </c>
      <c r="Q151" s="219">
        <v>0.0057999999999999996</v>
      </c>
      <c r="R151" s="219">
        <f>Q151*H151</f>
        <v>0.057999999999999996</v>
      </c>
      <c r="S151" s="219">
        <v>0</v>
      </c>
      <c r="T151" s="220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1" t="s">
        <v>179</v>
      </c>
      <c r="AT151" s="221" t="s">
        <v>139</v>
      </c>
      <c r="AU151" s="221" t="s">
        <v>83</v>
      </c>
      <c r="AY151" s="16" t="s">
        <v>119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6" t="s">
        <v>81</v>
      </c>
      <c r="BK151" s="222">
        <f>ROUND(I151*H151,2)</f>
        <v>0</v>
      </c>
      <c r="BL151" s="16" t="s">
        <v>179</v>
      </c>
      <c r="BM151" s="221" t="s">
        <v>202</v>
      </c>
    </row>
    <row r="152" s="2" customFormat="1" ht="33" customHeight="1">
      <c r="A152" s="37"/>
      <c r="B152" s="38"/>
      <c r="C152" s="223" t="s">
        <v>203</v>
      </c>
      <c r="D152" s="223" t="s">
        <v>139</v>
      </c>
      <c r="E152" s="224" t="s">
        <v>204</v>
      </c>
      <c r="F152" s="225" t="s">
        <v>205</v>
      </c>
      <c r="G152" s="226" t="s">
        <v>166</v>
      </c>
      <c r="H152" s="227">
        <v>10</v>
      </c>
      <c r="I152" s="228"/>
      <c r="J152" s="229">
        <f>ROUND(I152*H152,2)</f>
        <v>0</v>
      </c>
      <c r="K152" s="225" t="s">
        <v>1</v>
      </c>
      <c r="L152" s="230"/>
      <c r="M152" s="231" t="s">
        <v>1</v>
      </c>
      <c r="N152" s="232" t="s">
        <v>41</v>
      </c>
      <c r="O152" s="90"/>
      <c r="P152" s="219">
        <f>O152*H152</f>
        <v>0</v>
      </c>
      <c r="Q152" s="219">
        <v>0.00122</v>
      </c>
      <c r="R152" s="219">
        <f>Q152*H152</f>
        <v>0.012199999999999999</v>
      </c>
      <c r="S152" s="219">
        <v>0</v>
      </c>
      <c r="T152" s="22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1" t="s">
        <v>179</v>
      </c>
      <c r="AT152" s="221" t="s">
        <v>139</v>
      </c>
      <c r="AU152" s="221" t="s">
        <v>83</v>
      </c>
      <c r="AY152" s="16" t="s">
        <v>119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6" t="s">
        <v>81</v>
      </c>
      <c r="BK152" s="222">
        <f>ROUND(I152*H152,2)</f>
        <v>0</v>
      </c>
      <c r="BL152" s="16" t="s">
        <v>179</v>
      </c>
      <c r="BM152" s="221" t="s">
        <v>206</v>
      </c>
    </row>
    <row r="153" s="2" customFormat="1" ht="37.8" customHeight="1">
      <c r="A153" s="37"/>
      <c r="B153" s="38"/>
      <c r="C153" s="210" t="s">
        <v>207</v>
      </c>
      <c r="D153" s="210" t="s">
        <v>122</v>
      </c>
      <c r="E153" s="211" t="s">
        <v>208</v>
      </c>
      <c r="F153" s="212" t="s">
        <v>209</v>
      </c>
      <c r="G153" s="213" t="s">
        <v>135</v>
      </c>
      <c r="H153" s="214">
        <v>150</v>
      </c>
      <c r="I153" s="215"/>
      <c r="J153" s="216">
        <f>ROUND(I153*H153,2)</f>
        <v>0</v>
      </c>
      <c r="K153" s="212" t="s">
        <v>126</v>
      </c>
      <c r="L153" s="43"/>
      <c r="M153" s="217" t="s">
        <v>1</v>
      </c>
      <c r="N153" s="218" t="s">
        <v>41</v>
      </c>
      <c r="O153" s="90"/>
      <c r="P153" s="219">
        <f>O153*H153</f>
        <v>0</v>
      </c>
      <c r="Q153" s="219">
        <v>0</v>
      </c>
      <c r="R153" s="219">
        <f>Q153*H153</f>
        <v>0</v>
      </c>
      <c r="S153" s="219">
        <v>0</v>
      </c>
      <c r="T153" s="220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1" t="s">
        <v>167</v>
      </c>
      <c r="AT153" s="221" t="s">
        <v>122</v>
      </c>
      <c r="AU153" s="221" t="s">
        <v>83</v>
      </c>
      <c r="AY153" s="16" t="s">
        <v>119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6" t="s">
        <v>81</v>
      </c>
      <c r="BK153" s="222">
        <f>ROUND(I153*H153,2)</f>
        <v>0</v>
      </c>
      <c r="BL153" s="16" t="s">
        <v>167</v>
      </c>
      <c r="BM153" s="221" t="s">
        <v>210</v>
      </c>
    </row>
    <row r="154" s="2" customFormat="1" ht="16.5" customHeight="1">
      <c r="A154" s="37"/>
      <c r="B154" s="38"/>
      <c r="C154" s="223" t="s">
        <v>211</v>
      </c>
      <c r="D154" s="223" t="s">
        <v>139</v>
      </c>
      <c r="E154" s="224" t="s">
        <v>212</v>
      </c>
      <c r="F154" s="225" t="s">
        <v>213</v>
      </c>
      <c r="G154" s="226" t="s">
        <v>214</v>
      </c>
      <c r="H154" s="227">
        <v>93</v>
      </c>
      <c r="I154" s="228"/>
      <c r="J154" s="229">
        <f>ROUND(I154*H154,2)</f>
        <v>0</v>
      </c>
      <c r="K154" s="225" t="s">
        <v>126</v>
      </c>
      <c r="L154" s="230"/>
      <c r="M154" s="231" t="s">
        <v>1</v>
      </c>
      <c r="N154" s="232" t="s">
        <v>41</v>
      </c>
      <c r="O154" s="90"/>
      <c r="P154" s="219">
        <f>O154*H154</f>
        <v>0</v>
      </c>
      <c r="Q154" s="219">
        <v>0.001</v>
      </c>
      <c r="R154" s="219">
        <f>Q154*H154</f>
        <v>0.092999999999999999</v>
      </c>
      <c r="S154" s="219">
        <v>0</v>
      </c>
      <c r="T154" s="220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1" t="s">
        <v>179</v>
      </c>
      <c r="AT154" s="221" t="s">
        <v>139</v>
      </c>
      <c r="AU154" s="221" t="s">
        <v>83</v>
      </c>
      <c r="AY154" s="16" t="s">
        <v>119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6" t="s">
        <v>81</v>
      </c>
      <c r="BK154" s="222">
        <f>ROUND(I154*H154,2)</f>
        <v>0</v>
      </c>
      <c r="BL154" s="16" t="s">
        <v>179</v>
      </c>
      <c r="BM154" s="221" t="s">
        <v>215</v>
      </c>
    </row>
    <row r="155" s="13" customFormat="1">
      <c r="A155" s="13"/>
      <c r="B155" s="233"/>
      <c r="C155" s="234"/>
      <c r="D155" s="235" t="s">
        <v>144</v>
      </c>
      <c r="E155" s="244" t="s">
        <v>1</v>
      </c>
      <c r="F155" s="236" t="s">
        <v>216</v>
      </c>
      <c r="G155" s="234"/>
      <c r="H155" s="237">
        <v>93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144</v>
      </c>
      <c r="AU155" s="243" t="s">
        <v>83</v>
      </c>
      <c r="AV155" s="13" t="s">
        <v>83</v>
      </c>
      <c r="AW155" s="13" t="s">
        <v>32</v>
      </c>
      <c r="AX155" s="13" t="s">
        <v>81</v>
      </c>
      <c r="AY155" s="243" t="s">
        <v>119</v>
      </c>
    </row>
    <row r="156" s="2" customFormat="1" ht="16.5" customHeight="1">
      <c r="A156" s="37"/>
      <c r="B156" s="38"/>
      <c r="C156" s="210" t="s">
        <v>217</v>
      </c>
      <c r="D156" s="210" t="s">
        <v>122</v>
      </c>
      <c r="E156" s="211" t="s">
        <v>218</v>
      </c>
      <c r="F156" s="212" t="s">
        <v>219</v>
      </c>
      <c r="G156" s="213" t="s">
        <v>166</v>
      </c>
      <c r="H156" s="214">
        <v>35</v>
      </c>
      <c r="I156" s="215"/>
      <c r="J156" s="216">
        <f>ROUND(I156*H156,2)</f>
        <v>0</v>
      </c>
      <c r="K156" s="212" t="s">
        <v>126</v>
      </c>
      <c r="L156" s="43"/>
      <c r="M156" s="217" t="s">
        <v>1</v>
      </c>
      <c r="N156" s="218" t="s">
        <v>41</v>
      </c>
      <c r="O156" s="90"/>
      <c r="P156" s="219">
        <f>O156*H156</f>
        <v>0</v>
      </c>
      <c r="Q156" s="219">
        <v>0</v>
      </c>
      <c r="R156" s="219">
        <f>Q156*H156</f>
        <v>0</v>
      </c>
      <c r="S156" s="219">
        <v>0</v>
      </c>
      <c r="T156" s="22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1" t="s">
        <v>167</v>
      </c>
      <c r="AT156" s="221" t="s">
        <v>122</v>
      </c>
      <c r="AU156" s="221" t="s">
        <v>83</v>
      </c>
      <c r="AY156" s="16" t="s">
        <v>119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6" t="s">
        <v>81</v>
      </c>
      <c r="BK156" s="222">
        <f>ROUND(I156*H156,2)</f>
        <v>0</v>
      </c>
      <c r="BL156" s="16" t="s">
        <v>167</v>
      </c>
      <c r="BM156" s="221" t="s">
        <v>220</v>
      </c>
    </row>
    <row r="157" s="13" customFormat="1">
      <c r="A157" s="13"/>
      <c r="B157" s="233"/>
      <c r="C157" s="234"/>
      <c r="D157" s="235" t="s">
        <v>144</v>
      </c>
      <c r="E157" s="244" t="s">
        <v>1</v>
      </c>
      <c r="F157" s="236" t="s">
        <v>221</v>
      </c>
      <c r="G157" s="234"/>
      <c r="H157" s="237">
        <v>35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144</v>
      </c>
      <c r="AU157" s="243" t="s">
        <v>83</v>
      </c>
      <c r="AV157" s="13" t="s">
        <v>83</v>
      </c>
      <c r="AW157" s="13" t="s">
        <v>32</v>
      </c>
      <c r="AX157" s="13" t="s">
        <v>81</v>
      </c>
      <c r="AY157" s="243" t="s">
        <v>119</v>
      </c>
    </row>
    <row r="158" s="2" customFormat="1" ht="16.5" customHeight="1">
      <c r="A158" s="37"/>
      <c r="B158" s="38"/>
      <c r="C158" s="223" t="s">
        <v>7</v>
      </c>
      <c r="D158" s="223" t="s">
        <v>139</v>
      </c>
      <c r="E158" s="224" t="s">
        <v>222</v>
      </c>
      <c r="F158" s="225" t="s">
        <v>223</v>
      </c>
      <c r="G158" s="226" t="s">
        <v>166</v>
      </c>
      <c r="H158" s="227">
        <v>25</v>
      </c>
      <c r="I158" s="228"/>
      <c r="J158" s="229">
        <f>ROUND(I158*H158,2)</f>
        <v>0</v>
      </c>
      <c r="K158" s="225" t="s">
        <v>126</v>
      </c>
      <c r="L158" s="230"/>
      <c r="M158" s="231" t="s">
        <v>1</v>
      </c>
      <c r="N158" s="232" t="s">
        <v>41</v>
      </c>
      <c r="O158" s="90"/>
      <c r="P158" s="219">
        <f>O158*H158</f>
        <v>0</v>
      </c>
      <c r="Q158" s="219">
        <v>0.00012999999999999999</v>
      </c>
      <c r="R158" s="219">
        <f>Q158*H158</f>
        <v>0.0032499999999999999</v>
      </c>
      <c r="S158" s="219">
        <v>0</v>
      </c>
      <c r="T158" s="22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1" t="s">
        <v>179</v>
      </c>
      <c r="AT158" s="221" t="s">
        <v>139</v>
      </c>
      <c r="AU158" s="221" t="s">
        <v>83</v>
      </c>
      <c r="AY158" s="16" t="s">
        <v>119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6" t="s">
        <v>81</v>
      </c>
      <c r="BK158" s="222">
        <f>ROUND(I158*H158,2)</f>
        <v>0</v>
      </c>
      <c r="BL158" s="16" t="s">
        <v>179</v>
      </c>
      <c r="BM158" s="221" t="s">
        <v>224</v>
      </c>
    </row>
    <row r="159" s="2" customFormat="1" ht="24.15" customHeight="1">
      <c r="A159" s="37"/>
      <c r="B159" s="38"/>
      <c r="C159" s="223" t="s">
        <v>225</v>
      </c>
      <c r="D159" s="223" t="s">
        <v>139</v>
      </c>
      <c r="E159" s="224" t="s">
        <v>226</v>
      </c>
      <c r="F159" s="225" t="s">
        <v>227</v>
      </c>
      <c r="G159" s="226" t="s">
        <v>166</v>
      </c>
      <c r="H159" s="227">
        <v>10</v>
      </c>
      <c r="I159" s="228"/>
      <c r="J159" s="229">
        <f>ROUND(I159*H159,2)</f>
        <v>0</v>
      </c>
      <c r="K159" s="225" t="s">
        <v>126</v>
      </c>
      <c r="L159" s="230"/>
      <c r="M159" s="231" t="s">
        <v>1</v>
      </c>
      <c r="N159" s="232" t="s">
        <v>41</v>
      </c>
      <c r="O159" s="90"/>
      <c r="P159" s="219">
        <f>O159*H159</f>
        <v>0</v>
      </c>
      <c r="Q159" s="219">
        <v>0.00018000000000000001</v>
      </c>
      <c r="R159" s="219">
        <f>Q159*H159</f>
        <v>0.0018000000000000002</v>
      </c>
      <c r="S159" s="219">
        <v>0</v>
      </c>
      <c r="T159" s="220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1" t="s">
        <v>179</v>
      </c>
      <c r="AT159" s="221" t="s">
        <v>139</v>
      </c>
      <c r="AU159" s="221" t="s">
        <v>83</v>
      </c>
      <c r="AY159" s="16" t="s">
        <v>119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6" t="s">
        <v>81</v>
      </c>
      <c r="BK159" s="222">
        <f>ROUND(I159*H159,2)</f>
        <v>0</v>
      </c>
      <c r="BL159" s="16" t="s">
        <v>179</v>
      </c>
      <c r="BM159" s="221" t="s">
        <v>228</v>
      </c>
    </row>
    <row r="160" s="2" customFormat="1" ht="16.5" customHeight="1">
      <c r="A160" s="37"/>
      <c r="B160" s="38"/>
      <c r="C160" s="210" t="s">
        <v>229</v>
      </c>
      <c r="D160" s="210" t="s">
        <v>122</v>
      </c>
      <c r="E160" s="211" t="s">
        <v>230</v>
      </c>
      <c r="F160" s="212" t="s">
        <v>231</v>
      </c>
      <c r="G160" s="213" t="s">
        <v>166</v>
      </c>
      <c r="H160" s="214">
        <v>35</v>
      </c>
      <c r="I160" s="215"/>
      <c r="J160" s="216">
        <f>ROUND(I160*H160,2)</f>
        <v>0</v>
      </c>
      <c r="K160" s="212" t="s">
        <v>126</v>
      </c>
      <c r="L160" s="43"/>
      <c r="M160" s="217" t="s">
        <v>1</v>
      </c>
      <c r="N160" s="218" t="s">
        <v>41</v>
      </c>
      <c r="O160" s="90"/>
      <c r="P160" s="219">
        <f>O160*H160</f>
        <v>0</v>
      </c>
      <c r="Q160" s="219">
        <v>0</v>
      </c>
      <c r="R160" s="219">
        <f>Q160*H160</f>
        <v>0</v>
      </c>
      <c r="S160" s="219">
        <v>0</v>
      </c>
      <c r="T160" s="220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1" t="s">
        <v>167</v>
      </c>
      <c r="AT160" s="221" t="s">
        <v>122</v>
      </c>
      <c r="AU160" s="221" t="s">
        <v>83</v>
      </c>
      <c r="AY160" s="16" t="s">
        <v>119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6" t="s">
        <v>81</v>
      </c>
      <c r="BK160" s="222">
        <f>ROUND(I160*H160,2)</f>
        <v>0</v>
      </c>
      <c r="BL160" s="16" t="s">
        <v>167</v>
      </c>
      <c r="BM160" s="221" t="s">
        <v>232</v>
      </c>
    </row>
    <row r="161" s="2" customFormat="1" ht="16.5" customHeight="1">
      <c r="A161" s="37"/>
      <c r="B161" s="38"/>
      <c r="C161" s="223" t="s">
        <v>233</v>
      </c>
      <c r="D161" s="223" t="s">
        <v>139</v>
      </c>
      <c r="E161" s="224" t="s">
        <v>234</v>
      </c>
      <c r="F161" s="225" t="s">
        <v>235</v>
      </c>
      <c r="G161" s="226" t="s">
        <v>166</v>
      </c>
      <c r="H161" s="227">
        <v>35</v>
      </c>
      <c r="I161" s="228"/>
      <c r="J161" s="229">
        <f>ROUND(I161*H161,2)</f>
        <v>0</v>
      </c>
      <c r="K161" s="225" t="s">
        <v>126</v>
      </c>
      <c r="L161" s="230"/>
      <c r="M161" s="231" t="s">
        <v>1</v>
      </c>
      <c r="N161" s="232" t="s">
        <v>41</v>
      </c>
      <c r="O161" s="90"/>
      <c r="P161" s="219">
        <f>O161*H161</f>
        <v>0</v>
      </c>
      <c r="Q161" s="219">
        <v>0.00023000000000000001</v>
      </c>
      <c r="R161" s="219">
        <f>Q161*H161</f>
        <v>0.0080499999999999999</v>
      </c>
      <c r="S161" s="219">
        <v>0</v>
      </c>
      <c r="T161" s="22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1" t="s">
        <v>179</v>
      </c>
      <c r="AT161" s="221" t="s">
        <v>139</v>
      </c>
      <c r="AU161" s="221" t="s">
        <v>83</v>
      </c>
      <c r="AY161" s="16" t="s">
        <v>119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6" t="s">
        <v>81</v>
      </c>
      <c r="BK161" s="222">
        <f>ROUND(I161*H161,2)</f>
        <v>0</v>
      </c>
      <c r="BL161" s="16" t="s">
        <v>179</v>
      </c>
      <c r="BM161" s="221" t="s">
        <v>236</v>
      </c>
    </row>
    <row r="162" s="2" customFormat="1" ht="24.15" customHeight="1">
      <c r="A162" s="37"/>
      <c r="B162" s="38"/>
      <c r="C162" s="210" t="s">
        <v>237</v>
      </c>
      <c r="D162" s="210" t="s">
        <v>122</v>
      </c>
      <c r="E162" s="211" t="s">
        <v>238</v>
      </c>
      <c r="F162" s="212" t="s">
        <v>239</v>
      </c>
      <c r="G162" s="213" t="s">
        <v>166</v>
      </c>
      <c r="H162" s="214">
        <v>10</v>
      </c>
      <c r="I162" s="215"/>
      <c r="J162" s="216">
        <f>ROUND(I162*H162,2)</f>
        <v>0</v>
      </c>
      <c r="K162" s="212" t="s">
        <v>126</v>
      </c>
      <c r="L162" s="43"/>
      <c r="M162" s="217" t="s">
        <v>1</v>
      </c>
      <c r="N162" s="218" t="s">
        <v>41</v>
      </c>
      <c r="O162" s="90"/>
      <c r="P162" s="219">
        <f>O162*H162</f>
        <v>0</v>
      </c>
      <c r="Q162" s="219">
        <v>0</v>
      </c>
      <c r="R162" s="219">
        <f>Q162*H162</f>
        <v>0</v>
      </c>
      <c r="S162" s="219">
        <v>0</v>
      </c>
      <c r="T162" s="220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1" t="s">
        <v>167</v>
      </c>
      <c r="AT162" s="221" t="s">
        <v>122</v>
      </c>
      <c r="AU162" s="221" t="s">
        <v>83</v>
      </c>
      <c r="AY162" s="16" t="s">
        <v>119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6" t="s">
        <v>81</v>
      </c>
      <c r="BK162" s="222">
        <f>ROUND(I162*H162,2)</f>
        <v>0</v>
      </c>
      <c r="BL162" s="16" t="s">
        <v>167</v>
      </c>
      <c r="BM162" s="221" t="s">
        <v>240</v>
      </c>
    </row>
    <row r="163" s="2" customFormat="1" ht="16.5" customHeight="1">
      <c r="A163" s="37"/>
      <c r="B163" s="38"/>
      <c r="C163" s="223" t="s">
        <v>241</v>
      </c>
      <c r="D163" s="223" t="s">
        <v>139</v>
      </c>
      <c r="E163" s="224" t="s">
        <v>242</v>
      </c>
      <c r="F163" s="225" t="s">
        <v>243</v>
      </c>
      <c r="G163" s="226" t="s">
        <v>166</v>
      </c>
      <c r="H163" s="227">
        <v>10</v>
      </c>
      <c r="I163" s="228"/>
      <c r="J163" s="229">
        <f>ROUND(I163*H163,2)</f>
        <v>0</v>
      </c>
      <c r="K163" s="225" t="s">
        <v>126</v>
      </c>
      <c r="L163" s="230"/>
      <c r="M163" s="231" t="s">
        <v>1</v>
      </c>
      <c r="N163" s="232" t="s">
        <v>41</v>
      </c>
      <c r="O163" s="90"/>
      <c r="P163" s="219">
        <f>O163*H163</f>
        <v>0</v>
      </c>
      <c r="Q163" s="219">
        <v>0</v>
      </c>
      <c r="R163" s="219">
        <f>Q163*H163</f>
        <v>0</v>
      </c>
      <c r="S163" s="219">
        <v>0</v>
      </c>
      <c r="T163" s="220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1" t="s">
        <v>179</v>
      </c>
      <c r="AT163" s="221" t="s">
        <v>139</v>
      </c>
      <c r="AU163" s="221" t="s">
        <v>83</v>
      </c>
      <c r="AY163" s="16" t="s">
        <v>119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6" t="s">
        <v>81</v>
      </c>
      <c r="BK163" s="222">
        <f>ROUND(I163*H163,2)</f>
        <v>0</v>
      </c>
      <c r="BL163" s="16" t="s">
        <v>179</v>
      </c>
      <c r="BM163" s="221" t="s">
        <v>244</v>
      </c>
    </row>
    <row r="164" s="2" customFormat="1" ht="24.15" customHeight="1">
      <c r="A164" s="37"/>
      <c r="B164" s="38"/>
      <c r="C164" s="210" t="s">
        <v>245</v>
      </c>
      <c r="D164" s="210" t="s">
        <v>122</v>
      </c>
      <c r="E164" s="211" t="s">
        <v>246</v>
      </c>
      <c r="F164" s="212" t="s">
        <v>247</v>
      </c>
      <c r="G164" s="213" t="s">
        <v>166</v>
      </c>
      <c r="H164" s="214">
        <v>25</v>
      </c>
      <c r="I164" s="215"/>
      <c r="J164" s="216">
        <f>ROUND(I164*H164,2)</f>
        <v>0</v>
      </c>
      <c r="K164" s="212" t="s">
        <v>126</v>
      </c>
      <c r="L164" s="43"/>
      <c r="M164" s="217" t="s">
        <v>1</v>
      </c>
      <c r="N164" s="218" t="s">
        <v>41</v>
      </c>
      <c r="O164" s="90"/>
      <c r="P164" s="219">
        <f>O164*H164</f>
        <v>0</v>
      </c>
      <c r="Q164" s="219">
        <v>0</v>
      </c>
      <c r="R164" s="219">
        <f>Q164*H164</f>
        <v>0</v>
      </c>
      <c r="S164" s="219">
        <v>0</v>
      </c>
      <c r="T164" s="220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1" t="s">
        <v>167</v>
      </c>
      <c r="AT164" s="221" t="s">
        <v>122</v>
      </c>
      <c r="AU164" s="221" t="s">
        <v>83</v>
      </c>
      <c r="AY164" s="16" t="s">
        <v>119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6" t="s">
        <v>81</v>
      </c>
      <c r="BK164" s="222">
        <f>ROUND(I164*H164,2)</f>
        <v>0</v>
      </c>
      <c r="BL164" s="16" t="s">
        <v>167</v>
      </c>
      <c r="BM164" s="221" t="s">
        <v>248</v>
      </c>
    </row>
    <row r="165" s="2" customFormat="1" ht="24.15" customHeight="1">
      <c r="A165" s="37"/>
      <c r="B165" s="38"/>
      <c r="C165" s="210" t="s">
        <v>249</v>
      </c>
      <c r="D165" s="210" t="s">
        <v>122</v>
      </c>
      <c r="E165" s="211" t="s">
        <v>250</v>
      </c>
      <c r="F165" s="212" t="s">
        <v>251</v>
      </c>
      <c r="G165" s="213" t="s">
        <v>166</v>
      </c>
      <c r="H165" s="214">
        <v>5</v>
      </c>
      <c r="I165" s="215"/>
      <c r="J165" s="216">
        <f>ROUND(I165*H165,2)</f>
        <v>0</v>
      </c>
      <c r="K165" s="212" t="s">
        <v>126</v>
      </c>
      <c r="L165" s="43"/>
      <c r="M165" s="217" t="s">
        <v>1</v>
      </c>
      <c r="N165" s="218" t="s">
        <v>41</v>
      </c>
      <c r="O165" s="90"/>
      <c r="P165" s="219">
        <f>O165*H165</f>
        <v>0</v>
      </c>
      <c r="Q165" s="219">
        <v>0</v>
      </c>
      <c r="R165" s="219">
        <f>Q165*H165</f>
        <v>0</v>
      </c>
      <c r="S165" s="219">
        <v>0</v>
      </c>
      <c r="T165" s="22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1" t="s">
        <v>167</v>
      </c>
      <c r="AT165" s="221" t="s">
        <v>122</v>
      </c>
      <c r="AU165" s="221" t="s">
        <v>83</v>
      </c>
      <c r="AY165" s="16" t="s">
        <v>119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6" t="s">
        <v>81</v>
      </c>
      <c r="BK165" s="222">
        <f>ROUND(I165*H165,2)</f>
        <v>0</v>
      </c>
      <c r="BL165" s="16" t="s">
        <v>167</v>
      </c>
      <c r="BM165" s="221" t="s">
        <v>252</v>
      </c>
    </row>
    <row r="166" s="2" customFormat="1" ht="24.15" customHeight="1">
      <c r="A166" s="37"/>
      <c r="B166" s="38"/>
      <c r="C166" s="210" t="s">
        <v>253</v>
      </c>
      <c r="D166" s="210" t="s">
        <v>122</v>
      </c>
      <c r="E166" s="211" t="s">
        <v>254</v>
      </c>
      <c r="F166" s="212" t="s">
        <v>255</v>
      </c>
      <c r="G166" s="213" t="s">
        <v>166</v>
      </c>
      <c r="H166" s="214">
        <v>10</v>
      </c>
      <c r="I166" s="215"/>
      <c r="J166" s="216">
        <f>ROUND(I166*H166,2)</f>
        <v>0</v>
      </c>
      <c r="K166" s="212" t="s">
        <v>1</v>
      </c>
      <c r="L166" s="43"/>
      <c r="M166" s="217" t="s">
        <v>1</v>
      </c>
      <c r="N166" s="218" t="s">
        <v>41</v>
      </c>
      <c r="O166" s="90"/>
      <c r="P166" s="219">
        <f>O166*H166</f>
        <v>0</v>
      </c>
      <c r="Q166" s="219">
        <v>0</v>
      </c>
      <c r="R166" s="219">
        <f>Q166*H166</f>
        <v>0</v>
      </c>
      <c r="S166" s="219">
        <v>0</v>
      </c>
      <c r="T166" s="220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1" t="s">
        <v>167</v>
      </c>
      <c r="AT166" s="221" t="s">
        <v>122</v>
      </c>
      <c r="AU166" s="221" t="s">
        <v>83</v>
      </c>
      <c r="AY166" s="16" t="s">
        <v>119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6" t="s">
        <v>81</v>
      </c>
      <c r="BK166" s="222">
        <f>ROUND(I166*H166,2)</f>
        <v>0</v>
      </c>
      <c r="BL166" s="16" t="s">
        <v>167</v>
      </c>
      <c r="BM166" s="221" t="s">
        <v>256</v>
      </c>
    </row>
    <row r="167" s="2" customFormat="1" ht="33" customHeight="1">
      <c r="A167" s="37"/>
      <c r="B167" s="38"/>
      <c r="C167" s="210" t="s">
        <v>257</v>
      </c>
      <c r="D167" s="210" t="s">
        <v>122</v>
      </c>
      <c r="E167" s="211" t="s">
        <v>258</v>
      </c>
      <c r="F167" s="212" t="s">
        <v>259</v>
      </c>
      <c r="G167" s="213" t="s">
        <v>166</v>
      </c>
      <c r="H167" s="214">
        <v>22</v>
      </c>
      <c r="I167" s="215"/>
      <c r="J167" s="216">
        <f>ROUND(I167*H167,2)</f>
        <v>0</v>
      </c>
      <c r="K167" s="212" t="s">
        <v>1</v>
      </c>
      <c r="L167" s="43"/>
      <c r="M167" s="217" t="s">
        <v>1</v>
      </c>
      <c r="N167" s="218" t="s">
        <v>41</v>
      </c>
      <c r="O167" s="90"/>
      <c r="P167" s="219">
        <f>O167*H167</f>
        <v>0</v>
      </c>
      <c r="Q167" s="219">
        <v>0</v>
      </c>
      <c r="R167" s="219">
        <f>Q167*H167</f>
        <v>0</v>
      </c>
      <c r="S167" s="219">
        <v>0</v>
      </c>
      <c r="T167" s="220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1" t="s">
        <v>167</v>
      </c>
      <c r="AT167" s="221" t="s">
        <v>122</v>
      </c>
      <c r="AU167" s="221" t="s">
        <v>83</v>
      </c>
      <c r="AY167" s="16" t="s">
        <v>119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6" t="s">
        <v>81</v>
      </c>
      <c r="BK167" s="222">
        <f>ROUND(I167*H167,2)</f>
        <v>0</v>
      </c>
      <c r="BL167" s="16" t="s">
        <v>167</v>
      </c>
      <c r="BM167" s="221" t="s">
        <v>260</v>
      </c>
    </row>
    <row r="168" s="2" customFormat="1" ht="16.5" customHeight="1">
      <c r="A168" s="37"/>
      <c r="B168" s="38"/>
      <c r="C168" s="210" t="s">
        <v>261</v>
      </c>
      <c r="D168" s="210" t="s">
        <v>122</v>
      </c>
      <c r="E168" s="211" t="s">
        <v>262</v>
      </c>
      <c r="F168" s="212" t="s">
        <v>263</v>
      </c>
      <c r="G168" s="213" t="s">
        <v>264</v>
      </c>
      <c r="H168" s="214">
        <v>1</v>
      </c>
      <c r="I168" s="215"/>
      <c r="J168" s="216">
        <f>ROUND(I168*H168,2)</f>
        <v>0</v>
      </c>
      <c r="K168" s="212" t="s">
        <v>1</v>
      </c>
      <c r="L168" s="43"/>
      <c r="M168" s="217" t="s">
        <v>1</v>
      </c>
      <c r="N168" s="218" t="s">
        <v>41</v>
      </c>
      <c r="O168" s="90"/>
      <c r="P168" s="219">
        <f>O168*H168</f>
        <v>0</v>
      </c>
      <c r="Q168" s="219">
        <v>0</v>
      </c>
      <c r="R168" s="219">
        <f>Q168*H168</f>
        <v>0</v>
      </c>
      <c r="S168" s="219">
        <v>0</v>
      </c>
      <c r="T168" s="220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1" t="s">
        <v>167</v>
      </c>
      <c r="AT168" s="221" t="s">
        <v>122</v>
      </c>
      <c r="AU168" s="221" t="s">
        <v>83</v>
      </c>
      <c r="AY168" s="16" t="s">
        <v>119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6" t="s">
        <v>81</v>
      </c>
      <c r="BK168" s="222">
        <f>ROUND(I168*H168,2)</f>
        <v>0</v>
      </c>
      <c r="BL168" s="16" t="s">
        <v>167</v>
      </c>
      <c r="BM168" s="221" t="s">
        <v>265</v>
      </c>
    </row>
    <row r="169" s="2" customFormat="1" ht="16.5" customHeight="1">
      <c r="A169" s="37"/>
      <c r="B169" s="38"/>
      <c r="C169" s="210" t="s">
        <v>142</v>
      </c>
      <c r="D169" s="210" t="s">
        <v>122</v>
      </c>
      <c r="E169" s="211" t="s">
        <v>266</v>
      </c>
      <c r="F169" s="212" t="s">
        <v>267</v>
      </c>
      <c r="G169" s="213" t="s">
        <v>268</v>
      </c>
      <c r="H169" s="214">
        <v>1</v>
      </c>
      <c r="I169" s="215"/>
      <c r="J169" s="216">
        <f>ROUND(I169*H169,2)</f>
        <v>0</v>
      </c>
      <c r="K169" s="212" t="s">
        <v>1</v>
      </c>
      <c r="L169" s="43"/>
      <c r="M169" s="217" t="s">
        <v>1</v>
      </c>
      <c r="N169" s="218" t="s">
        <v>41</v>
      </c>
      <c r="O169" s="90"/>
      <c r="P169" s="219">
        <f>O169*H169</f>
        <v>0</v>
      </c>
      <c r="Q169" s="219">
        <v>0</v>
      </c>
      <c r="R169" s="219">
        <f>Q169*H169</f>
        <v>0</v>
      </c>
      <c r="S169" s="219">
        <v>0</v>
      </c>
      <c r="T169" s="220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1" t="s">
        <v>167</v>
      </c>
      <c r="AT169" s="221" t="s">
        <v>122</v>
      </c>
      <c r="AU169" s="221" t="s">
        <v>83</v>
      </c>
      <c r="AY169" s="16" t="s">
        <v>119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6" t="s">
        <v>81</v>
      </c>
      <c r="BK169" s="222">
        <f>ROUND(I169*H169,2)</f>
        <v>0</v>
      </c>
      <c r="BL169" s="16" t="s">
        <v>167</v>
      </c>
      <c r="BM169" s="221" t="s">
        <v>269</v>
      </c>
    </row>
    <row r="170" s="12" customFormat="1" ht="22.8" customHeight="1">
      <c r="A170" s="12"/>
      <c r="B170" s="194"/>
      <c r="C170" s="195"/>
      <c r="D170" s="196" t="s">
        <v>75</v>
      </c>
      <c r="E170" s="208" t="s">
        <v>270</v>
      </c>
      <c r="F170" s="208" t="s">
        <v>271</v>
      </c>
      <c r="G170" s="195"/>
      <c r="H170" s="195"/>
      <c r="I170" s="198"/>
      <c r="J170" s="209">
        <f>BK170</f>
        <v>0</v>
      </c>
      <c r="K170" s="195"/>
      <c r="L170" s="200"/>
      <c r="M170" s="201"/>
      <c r="N170" s="202"/>
      <c r="O170" s="202"/>
      <c r="P170" s="203">
        <f>P171</f>
        <v>0</v>
      </c>
      <c r="Q170" s="202"/>
      <c r="R170" s="203">
        <f>R171</f>
        <v>0.0018</v>
      </c>
      <c r="S170" s="202"/>
      <c r="T170" s="204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5" t="s">
        <v>138</v>
      </c>
      <c r="AT170" s="206" t="s">
        <v>75</v>
      </c>
      <c r="AU170" s="206" t="s">
        <v>81</v>
      </c>
      <c r="AY170" s="205" t="s">
        <v>119</v>
      </c>
      <c r="BK170" s="207">
        <f>BK171</f>
        <v>0</v>
      </c>
    </row>
    <row r="171" s="2" customFormat="1" ht="24.15" customHeight="1">
      <c r="A171" s="37"/>
      <c r="B171" s="38"/>
      <c r="C171" s="210" t="s">
        <v>272</v>
      </c>
      <c r="D171" s="210" t="s">
        <v>122</v>
      </c>
      <c r="E171" s="211" t="s">
        <v>273</v>
      </c>
      <c r="F171" s="212" t="s">
        <v>274</v>
      </c>
      <c r="G171" s="213" t="s">
        <v>135</v>
      </c>
      <c r="H171" s="214">
        <v>6</v>
      </c>
      <c r="I171" s="215"/>
      <c r="J171" s="216">
        <f>ROUND(I171*H171,2)</f>
        <v>0</v>
      </c>
      <c r="K171" s="212" t="s">
        <v>126</v>
      </c>
      <c r="L171" s="43"/>
      <c r="M171" s="217" t="s">
        <v>1</v>
      </c>
      <c r="N171" s="218" t="s">
        <v>41</v>
      </c>
      <c r="O171" s="90"/>
      <c r="P171" s="219">
        <f>O171*H171</f>
        <v>0</v>
      </c>
      <c r="Q171" s="219">
        <v>0.00029999999999999997</v>
      </c>
      <c r="R171" s="219">
        <f>Q171*H171</f>
        <v>0.0018</v>
      </c>
      <c r="S171" s="219">
        <v>0</v>
      </c>
      <c r="T171" s="220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1" t="s">
        <v>167</v>
      </c>
      <c r="AT171" s="221" t="s">
        <v>122</v>
      </c>
      <c r="AU171" s="221" t="s">
        <v>83</v>
      </c>
      <c r="AY171" s="16" t="s">
        <v>119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6" t="s">
        <v>81</v>
      </c>
      <c r="BK171" s="222">
        <f>ROUND(I171*H171,2)</f>
        <v>0</v>
      </c>
      <c r="BL171" s="16" t="s">
        <v>167</v>
      </c>
      <c r="BM171" s="221" t="s">
        <v>275</v>
      </c>
    </row>
    <row r="172" s="12" customFormat="1" ht="22.8" customHeight="1">
      <c r="A172" s="12"/>
      <c r="B172" s="194"/>
      <c r="C172" s="195"/>
      <c r="D172" s="196" t="s">
        <v>75</v>
      </c>
      <c r="E172" s="208" t="s">
        <v>276</v>
      </c>
      <c r="F172" s="208" t="s">
        <v>277</v>
      </c>
      <c r="G172" s="195"/>
      <c r="H172" s="195"/>
      <c r="I172" s="198"/>
      <c r="J172" s="209">
        <f>BK172</f>
        <v>0</v>
      </c>
      <c r="K172" s="195"/>
      <c r="L172" s="200"/>
      <c r="M172" s="201"/>
      <c r="N172" s="202"/>
      <c r="O172" s="202"/>
      <c r="P172" s="203">
        <f>SUM(P173:P199)</f>
        <v>0</v>
      </c>
      <c r="Q172" s="202"/>
      <c r="R172" s="203">
        <f>SUM(R173:R199)</f>
        <v>30.644170000000003</v>
      </c>
      <c r="S172" s="202"/>
      <c r="T172" s="204">
        <f>SUM(T173:T199)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5" t="s">
        <v>138</v>
      </c>
      <c r="AT172" s="206" t="s">
        <v>75</v>
      </c>
      <c r="AU172" s="206" t="s">
        <v>81</v>
      </c>
      <c r="AY172" s="205" t="s">
        <v>119</v>
      </c>
      <c r="BK172" s="207">
        <f>SUM(BK173:BK199)</f>
        <v>0</v>
      </c>
    </row>
    <row r="173" s="2" customFormat="1" ht="24.15" customHeight="1">
      <c r="A173" s="37"/>
      <c r="B173" s="38"/>
      <c r="C173" s="210" t="s">
        <v>278</v>
      </c>
      <c r="D173" s="210" t="s">
        <v>122</v>
      </c>
      <c r="E173" s="211" t="s">
        <v>279</v>
      </c>
      <c r="F173" s="212" t="s">
        <v>280</v>
      </c>
      <c r="G173" s="213" t="s">
        <v>281</v>
      </c>
      <c r="H173" s="214">
        <v>0.14999999999999999</v>
      </c>
      <c r="I173" s="215"/>
      <c r="J173" s="216">
        <f>ROUND(I173*H173,2)</f>
        <v>0</v>
      </c>
      <c r="K173" s="212" t="s">
        <v>126</v>
      </c>
      <c r="L173" s="43"/>
      <c r="M173" s="217" t="s">
        <v>1</v>
      </c>
      <c r="N173" s="218" t="s">
        <v>41</v>
      </c>
      <c r="O173" s="90"/>
      <c r="P173" s="219">
        <f>O173*H173</f>
        <v>0</v>
      </c>
      <c r="Q173" s="219">
        <v>0</v>
      </c>
      <c r="R173" s="219">
        <f>Q173*H173</f>
        <v>0</v>
      </c>
      <c r="S173" s="219">
        <v>0</v>
      </c>
      <c r="T173" s="220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1" t="s">
        <v>167</v>
      </c>
      <c r="AT173" s="221" t="s">
        <v>122</v>
      </c>
      <c r="AU173" s="221" t="s">
        <v>83</v>
      </c>
      <c r="AY173" s="16" t="s">
        <v>119</v>
      </c>
      <c r="BE173" s="222">
        <f>IF(N173="základní",J173,0)</f>
        <v>0</v>
      </c>
      <c r="BF173" s="222">
        <f>IF(N173="snížená",J173,0)</f>
        <v>0</v>
      </c>
      <c r="BG173" s="222">
        <f>IF(N173="zákl. přenesená",J173,0)</f>
        <v>0</v>
      </c>
      <c r="BH173" s="222">
        <f>IF(N173="sníž. přenesená",J173,0)</f>
        <v>0</v>
      </c>
      <c r="BI173" s="222">
        <f>IF(N173="nulová",J173,0)</f>
        <v>0</v>
      </c>
      <c r="BJ173" s="16" t="s">
        <v>81</v>
      </c>
      <c r="BK173" s="222">
        <f>ROUND(I173*H173,2)</f>
        <v>0</v>
      </c>
      <c r="BL173" s="16" t="s">
        <v>167</v>
      </c>
      <c r="BM173" s="221" t="s">
        <v>282</v>
      </c>
    </row>
    <row r="174" s="2" customFormat="1" ht="24.15" customHeight="1">
      <c r="A174" s="37"/>
      <c r="B174" s="38"/>
      <c r="C174" s="210" t="s">
        <v>283</v>
      </c>
      <c r="D174" s="210" t="s">
        <v>122</v>
      </c>
      <c r="E174" s="211" t="s">
        <v>284</v>
      </c>
      <c r="F174" s="212" t="s">
        <v>285</v>
      </c>
      <c r="G174" s="213" t="s">
        <v>286</v>
      </c>
      <c r="H174" s="214">
        <v>3</v>
      </c>
      <c r="I174" s="215"/>
      <c r="J174" s="216">
        <f>ROUND(I174*H174,2)</f>
        <v>0</v>
      </c>
      <c r="K174" s="212" t="s">
        <v>126</v>
      </c>
      <c r="L174" s="43"/>
      <c r="M174" s="217" t="s">
        <v>1</v>
      </c>
      <c r="N174" s="218" t="s">
        <v>41</v>
      </c>
      <c r="O174" s="90"/>
      <c r="P174" s="219">
        <f>O174*H174</f>
        <v>0</v>
      </c>
      <c r="Q174" s="219">
        <v>0</v>
      </c>
      <c r="R174" s="219">
        <f>Q174*H174</f>
        <v>0</v>
      </c>
      <c r="S174" s="219">
        <v>0</v>
      </c>
      <c r="T174" s="220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1" t="s">
        <v>167</v>
      </c>
      <c r="AT174" s="221" t="s">
        <v>122</v>
      </c>
      <c r="AU174" s="221" t="s">
        <v>83</v>
      </c>
      <c r="AY174" s="16" t="s">
        <v>119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6" t="s">
        <v>81</v>
      </c>
      <c r="BK174" s="222">
        <f>ROUND(I174*H174,2)</f>
        <v>0</v>
      </c>
      <c r="BL174" s="16" t="s">
        <v>167</v>
      </c>
      <c r="BM174" s="221" t="s">
        <v>287</v>
      </c>
    </row>
    <row r="175" s="14" customFormat="1">
      <c r="A175" s="14"/>
      <c r="B175" s="245"/>
      <c r="C175" s="246"/>
      <c r="D175" s="235" t="s">
        <v>144</v>
      </c>
      <c r="E175" s="247" t="s">
        <v>1</v>
      </c>
      <c r="F175" s="248" t="s">
        <v>288</v>
      </c>
      <c r="G175" s="246"/>
      <c r="H175" s="247" t="s">
        <v>1</v>
      </c>
      <c r="I175" s="249"/>
      <c r="J175" s="246"/>
      <c r="K175" s="246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144</v>
      </c>
      <c r="AU175" s="254" t="s">
        <v>83</v>
      </c>
      <c r="AV175" s="14" t="s">
        <v>81</v>
      </c>
      <c r="AW175" s="14" t="s">
        <v>32</v>
      </c>
      <c r="AX175" s="14" t="s">
        <v>76</v>
      </c>
      <c r="AY175" s="254" t="s">
        <v>119</v>
      </c>
    </row>
    <row r="176" s="13" customFormat="1">
      <c r="A176" s="13"/>
      <c r="B176" s="233"/>
      <c r="C176" s="234"/>
      <c r="D176" s="235" t="s">
        <v>144</v>
      </c>
      <c r="E176" s="244" t="s">
        <v>1</v>
      </c>
      <c r="F176" s="236" t="s">
        <v>289</v>
      </c>
      <c r="G176" s="234"/>
      <c r="H176" s="237">
        <v>3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144</v>
      </c>
      <c r="AU176" s="243" t="s">
        <v>83</v>
      </c>
      <c r="AV176" s="13" t="s">
        <v>83</v>
      </c>
      <c r="AW176" s="13" t="s">
        <v>32</v>
      </c>
      <c r="AX176" s="13" t="s">
        <v>81</v>
      </c>
      <c r="AY176" s="243" t="s">
        <v>119</v>
      </c>
    </row>
    <row r="177" s="2" customFormat="1" ht="24.15" customHeight="1">
      <c r="A177" s="37"/>
      <c r="B177" s="38"/>
      <c r="C177" s="210" t="s">
        <v>290</v>
      </c>
      <c r="D177" s="210" t="s">
        <v>122</v>
      </c>
      <c r="E177" s="211" t="s">
        <v>291</v>
      </c>
      <c r="F177" s="212" t="s">
        <v>292</v>
      </c>
      <c r="G177" s="213" t="s">
        <v>135</v>
      </c>
      <c r="H177" s="214">
        <v>140</v>
      </c>
      <c r="I177" s="215"/>
      <c r="J177" s="216">
        <f>ROUND(I177*H177,2)</f>
        <v>0</v>
      </c>
      <c r="K177" s="212" t="s">
        <v>126</v>
      </c>
      <c r="L177" s="43"/>
      <c r="M177" s="217" t="s">
        <v>1</v>
      </c>
      <c r="N177" s="218" t="s">
        <v>41</v>
      </c>
      <c r="O177" s="90"/>
      <c r="P177" s="219">
        <f>O177*H177</f>
        <v>0</v>
      </c>
      <c r="Q177" s="219">
        <v>0</v>
      </c>
      <c r="R177" s="219">
        <f>Q177*H177</f>
        <v>0</v>
      </c>
      <c r="S177" s="219">
        <v>0</v>
      </c>
      <c r="T177" s="220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1" t="s">
        <v>167</v>
      </c>
      <c r="AT177" s="221" t="s">
        <v>122</v>
      </c>
      <c r="AU177" s="221" t="s">
        <v>83</v>
      </c>
      <c r="AY177" s="16" t="s">
        <v>119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6" t="s">
        <v>81</v>
      </c>
      <c r="BK177" s="222">
        <f>ROUND(I177*H177,2)</f>
        <v>0</v>
      </c>
      <c r="BL177" s="16" t="s">
        <v>167</v>
      </c>
      <c r="BM177" s="221" t="s">
        <v>293</v>
      </c>
    </row>
    <row r="178" s="2" customFormat="1" ht="37.8" customHeight="1">
      <c r="A178" s="37"/>
      <c r="B178" s="38"/>
      <c r="C178" s="210" t="s">
        <v>294</v>
      </c>
      <c r="D178" s="210" t="s">
        <v>122</v>
      </c>
      <c r="E178" s="211" t="s">
        <v>295</v>
      </c>
      <c r="F178" s="212" t="s">
        <v>296</v>
      </c>
      <c r="G178" s="213" t="s">
        <v>286</v>
      </c>
      <c r="H178" s="214">
        <v>10</v>
      </c>
      <c r="I178" s="215"/>
      <c r="J178" s="216">
        <f>ROUND(I178*H178,2)</f>
        <v>0</v>
      </c>
      <c r="K178" s="212" t="s">
        <v>126</v>
      </c>
      <c r="L178" s="43"/>
      <c r="M178" s="217" t="s">
        <v>1</v>
      </c>
      <c r="N178" s="218" t="s">
        <v>41</v>
      </c>
      <c r="O178" s="90"/>
      <c r="P178" s="219">
        <f>O178*H178</f>
        <v>0</v>
      </c>
      <c r="Q178" s="219">
        <v>0</v>
      </c>
      <c r="R178" s="219">
        <f>Q178*H178</f>
        <v>0</v>
      </c>
      <c r="S178" s="219">
        <v>0</v>
      </c>
      <c r="T178" s="220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1" t="s">
        <v>167</v>
      </c>
      <c r="AT178" s="221" t="s">
        <v>122</v>
      </c>
      <c r="AU178" s="221" t="s">
        <v>83</v>
      </c>
      <c r="AY178" s="16" t="s">
        <v>119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6" t="s">
        <v>81</v>
      </c>
      <c r="BK178" s="222">
        <f>ROUND(I178*H178,2)</f>
        <v>0</v>
      </c>
      <c r="BL178" s="16" t="s">
        <v>167</v>
      </c>
      <c r="BM178" s="221" t="s">
        <v>297</v>
      </c>
    </row>
    <row r="179" s="2" customFormat="1" ht="37.8" customHeight="1">
      <c r="A179" s="37"/>
      <c r="B179" s="38"/>
      <c r="C179" s="210" t="s">
        <v>298</v>
      </c>
      <c r="D179" s="210" t="s">
        <v>122</v>
      </c>
      <c r="E179" s="211" t="s">
        <v>299</v>
      </c>
      <c r="F179" s="212" t="s">
        <v>300</v>
      </c>
      <c r="G179" s="213" t="s">
        <v>286</v>
      </c>
      <c r="H179" s="214">
        <v>190</v>
      </c>
      <c r="I179" s="215"/>
      <c r="J179" s="216">
        <f>ROUND(I179*H179,2)</f>
        <v>0</v>
      </c>
      <c r="K179" s="212" t="s">
        <v>126</v>
      </c>
      <c r="L179" s="43"/>
      <c r="M179" s="217" t="s">
        <v>1</v>
      </c>
      <c r="N179" s="218" t="s">
        <v>41</v>
      </c>
      <c r="O179" s="90"/>
      <c r="P179" s="219">
        <f>O179*H179</f>
        <v>0</v>
      </c>
      <c r="Q179" s="219">
        <v>0</v>
      </c>
      <c r="R179" s="219">
        <f>Q179*H179</f>
        <v>0</v>
      </c>
      <c r="S179" s="219">
        <v>0</v>
      </c>
      <c r="T179" s="220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1" t="s">
        <v>167</v>
      </c>
      <c r="AT179" s="221" t="s">
        <v>122</v>
      </c>
      <c r="AU179" s="221" t="s">
        <v>83</v>
      </c>
      <c r="AY179" s="16" t="s">
        <v>119</v>
      </c>
      <c r="BE179" s="222">
        <f>IF(N179="základní",J179,0)</f>
        <v>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6" t="s">
        <v>81</v>
      </c>
      <c r="BK179" s="222">
        <f>ROUND(I179*H179,2)</f>
        <v>0</v>
      </c>
      <c r="BL179" s="16" t="s">
        <v>167</v>
      </c>
      <c r="BM179" s="221" t="s">
        <v>301</v>
      </c>
    </row>
    <row r="180" s="13" customFormat="1">
      <c r="A180" s="13"/>
      <c r="B180" s="233"/>
      <c r="C180" s="234"/>
      <c r="D180" s="235" t="s">
        <v>144</v>
      </c>
      <c r="E180" s="244" t="s">
        <v>1</v>
      </c>
      <c r="F180" s="236" t="s">
        <v>302</v>
      </c>
      <c r="G180" s="234"/>
      <c r="H180" s="237">
        <v>190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144</v>
      </c>
      <c r="AU180" s="243" t="s">
        <v>83</v>
      </c>
      <c r="AV180" s="13" t="s">
        <v>83</v>
      </c>
      <c r="AW180" s="13" t="s">
        <v>32</v>
      </c>
      <c r="AX180" s="13" t="s">
        <v>81</v>
      </c>
      <c r="AY180" s="243" t="s">
        <v>119</v>
      </c>
    </row>
    <row r="181" s="2" customFormat="1" ht="24.15" customHeight="1">
      <c r="A181" s="37"/>
      <c r="B181" s="38"/>
      <c r="C181" s="210" t="s">
        <v>303</v>
      </c>
      <c r="D181" s="210" t="s">
        <v>122</v>
      </c>
      <c r="E181" s="211" t="s">
        <v>304</v>
      </c>
      <c r="F181" s="212" t="s">
        <v>305</v>
      </c>
      <c r="G181" s="213" t="s">
        <v>157</v>
      </c>
      <c r="H181" s="214">
        <v>20</v>
      </c>
      <c r="I181" s="215"/>
      <c r="J181" s="216">
        <f>ROUND(I181*H181,2)</f>
        <v>0</v>
      </c>
      <c r="K181" s="212" t="s">
        <v>126</v>
      </c>
      <c r="L181" s="43"/>
      <c r="M181" s="217" t="s">
        <v>1</v>
      </c>
      <c r="N181" s="218" t="s">
        <v>41</v>
      </c>
      <c r="O181" s="90"/>
      <c r="P181" s="219">
        <f>O181*H181</f>
        <v>0</v>
      </c>
      <c r="Q181" s="219">
        <v>0</v>
      </c>
      <c r="R181" s="219">
        <f>Q181*H181</f>
        <v>0</v>
      </c>
      <c r="S181" s="219">
        <v>0</v>
      </c>
      <c r="T181" s="220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1" t="s">
        <v>167</v>
      </c>
      <c r="AT181" s="221" t="s">
        <v>122</v>
      </c>
      <c r="AU181" s="221" t="s">
        <v>83</v>
      </c>
      <c r="AY181" s="16" t="s">
        <v>119</v>
      </c>
      <c r="BE181" s="222">
        <f>IF(N181="základní",J181,0)</f>
        <v>0</v>
      </c>
      <c r="BF181" s="222">
        <f>IF(N181="snížená",J181,0)</f>
        <v>0</v>
      </c>
      <c r="BG181" s="222">
        <f>IF(N181="zákl. přenesená",J181,0)</f>
        <v>0</v>
      </c>
      <c r="BH181" s="222">
        <f>IF(N181="sníž. přenesená",J181,0)</f>
        <v>0</v>
      </c>
      <c r="BI181" s="222">
        <f>IF(N181="nulová",J181,0)</f>
        <v>0</v>
      </c>
      <c r="BJ181" s="16" t="s">
        <v>81</v>
      </c>
      <c r="BK181" s="222">
        <f>ROUND(I181*H181,2)</f>
        <v>0</v>
      </c>
      <c r="BL181" s="16" t="s">
        <v>167</v>
      </c>
      <c r="BM181" s="221" t="s">
        <v>306</v>
      </c>
    </row>
    <row r="182" s="13" customFormat="1">
      <c r="A182" s="13"/>
      <c r="B182" s="233"/>
      <c r="C182" s="234"/>
      <c r="D182" s="235" t="s">
        <v>144</v>
      </c>
      <c r="E182" s="244" t="s">
        <v>1</v>
      </c>
      <c r="F182" s="236" t="s">
        <v>307</v>
      </c>
      <c r="G182" s="234"/>
      <c r="H182" s="237">
        <v>20</v>
      </c>
      <c r="I182" s="238"/>
      <c r="J182" s="234"/>
      <c r="K182" s="234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144</v>
      </c>
      <c r="AU182" s="243" t="s">
        <v>83</v>
      </c>
      <c r="AV182" s="13" t="s">
        <v>83</v>
      </c>
      <c r="AW182" s="13" t="s">
        <v>32</v>
      </c>
      <c r="AX182" s="13" t="s">
        <v>81</v>
      </c>
      <c r="AY182" s="243" t="s">
        <v>119</v>
      </c>
    </row>
    <row r="183" s="2" customFormat="1" ht="24.15" customHeight="1">
      <c r="A183" s="37"/>
      <c r="B183" s="38"/>
      <c r="C183" s="210" t="s">
        <v>308</v>
      </c>
      <c r="D183" s="210" t="s">
        <v>122</v>
      </c>
      <c r="E183" s="211" t="s">
        <v>309</v>
      </c>
      <c r="F183" s="212" t="s">
        <v>310</v>
      </c>
      <c r="G183" s="213" t="s">
        <v>135</v>
      </c>
      <c r="H183" s="214">
        <v>140</v>
      </c>
      <c r="I183" s="215"/>
      <c r="J183" s="216">
        <f>ROUND(I183*H183,2)</f>
        <v>0</v>
      </c>
      <c r="K183" s="212" t="s">
        <v>126</v>
      </c>
      <c r="L183" s="43"/>
      <c r="M183" s="217" t="s">
        <v>1</v>
      </c>
      <c r="N183" s="218" t="s">
        <v>41</v>
      </c>
      <c r="O183" s="90"/>
      <c r="P183" s="219">
        <f>O183*H183</f>
        <v>0</v>
      </c>
      <c r="Q183" s="219">
        <v>0</v>
      </c>
      <c r="R183" s="219">
        <f>Q183*H183</f>
        <v>0</v>
      </c>
      <c r="S183" s="219">
        <v>0</v>
      </c>
      <c r="T183" s="220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1" t="s">
        <v>167</v>
      </c>
      <c r="AT183" s="221" t="s">
        <v>122</v>
      </c>
      <c r="AU183" s="221" t="s">
        <v>83</v>
      </c>
      <c r="AY183" s="16" t="s">
        <v>119</v>
      </c>
      <c r="BE183" s="222">
        <f>IF(N183="základní",J183,0)</f>
        <v>0</v>
      </c>
      <c r="BF183" s="222">
        <f>IF(N183="snížená",J183,0)</f>
        <v>0</v>
      </c>
      <c r="BG183" s="222">
        <f>IF(N183="zákl. přenesená",J183,0)</f>
        <v>0</v>
      </c>
      <c r="BH183" s="222">
        <f>IF(N183="sníž. přenesená",J183,0)</f>
        <v>0</v>
      </c>
      <c r="BI183" s="222">
        <f>IF(N183="nulová",J183,0)</f>
        <v>0</v>
      </c>
      <c r="BJ183" s="16" t="s">
        <v>81</v>
      </c>
      <c r="BK183" s="222">
        <f>ROUND(I183*H183,2)</f>
        <v>0</v>
      </c>
      <c r="BL183" s="16" t="s">
        <v>167</v>
      </c>
      <c r="BM183" s="221" t="s">
        <v>311</v>
      </c>
    </row>
    <row r="184" s="2" customFormat="1" ht="24.15" customHeight="1">
      <c r="A184" s="37"/>
      <c r="B184" s="38"/>
      <c r="C184" s="210" t="s">
        <v>312</v>
      </c>
      <c r="D184" s="210" t="s">
        <v>122</v>
      </c>
      <c r="E184" s="211" t="s">
        <v>313</v>
      </c>
      <c r="F184" s="212" t="s">
        <v>314</v>
      </c>
      <c r="G184" s="213" t="s">
        <v>315</v>
      </c>
      <c r="H184" s="214">
        <v>100</v>
      </c>
      <c r="I184" s="215"/>
      <c r="J184" s="216">
        <f>ROUND(I184*H184,2)</f>
        <v>0</v>
      </c>
      <c r="K184" s="212" t="s">
        <v>126</v>
      </c>
      <c r="L184" s="43"/>
      <c r="M184" s="217" t="s">
        <v>1</v>
      </c>
      <c r="N184" s="218" t="s">
        <v>41</v>
      </c>
      <c r="O184" s="90"/>
      <c r="P184" s="219">
        <f>O184*H184</f>
        <v>0</v>
      </c>
      <c r="Q184" s="219">
        <v>0</v>
      </c>
      <c r="R184" s="219">
        <f>Q184*H184</f>
        <v>0</v>
      </c>
      <c r="S184" s="219">
        <v>0</v>
      </c>
      <c r="T184" s="220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1" t="s">
        <v>167</v>
      </c>
      <c r="AT184" s="221" t="s">
        <v>122</v>
      </c>
      <c r="AU184" s="221" t="s">
        <v>83</v>
      </c>
      <c r="AY184" s="16" t="s">
        <v>119</v>
      </c>
      <c r="BE184" s="222">
        <f>IF(N184="základní",J184,0)</f>
        <v>0</v>
      </c>
      <c r="BF184" s="222">
        <f>IF(N184="snížená",J184,0)</f>
        <v>0</v>
      </c>
      <c r="BG184" s="222">
        <f>IF(N184="zákl. přenesená",J184,0)</f>
        <v>0</v>
      </c>
      <c r="BH184" s="222">
        <f>IF(N184="sníž. přenesená",J184,0)</f>
        <v>0</v>
      </c>
      <c r="BI184" s="222">
        <f>IF(N184="nulová",J184,0)</f>
        <v>0</v>
      </c>
      <c r="BJ184" s="16" t="s">
        <v>81</v>
      </c>
      <c r="BK184" s="222">
        <f>ROUND(I184*H184,2)</f>
        <v>0</v>
      </c>
      <c r="BL184" s="16" t="s">
        <v>167</v>
      </c>
      <c r="BM184" s="221" t="s">
        <v>316</v>
      </c>
    </row>
    <row r="185" s="2" customFormat="1" ht="24.15" customHeight="1">
      <c r="A185" s="37"/>
      <c r="B185" s="38"/>
      <c r="C185" s="210" t="s">
        <v>317</v>
      </c>
      <c r="D185" s="210" t="s">
        <v>122</v>
      </c>
      <c r="E185" s="211" t="s">
        <v>318</v>
      </c>
      <c r="F185" s="212" t="s">
        <v>319</v>
      </c>
      <c r="G185" s="213" t="s">
        <v>286</v>
      </c>
      <c r="H185" s="214">
        <v>3</v>
      </c>
      <c r="I185" s="215"/>
      <c r="J185" s="216">
        <f>ROUND(I185*H185,2)</f>
        <v>0</v>
      </c>
      <c r="K185" s="212" t="s">
        <v>126</v>
      </c>
      <c r="L185" s="43"/>
      <c r="M185" s="217" t="s">
        <v>1</v>
      </c>
      <c r="N185" s="218" t="s">
        <v>41</v>
      </c>
      <c r="O185" s="90"/>
      <c r="P185" s="219">
        <f>O185*H185</f>
        <v>0</v>
      </c>
      <c r="Q185" s="219">
        <v>2.5018699999999998</v>
      </c>
      <c r="R185" s="219">
        <f>Q185*H185</f>
        <v>7.505609999999999</v>
      </c>
      <c r="S185" s="219">
        <v>0</v>
      </c>
      <c r="T185" s="220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1" t="s">
        <v>167</v>
      </c>
      <c r="AT185" s="221" t="s">
        <v>122</v>
      </c>
      <c r="AU185" s="221" t="s">
        <v>83</v>
      </c>
      <c r="AY185" s="16" t="s">
        <v>119</v>
      </c>
      <c r="BE185" s="222">
        <f>IF(N185="základní",J185,0)</f>
        <v>0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6" t="s">
        <v>81</v>
      </c>
      <c r="BK185" s="222">
        <f>ROUND(I185*H185,2)</f>
        <v>0</v>
      </c>
      <c r="BL185" s="16" t="s">
        <v>167</v>
      </c>
      <c r="BM185" s="221" t="s">
        <v>320</v>
      </c>
    </row>
    <row r="186" s="2" customFormat="1" ht="24.15" customHeight="1">
      <c r="A186" s="37"/>
      <c r="B186" s="38"/>
      <c r="C186" s="210" t="s">
        <v>321</v>
      </c>
      <c r="D186" s="210" t="s">
        <v>122</v>
      </c>
      <c r="E186" s="211" t="s">
        <v>322</v>
      </c>
      <c r="F186" s="212" t="s">
        <v>323</v>
      </c>
      <c r="G186" s="213" t="s">
        <v>286</v>
      </c>
      <c r="H186" s="214">
        <v>1</v>
      </c>
      <c r="I186" s="215"/>
      <c r="J186" s="216">
        <f>ROUND(I186*H186,2)</f>
        <v>0</v>
      </c>
      <c r="K186" s="212" t="s">
        <v>126</v>
      </c>
      <c r="L186" s="43"/>
      <c r="M186" s="217" t="s">
        <v>1</v>
      </c>
      <c r="N186" s="218" t="s">
        <v>41</v>
      </c>
      <c r="O186" s="90"/>
      <c r="P186" s="219">
        <f>O186*H186</f>
        <v>0</v>
      </c>
      <c r="Q186" s="219">
        <v>2.1600000000000001</v>
      </c>
      <c r="R186" s="219">
        <f>Q186*H186</f>
        <v>2.1600000000000001</v>
      </c>
      <c r="S186" s="219">
        <v>0</v>
      </c>
      <c r="T186" s="220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1" t="s">
        <v>167</v>
      </c>
      <c r="AT186" s="221" t="s">
        <v>122</v>
      </c>
      <c r="AU186" s="221" t="s">
        <v>83</v>
      </c>
      <c r="AY186" s="16" t="s">
        <v>119</v>
      </c>
      <c r="BE186" s="222">
        <f>IF(N186="základní",J186,0)</f>
        <v>0</v>
      </c>
      <c r="BF186" s="222">
        <f>IF(N186="snížená",J186,0)</f>
        <v>0</v>
      </c>
      <c r="BG186" s="222">
        <f>IF(N186="zákl. přenesená",J186,0)</f>
        <v>0</v>
      </c>
      <c r="BH186" s="222">
        <f>IF(N186="sníž. přenesená",J186,0)</f>
        <v>0</v>
      </c>
      <c r="BI186" s="222">
        <f>IF(N186="nulová",J186,0)</f>
        <v>0</v>
      </c>
      <c r="BJ186" s="16" t="s">
        <v>81</v>
      </c>
      <c r="BK186" s="222">
        <f>ROUND(I186*H186,2)</f>
        <v>0</v>
      </c>
      <c r="BL186" s="16" t="s">
        <v>167</v>
      </c>
      <c r="BM186" s="221" t="s">
        <v>324</v>
      </c>
    </row>
    <row r="187" s="13" customFormat="1">
      <c r="A187" s="13"/>
      <c r="B187" s="233"/>
      <c r="C187" s="234"/>
      <c r="D187" s="235" t="s">
        <v>144</v>
      </c>
      <c r="E187" s="244" t="s">
        <v>1</v>
      </c>
      <c r="F187" s="236" t="s">
        <v>325</v>
      </c>
      <c r="G187" s="234"/>
      <c r="H187" s="237">
        <v>1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144</v>
      </c>
      <c r="AU187" s="243" t="s">
        <v>83</v>
      </c>
      <c r="AV187" s="13" t="s">
        <v>83</v>
      </c>
      <c r="AW187" s="13" t="s">
        <v>32</v>
      </c>
      <c r="AX187" s="13" t="s">
        <v>81</v>
      </c>
      <c r="AY187" s="243" t="s">
        <v>119</v>
      </c>
    </row>
    <row r="188" s="2" customFormat="1" ht="24.15" customHeight="1">
      <c r="A188" s="37"/>
      <c r="B188" s="38"/>
      <c r="C188" s="210" t="s">
        <v>326</v>
      </c>
      <c r="D188" s="210" t="s">
        <v>122</v>
      </c>
      <c r="E188" s="211" t="s">
        <v>327</v>
      </c>
      <c r="F188" s="212" t="s">
        <v>328</v>
      </c>
      <c r="G188" s="213" t="s">
        <v>315</v>
      </c>
      <c r="H188" s="214">
        <v>16</v>
      </c>
      <c r="I188" s="215"/>
      <c r="J188" s="216">
        <f>ROUND(I188*H188,2)</f>
        <v>0</v>
      </c>
      <c r="K188" s="212" t="s">
        <v>126</v>
      </c>
      <c r="L188" s="43"/>
      <c r="M188" s="217" t="s">
        <v>1</v>
      </c>
      <c r="N188" s="218" t="s">
        <v>41</v>
      </c>
      <c r="O188" s="90"/>
      <c r="P188" s="219">
        <f>O188*H188</f>
        <v>0</v>
      </c>
      <c r="Q188" s="219">
        <v>0.00116</v>
      </c>
      <c r="R188" s="219">
        <f>Q188*H188</f>
        <v>0.01856</v>
      </c>
      <c r="S188" s="219">
        <v>0</v>
      </c>
      <c r="T188" s="220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1" t="s">
        <v>167</v>
      </c>
      <c r="AT188" s="221" t="s">
        <v>122</v>
      </c>
      <c r="AU188" s="221" t="s">
        <v>83</v>
      </c>
      <c r="AY188" s="16" t="s">
        <v>119</v>
      </c>
      <c r="BE188" s="222">
        <f>IF(N188="základní",J188,0)</f>
        <v>0</v>
      </c>
      <c r="BF188" s="222">
        <f>IF(N188="snížená",J188,0)</f>
        <v>0</v>
      </c>
      <c r="BG188" s="222">
        <f>IF(N188="zákl. přenesená",J188,0)</f>
        <v>0</v>
      </c>
      <c r="BH188" s="222">
        <f>IF(N188="sníž. přenesená",J188,0)</f>
        <v>0</v>
      </c>
      <c r="BI188" s="222">
        <f>IF(N188="nulová",J188,0)</f>
        <v>0</v>
      </c>
      <c r="BJ188" s="16" t="s">
        <v>81</v>
      </c>
      <c r="BK188" s="222">
        <f>ROUND(I188*H188,2)</f>
        <v>0</v>
      </c>
      <c r="BL188" s="16" t="s">
        <v>167</v>
      </c>
      <c r="BM188" s="221" t="s">
        <v>329</v>
      </c>
    </row>
    <row r="189" s="13" customFormat="1">
      <c r="A189" s="13"/>
      <c r="B189" s="233"/>
      <c r="C189" s="234"/>
      <c r="D189" s="235" t="s">
        <v>144</v>
      </c>
      <c r="E189" s="244" t="s">
        <v>1</v>
      </c>
      <c r="F189" s="236" t="s">
        <v>330</v>
      </c>
      <c r="G189" s="234"/>
      <c r="H189" s="237">
        <v>16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144</v>
      </c>
      <c r="AU189" s="243" t="s">
        <v>83</v>
      </c>
      <c r="AV189" s="13" t="s">
        <v>83</v>
      </c>
      <c r="AW189" s="13" t="s">
        <v>32</v>
      </c>
      <c r="AX189" s="13" t="s">
        <v>81</v>
      </c>
      <c r="AY189" s="243" t="s">
        <v>119</v>
      </c>
    </row>
    <row r="190" s="2" customFormat="1" ht="24.15" customHeight="1">
      <c r="A190" s="37"/>
      <c r="B190" s="38"/>
      <c r="C190" s="210" t="s">
        <v>331</v>
      </c>
      <c r="D190" s="210" t="s">
        <v>122</v>
      </c>
      <c r="E190" s="211" t="s">
        <v>332</v>
      </c>
      <c r="F190" s="212" t="s">
        <v>333</v>
      </c>
      <c r="G190" s="213" t="s">
        <v>315</v>
      </c>
      <c r="H190" s="214">
        <v>16</v>
      </c>
      <c r="I190" s="215"/>
      <c r="J190" s="216">
        <f>ROUND(I190*H190,2)</f>
        <v>0</v>
      </c>
      <c r="K190" s="212" t="s">
        <v>126</v>
      </c>
      <c r="L190" s="43"/>
      <c r="M190" s="217" t="s">
        <v>1</v>
      </c>
      <c r="N190" s="218" t="s">
        <v>41</v>
      </c>
      <c r="O190" s="90"/>
      <c r="P190" s="219">
        <f>O190*H190</f>
        <v>0</v>
      </c>
      <c r="Q190" s="219">
        <v>0</v>
      </c>
      <c r="R190" s="219">
        <f>Q190*H190</f>
        <v>0</v>
      </c>
      <c r="S190" s="219">
        <v>0</v>
      </c>
      <c r="T190" s="220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1" t="s">
        <v>167</v>
      </c>
      <c r="AT190" s="221" t="s">
        <v>122</v>
      </c>
      <c r="AU190" s="221" t="s">
        <v>83</v>
      </c>
      <c r="AY190" s="16" t="s">
        <v>119</v>
      </c>
      <c r="BE190" s="222">
        <f>IF(N190="základní",J190,0)</f>
        <v>0</v>
      </c>
      <c r="BF190" s="222">
        <f>IF(N190="snížená",J190,0)</f>
        <v>0</v>
      </c>
      <c r="BG190" s="222">
        <f>IF(N190="zákl. přenesená",J190,0)</f>
        <v>0</v>
      </c>
      <c r="BH190" s="222">
        <f>IF(N190="sníž. přenesená",J190,0)</f>
        <v>0</v>
      </c>
      <c r="BI190" s="222">
        <f>IF(N190="nulová",J190,0)</f>
        <v>0</v>
      </c>
      <c r="BJ190" s="16" t="s">
        <v>81</v>
      </c>
      <c r="BK190" s="222">
        <f>ROUND(I190*H190,2)</f>
        <v>0</v>
      </c>
      <c r="BL190" s="16" t="s">
        <v>167</v>
      </c>
      <c r="BM190" s="221" t="s">
        <v>334</v>
      </c>
    </row>
    <row r="191" s="2" customFormat="1" ht="24.15" customHeight="1">
      <c r="A191" s="37"/>
      <c r="B191" s="38"/>
      <c r="C191" s="210" t="s">
        <v>335</v>
      </c>
      <c r="D191" s="210" t="s">
        <v>122</v>
      </c>
      <c r="E191" s="211" t="s">
        <v>336</v>
      </c>
      <c r="F191" s="212" t="s">
        <v>337</v>
      </c>
      <c r="G191" s="213" t="s">
        <v>135</v>
      </c>
      <c r="H191" s="214">
        <v>140</v>
      </c>
      <c r="I191" s="215"/>
      <c r="J191" s="216">
        <f>ROUND(I191*H191,2)</f>
        <v>0</v>
      </c>
      <c r="K191" s="212" t="s">
        <v>126</v>
      </c>
      <c r="L191" s="43"/>
      <c r="M191" s="217" t="s">
        <v>1</v>
      </c>
      <c r="N191" s="218" t="s">
        <v>41</v>
      </c>
      <c r="O191" s="90"/>
      <c r="P191" s="219">
        <f>O191*H191</f>
        <v>0</v>
      </c>
      <c r="Q191" s="219">
        <v>0.14932000000000001</v>
      </c>
      <c r="R191" s="219">
        <f>Q191*H191</f>
        <v>20.904800000000002</v>
      </c>
      <c r="S191" s="219">
        <v>0</v>
      </c>
      <c r="T191" s="220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1" t="s">
        <v>167</v>
      </c>
      <c r="AT191" s="221" t="s">
        <v>122</v>
      </c>
      <c r="AU191" s="221" t="s">
        <v>83</v>
      </c>
      <c r="AY191" s="16" t="s">
        <v>119</v>
      </c>
      <c r="BE191" s="222">
        <f>IF(N191="základní",J191,0)</f>
        <v>0</v>
      </c>
      <c r="BF191" s="222">
        <f>IF(N191="snížená",J191,0)</f>
        <v>0</v>
      </c>
      <c r="BG191" s="222">
        <f>IF(N191="zákl. přenesená",J191,0)</f>
        <v>0</v>
      </c>
      <c r="BH191" s="222">
        <f>IF(N191="sníž. přenesená",J191,0)</f>
        <v>0</v>
      </c>
      <c r="BI191" s="222">
        <f>IF(N191="nulová",J191,0)</f>
        <v>0</v>
      </c>
      <c r="BJ191" s="16" t="s">
        <v>81</v>
      </c>
      <c r="BK191" s="222">
        <f>ROUND(I191*H191,2)</f>
        <v>0</v>
      </c>
      <c r="BL191" s="16" t="s">
        <v>167</v>
      </c>
      <c r="BM191" s="221" t="s">
        <v>338</v>
      </c>
    </row>
    <row r="192" s="2" customFormat="1" ht="16.5" customHeight="1">
      <c r="A192" s="37"/>
      <c r="B192" s="38"/>
      <c r="C192" s="210" t="s">
        <v>339</v>
      </c>
      <c r="D192" s="210" t="s">
        <v>122</v>
      </c>
      <c r="E192" s="211" t="s">
        <v>340</v>
      </c>
      <c r="F192" s="212" t="s">
        <v>341</v>
      </c>
      <c r="G192" s="213" t="s">
        <v>135</v>
      </c>
      <c r="H192" s="214">
        <v>150</v>
      </c>
      <c r="I192" s="215"/>
      <c r="J192" s="216">
        <f>ROUND(I192*H192,2)</f>
        <v>0</v>
      </c>
      <c r="K192" s="212" t="s">
        <v>126</v>
      </c>
      <c r="L192" s="43"/>
      <c r="M192" s="217" t="s">
        <v>1</v>
      </c>
      <c r="N192" s="218" t="s">
        <v>41</v>
      </c>
      <c r="O192" s="90"/>
      <c r="P192" s="219">
        <f>O192*H192</f>
        <v>0</v>
      </c>
      <c r="Q192" s="219">
        <v>6.0000000000000002E-05</v>
      </c>
      <c r="R192" s="219">
        <f>Q192*H192</f>
        <v>0.0090000000000000011</v>
      </c>
      <c r="S192" s="219">
        <v>0</v>
      </c>
      <c r="T192" s="220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1" t="s">
        <v>167</v>
      </c>
      <c r="AT192" s="221" t="s">
        <v>122</v>
      </c>
      <c r="AU192" s="221" t="s">
        <v>83</v>
      </c>
      <c r="AY192" s="16" t="s">
        <v>119</v>
      </c>
      <c r="BE192" s="222">
        <f>IF(N192="základní",J192,0)</f>
        <v>0</v>
      </c>
      <c r="BF192" s="222">
        <f>IF(N192="snížená",J192,0)</f>
        <v>0</v>
      </c>
      <c r="BG192" s="222">
        <f>IF(N192="zákl. přenesená",J192,0)</f>
        <v>0</v>
      </c>
      <c r="BH192" s="222">
        <f>IF(N192="sníž. přenesená",J192,0)</f>
        <v>0</v>
      </c>
      <c r="BI192" s="222">
        <f>IF(N192="nulová",J192,0)</f>
        <v>0</v>
      </c>
      <c r="BJ192" s="16" t="s">
        <v>81</v>
      </c>
      <c r="BK192" s="222">
        <f>ROUND(I192*H192,2)</f>
        <v>0</v>
      </c>
      <c r="BL192" s="16" t="s">
        <v>167</v>
      </c>
      <c r="BM192" s="221" t="s">
        <v>342</v>
      </c>
    </row>
    <row r="193" s="2" customFormat="1" ht="24.15" customHeight="1">
      <c r="A193" s="37"/>
      <c r="B193" s="38"/>
      <c r="C193" s="210" t="s">
        <v>343</v>
      </c>
      <c r="D193" s="210" t="s">
        <v>122</v>
      </c>
      <c r="E193" s="211" t="s">
        <v>344</v>
      </c>
      <c r="F193" s="212" t="s">
        <v>345</v>
      </c>
      <c r="G193" s="213" t="s">
        <v>135</v>
      </c>
      <c r="H193" s="214">
        <v>20</v>
      </c>
      <c r="I193" s="215"/>
      <c r="J193" s="216">
        <f>ROUND(I193*H193,2)</f>
        <v>0</v>
      </c>
      <c r="K193" s="212" t="s">
        <v>126</v>
      </c>
      <c r="L193" s="43"/>
      <c r="M193" s="217" t="s">
        <v>1</v>
      </c>
      <c r="N193" s="218" t="s">
        <v>41</v>
      </c>
      <c r="O193" s="90"/>
      <c r="P193" s="219">
        <f>O193*H193</f>
        <v>0</v>
      </c>
      <c r="Q193" s="219">
        <v>0</v>
      </c>
      <c r="R193" s="219">
        <f>Q193*H193</f>
        <v>0</v>
      </c>
      <c r="S193" s="219">
        <v>0</v>
      </c>
      <c r="T193" s="220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1" t="s">
        <v>167</v>
      </c>
      <c r="AT193" s="221" t="s">
        <v>122</v>
      </c>
      <c r="AU193" s="221" t="s">
        <v>83</v>
      </c>
      <c r="AY193" s="16" t="s">
        <v>119</v>
      </c>
      <c r="BE193" s="222">
        <f>IF(N193="základní",J193,0)</f>
        <v>0</v>
      </c>
      <c r="BF193" s="222">
        <f>IF(N193="snížená",J193,0)</f>
        <v>0</v>
      </c>
      <c r="BG193" s="222">
        <f>IF(N193="zákl. přenesená",J193,0)</f>
        <v>0</v>
      </c>
      <c r="BH193" s="222">
        <f>IF(N193="sníž. přenesená",J193,0)</f>
        <v>0</v>
      </c>
      <c r="BI193" s="222">
        <f>IF(N193="nulová",J193,0)</f>
        <v>0</v>
      </c>
      <c r="BJ193" s="16" t="s">
        <v>81</v>
      </c>
      <c r="BK193" s="222">
        <f>ROUND(I193*H193,2)</f>
        <v>0</v>
      </c>
      <c r="BL193" s="16" t="s">
        <v>167</v>
      </c>
      <c r="BM193" s="221" t="s">
        <v>346</v>
      </c>
    </row>
    <row r="194" s="2" customFormat="1" ht="24.15" customHeight="1">
      <c r="A194" s="37"/>
      <c r="B194" s="38"/>
      <c r="C194" s="223" t="s">
        <v>347</v>
      </c>
      <c r="D194" s="223" t="s">
        <v>139</v>
      </c>
      <c r="E194" s="224" t="s">
        <v>348</v>
      </c>
      <c r="F194" s="225" t="s">
        <v>349</v>
      </c>
      <c r="G194" s="226" t="s">
        <v>135</v>
      </c>
      <c r="H194" s="227">
        <v>21</v>
      </c>
      <c r="I194" s="228"/>
      <c r="J194" s="229">
        <f>ROUND(I194*H194,2)</f>
        <v>0</v>
      </c>
      <c r="K194" s="225" t="s">
        <v>126</v>
      </c>
      <c r="L194" s="230"/>
      <c r="M194" s="231" t="s">
        <v>1</v>
      </c>
      <c r="N194" s="232" t="s">
        <v>41</v>
      </c>
      <c r="O194" s="90"/>
      <c r="P194" s="219">
        <f>O194*H194</f>
        <v>0</v>
      </c>
      <c r="Q194" s="219">
        <v>0.00055000000000000003</v>
      </c>
      <c r="R194" s="219">
        <f>Q194*H194</f>
        <v>0.011550000000000001</v>
      </c>
      <c r="S194" s="219">
        <v>0</v>
      </c>
      <c r="T194" s="220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1" t="s">
        <v>179</v>
      </c>
      <c r="AT194" s="221" t="s">
        <v>139</v>
      </c>
      <c r="AU194" s="221" t="s">
        <v>83</v>
      </c>
      <c r="AY194" s="16" t="s">
        <v>119</v>
      </c>
      <c r="BE194" s="222">
        <f>IF(N194="základní",J194,0)</f>
        <v>0</v>
      </c>
      <c r="BF194" s="222">
        <f>IF(N194="snížená",J194,0)</f>
        <v>0</v>
      </c>
      <c r="BG194" s="222">
        <f>IF(N194="zákl. přenesená",J194,0)</f>
        <v>0</v>
      </c>
      <c r="BH194" s="222">
        <f>IF(N194="sníž. přenesená",J194,0)</f>
        <v>0</v>
      </c>
      <c r="BI194" s="222">
        <f>IF(N194="nulová",J194,0)</f>
        <v>0</v>
      </c>
      <c r="BJ194" s="16" t="s">
        <v>81</v>
      </c>
      <c r="BK194" s="222">
        <f>ROUND(I194*H194,2)</f>
        <v>0</v>
      </c>
      <c r="BL194" s="16" t="s">
        <v>179</v>
      </c>
      <c r="BM194" s="221" t="s">
        <v>350</v>
      </c>
    </row>
    <row r="195" s="13" customFormat="1">
      <c r="A195" s="13"/>
      <c r="B195" s="233"/>
      <c r="C195" s="234"/>
      <c r="D195" s="235" t="s">
        <v>144</v>
      </c>
      <c r="E195" s="234"/>
      <c r="F195" s="236" t="s">
        <v>351</v>
      </c>
      <c r="G195" s="234"/>
      <c r="H195" s="237">
        <v>21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144</v>
      </c>
      <c r="AU195" s="243" t="s">
        <v>83</v>
      </c>
      <c r="AV195" s="13" t="s">
        <v>83</v>
      </c>
      <c r="AW195" s="13" t="s">
        <v>4</v>
      </c>
      <c r="AX195" s="13" t="s">
        <v>81</v>
      </c>
      <c r="AY195" s="243" t="s">
        <v>119</v>
      </c>
    </row>
    <row r="196" s="2" customFormat="1" ht="24.15" customHeight="1">
      <c r="A196" s="37"/>
      <c r="B196" s="38"/>
      <c r="C196" s="210" t="s">
        <v>352</v>
      </c>
      <c r="D196" s="210" t="s">
        <v>122</v>
      </c>
      <c r="E196" s="211" t="s">
        <v>344</v>
      </c>
      <c r="F196" s="212" t="s">
        <v>345</v>
      </c>
      <c r="G196" s="213" t="s">
        <v>135</v>
      </c>
      <c r="H196" s="214">
        <v>150</v>
      </c>
      <c r="I196" s="215"/>
      <c r="J196" s="216">
        <f>ROUND(I196*H196,2)</f>
        <v>0</v>
      </c>
      <c r="K196" s="212" t="s">
        <v>126</v>
      </c>
      <c r="L196" s="43"/>
      <c r="M196" s="217" t="s">
        <v>1</v>
      </c>
      <c r="N196" s="218" t="s">
        <v>41</v>
      </c>
      <c r="O196" s="90"/>
      <c r="P196" s="219">
        <f>O196*H196</f>
        <v>0</v>
      </c>
      <c r="Q196" s="219">
        <v>0</v>
      </c>
      <c r="R196" s="219">
        <f>Q196*H196</f>
        <v>0</v>
      </c>
      <c r="S196" s="219">
        <v>0</v>
      </c>
      <c r="T196" s="220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1" t="s">
        <v>167</v>
      </c>
      <c r="AT196" s="221" t="s">
        <v>122</v>
      </c>
      <c r="AU196" s="221" t="s">
        <v>83</v>
      </c>
      <c r="AY196" s="16" t="s">
        <v>119</v>
      </c>
      <c r="BE196" s="222">
        <f>IF(N196="základní",J196,0)</f>
        <v>0</v>
      </c>
      <c r="BF196" s="222">
        <f>IF(N196="snížená",J196,0)</f>
        <v>0</v>
      </c>
      <c r="BG196" s="222">
        <f>IF(N196="zákl. přenesená",J196,0)</f>
        <v>0</v>
      </c>
      <c r="BH196" s="222">
        <f>IF(N196="sníž. přenesená",J196,0)</f>
        <v>0</v>
      </c>
      <c r="BI196" s="222">
        <f>IF(N196="nulová",J196,0)</f>
        <v>0</v>
      </c>
      <c r="BJ196" s="16" t="s">
        <v>81</v>
      </c>
      <c r="BK196" s="222">
        <f>ROUND(I196*H196,2)</f>
        <v>0</v>
      </c>
      <c r="BL196" s="16" t="s">
        <v>167</v>
      </c>
      <c r="BM196" s="221" t="s">
        <v>353</v>
      </c>
    </row>
    <row r="197" s="2" customFormat="1" ht="21.75" customHeight="1">
      <c r="A197" s="37"/>
      <c r="B197" s="38"/>
      <c r="C197" s="223" t="s">
        <v>354</v>
      </c>
      <c r="D197" s="223" t="s">
        <v>139</v>
      </c>
      <c r="E197" s="224" t="s">
        <v>355</v>
      </c>
      <c r="F197" s="225" t="s">
        <v>356</v>
      </c>
      <c r="G197" s="226" t="s">
        <v>135</v>
      </c>
      <c r="H197" s="227">
        <v>157.5</v>
      </c>
      <c r="I197" s="228"/>
      <c r="J197" s="229">
        <f>ROUND(I197*H197,2)</f>
        <v>0</v>
      </c>
      <c r="K197" s="225" t="s">
        <v>1</v>
      </c>
      <c r="L197" s="230"/>
      <c r="M197" s="231" t="s">
        <v>1</v>
      </c>
      <c r="N197" s="232" t="s">
        <v>41</v>
      </c>
      <c r="O197" s="90"/>
      <c r="P197" s="219">
        <f>O197*H197</f>
        <v>0</v>
      </c>
      <c r="Q197" s="219">
        <v>0.00022000000000000001</v>
      </c>
      <c r="R197" s="219">
        <f>Q197*H197</f>
        <v>0.03465</v>
      </c>
      <c r="S197" s="219">
        <v>0</v>
      </c>
      <c r="T197" s="220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1" t="s">
        <v>179</v>
      </c>
      <c r="AT197" s="221" t="s">
        <v>139</v>
      </c>
      <c r="AU197" s="221" t="s">
        <v>83</v>
      </c>
      <c r="AY197" s="16" t="s">
        <v>119</v>
      </c>
      <c r="BE197" s="222">
        <f>IF(N197="základní",J197,0)</f>
        <v>0</v>
      </c>
      <c r="BF197" s="222">
        <f>IF(N197="snížená",J197,0)</f>
        <v>0</v>
      </c>
      <c r="BG197" s="222">
        <f>IF(N197="zákl. přenesená",J197,0)</f>
        <v>0</v>
      </c>
      <c r="BH197" s="222">
        <f>IF(N197="sníž. přenesená",J197,0)</f>
        <v>0</v>
      </c>
      <c r="BI197" s="222">
        <f>IF(N197="nulová",J197,0)</f>
        <v>0</v>
      </c>
      <c r="BJ197" s="16" t="s">
        <v>81</v>
      </c>
      <c r="BK197" s="222">
        <f>ROUND(I197*H197,2)</f>
        <v>0</v>
      </c>
      <c r="BL197" s="16" t="s">
        <v>179</v>
      </c>
      <c r="BM197" s="221" t="s">
        <v>357</v>
      </c>
    </row>
    <row r="198" s="13" customFormat="1">
      <c r="A198" s="13"/>
      <c r="B198" s="233"/>
      <c r="C198" s="234"/>
      <c r="D198" s="235" t="s">
        <v>144</v>
      </c>
      <c r="E198" s="234"/>
      <c r="F198" s="236" t="s">
        <v>358</v>
      </c>
      <c r="G198" s="234"/>
      <c r="H198" s="237">
        <v>157.5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144</v>
      </c>
      <c r="AU198" s="243" t="s">
        <v>83</v>
      </c>
      <c r="AV198" s="13" t="s">
        <v>83</v>
      </c>
      <c r="AW198" s="13" t="s">
        <v>4</v>
      </c>
      <c r="AX198" s="13" t="s">
        <v>81</v>
      </c>
      <c r="AY198" s="243" t="s">
        <v>119</v>
      </c>
    </row>
    <row r="199" s="2" customFormat="1" ht="24.15" customHeight="1">
      <c r="A199" s="37"/>
      <c r="B199" s="38"/>
      <c r="C199" s="210" t="s">
        <v>359</v>
      </c>
      <c r="D199" s="210" t="s">
        <v>122</v>
      </c>
      <c r="E199" s="211" t="s">
        <v>360</v>
      </c>
      <c r="F199" s="212" t="s">
        <v>361</v>
      </c>
      <c r="G199" s="213" t="s">
        <v>157</v>
      </c>
      <c r="H199" s="214">
        <v>30.643999999999998</v>
      </c>
      <c r="I199" s="215"/>
      <c r="J199" s="216">
        <f>ROUND(I199*H199,2)</f>
        <v>0</v>
      </c>
      <c r="K199" s="212" t="s">
        <v>126</v>
      </c>
      <c r="L199" s="43"/>
      <c r="M199" s="217" t="s">
        <v>1</v>
      </c>
      <c r="N199" s="218" t="s">
        <v>41</v>
      </c>
      <c r="O199" s="90"/>
      <c r="P199" s="219">
        <f>O199*H199</f>
        <v>0</v>
      </c>
      <c r="Q199" s="219">
        <v>0</v>
      </c>
      <c r="R199" s="219">
        <f>Q199*H199</f>
        <v>0</v>
      </c>
      <c r="S199" s="219">
        <v>0</v>
      </c>
      <c r="T199" s="220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1" t="s">
        <v>167</v>
      </c>
      <c r="AT199" s="221" t="s">
        <v>122</v>
      </c>
      <c r="AU199" s="221" t="s">
        <v>83</v>
      </c>
      <c r="AY199" s="16" t="s">
        <v>119</v>
      </c>
      <c r="BE199" s="222">
        <f>IF(N199="základní",J199,0)</f>
        <v>0</v>
      </c>
      <c r="BF199" s="222">
        <f>IF(N199="snížená",J199,0)</f>
        <v>0</v>
      </c>
      <c r="BG199" s="222">
        <f>IF(N199="zákl. přenesená",J199,0)</f>
        <v>0</v>
      </c>
      <c r="BH199" s="222">
        <f>IF(N199="sníž. přenesená",J199,0)</f>
        <v>0</v>
      </c>
      <c r="BI199" s="222">
        <f>IF(N199="nulová",J199,0)</f>
        <v>0</v>
      </c>
      <c r="BJ199" s="16" t="s">
        <v>81</v>
      </c>
      <c r="BK199" s="222">
        <f>ROUND(I199*H199,2)</f>
        <v>0</v>
      </c>
      <c r="BL199" s="16" t="s">
        <v>167</v>
      </c>
      <c r="BM199" s="221" t="s">
        <v>362</v>
      </c>
    </row>
    <row r="200" s="12" customFormat="1" ht="25.92" customHeight="1">
      <c r="A200" s="12"/>
      <c r="B200" s="194"/>
      <c r="C200" s="195"/>
      <c r="D200" s="196" t="s">
        <v>75</v>
      </c>
      <c r="E200" s="197" t="s">
        <v>363</v>
      </c>
      <c r="F200" s="197" t="s">
        <v>364</v>
      </c>
      <c r="G200" s="195"/>
      <c r="H200" s="195"/>
      <c r="I200" s="198"/>
      <c r="J200" s="199">
        <f>BK200</f>
        <v>0</v>
      </c>
      <c r="K200" s="195"/>
      <c r="L200" s="200"/>
      <c r="M200" s="201"/>
      <c r="N200" s="202"/>
      <c r="O200" s="202"/>
      <c r="P200" s="203">
        <f>SUM(P201:P207)</f>
        <v>0</v>
      </c>
      <c r="Q200" s="202"/>
      <c r="R200" s="203">
        <f>SUM(R201:R207)</f>
        <v>0</v>
      </c>
      <c r="S200" s="202"/>
      <c r="T200" s="204">
        <f>SUM(T201:T207)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5" t="s">
        <v>127</v>
      </c>
      <c r="AT200" s="206" t="s">
        <v>75</v>
      </c>
      <c r="AU200" s="206" t="s">
        <v>76</v>
      </c>
      <c r="AY200" s="205" t="s">
        <v>119</v>
      </c>
      <c r="BK200" s="207">
        <f>SUM(BK201:BK207)</f>
        <v>0</v>
      </c>
    </row>
    <row r="201" s="2" customFormat="1" ht="24.15" customHeight="1">
      <c r="A201" s="37"/>
      <c r="B201" s="38"/>
      <c r="C201" s="210" t="s">
        <v>365</v>
      </c>
      <c r="D201" s="210" t="s">
        <v>122</v>
      </c>
      <c r="E201" s="211" t="s">
        <v>366</v>
      </c>
      <c r="F201" s="212" t="s">
        <v>367</v>
      </c>
      <c r="G201" s="213" t="s">
        <v>125</v>
      </c>
      <c r="H201" s="214">
        <v>4</v>
      </c>
      <c r="I201" s="215"/>
      <c r="J201" s="216">
        <f>ROUND(I201*H201,2)</f>
        <v>0</v>
      </c>
      <c r="K201" s="212" t="s">
        <v>1</v>
      </c>
      <c r="L201" s="43"/>
      <c r="M201" s="217" t="s">
        <v>1</v>
      </c>
      <c r="N201" s="218" t="s">
        <v>41</v>
      </c>
      <c r="O201" s="90"/>
      <c r="P201" s="219">
        <f>O201*H201</f>
        <v>0</v>
      </c>
      <c r="Q201" s="219">
        <v>0</v>
      </c>
      <c r="R201" s="219">
        <f>Q201*H201</f>
        <v>0</v>
      </c>
      <c r="S201" s="219">
        <v>0</v>
      </c>
      <c r="T201" s="220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1" t="s">
        <v>368</v>
      </c>
      <c r="AT201" s="221" t="s">
        <v>122</v>
      </c>
      <c r="AU201" s="221" t="s">
        <v>81</v>
      </c>
      <c r="AY201" s="16" t="s">
        <v>119</v>
      </c>
      <c r="BE201" s="222">
        <f>IF(N201="základní",J201,0)</f>
        <v>0</v>
      </c>
      <c r="BF201" s="222">
        <f>IF(N201="snížená",J201,0)</f>
        <v>0</v>
      </c>
      <c r="BG201" s="222">
        <f>IF(N201="zákl. přenesená",J201,0)</f>
        <v>0</v>
      </c>
      <c r="BH201" s="222">
        <f>IF(N201="sníž. přenesená",J201,0)</f>
        <v>0</v>
      </c>
      <c r="BI201" s="222">
        <f>IF(N201="nulová",J201,0)</f>
        <v>0</v>
      </c>
      <c r="BJ201" s="16" t="s">
        <v>81</v>
      </c>
      <c r="BK201" s="222">
        <f>ROUND(I201*H201,2)</f>
        <v>0</v>
      </c>
      <c r="BL201" s="16" t="s">
        <v>368</v>
      </c>
      <c r="BM201" s="221" t="s">
        <v>369</v>
      </c>
    </row>
    <row r="202" s="2" customFormat="1" ht="24.15" customHeight="1">
      <c r="A202" s="37"/>
      <c r="B202" s="38"/>
      <c r="C202" s="210" t="s">
        <v>370</v>
      </c>
      <c r="D202" s="210" t="s">
        <v>122</v>
      </c>
      <c r="E202" s="211" t="s">
        <v>371</v>
      </c>
      <c r="F202" s="212" t="s">
        <v>372</v>
      </c>
      <c r="G202" s="213" t="s">
        <v>125</v>
      </c>
      <c r="H202" s="214">
        <v>4</v>
      </c>
      <c r="I202" s="215"/>
      <c r="J202" s="216">
        <f>ROUND(I202*H202,2)</f>
        <v>0</v>
      </c>
      <c r="K202" s="212" t="s">
        <v>1</v>
      </c>
      <c r="L202" s="43"/>
      <c r="M202" s="217" t="s">
        <v>1</v>
      </c>
      <c r="N202" s="218" t="s">
        <v>41</v>
      </c>
      <c r="O202" s="90"/>
      <c r="P202" s="219">
        <f>O202*H202</f>
        <v>0</v>
      </c>
      <c r="Q202" s="219">
        <v>0</v>
      </c>
      <c r="R202" s="219">
        <f>Q202*H202</f>
        <v>0</v>
      </c>
      <c r="S202" s="219">
        <v>0</v>
      </c>
      <c r="T202" s="220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1" t="s">
        <v>368</v>
      </c>
      <c r="AT202" s="221" t="s">
        <v>122</v>
      </c>
      <c r="AU202" s="221" t="s">
        <v>81</v>
      </c>
      <c r="AY202" s="16" t="s">
        <v>119</v>
      </c>
      <c r="BE202" s="222">
        <f>IF(N202="základní",J202,0)</f>
        <v>0</v>
      </c>
      <c r="BF202" s="222">
        <f>IF(N202="snížená",J202,0)</f>
        <v>0</v>
      </c>
      <c r="BG202" s="222">
        <f>IF(N202="zákl. přenesená",J202,0)</f>
        <v>0</v>
      </c>
      <c r="BH202" s="222">
        <f>IF(N202="sníž. přenesená",J202,0)</f>
        <v>0</v>
      </c>
      <c r="BI202" s="222">
        <f>IF(N202="nulová",J202,0)</f>
        <v>0</v>
      </c>
      <c r="BJ202" s="16" t="s">
        <v>81</v>
      </c>
      <c r="BK202" s="222">
        <f>ROUND(I202*H202,2)</f>
        <v>0</v>
      </c>
      <c r="BL202" s="16" t="s">
        <v>368</v>
      </c>
      <c r="BM202" s="221" t="s">
        <v>373</v>
      </c>
    </row>
    <row r="203" s="2" customFormat="1" ht="24.15" customHeight="1">
      <c r="A203" s="37"/>
      <c r="B203" s="38"/>
      <c r="C203" s="210" t="s">
        <v>374</v>
      </c>
      <c r="D203" s="210" t="s">
        <v>122</v>
      </c>
      <c r="E203" s="211" t="s">
        <v>375</v>
      </c>
      <c r="F203" s="212" t="s">
        <v>376</v>
      </c>
      <c r="G203" s="213" t="s">
        <v>125</v>
      </c>
      <c r="H203" s="214">
        <v>12</v>
      </c>
      <c r="I203" s="215"/>
      <c r="J203" s="216">
        <f>ROUND(I203*H203,2)</f>
        <v>0</v>
      </c>
      <c r="K203" s="212" t="s">
        <v>1</v>
      </c>
      <c r="L203" s="43"/>
      <c r="M203" s="217" t="s">
        <v>1</v>
      </c>
      <c r="N203" s="218" t="s">
        <v>41</v>
      </c>
      <c r="O203" s="90"/>
      <c r="P203" s="219">
        <f>O203*H203</f>
        <v>0</v>
      </c>
      <c r="Q203" s="219">
        <v>0</v>
      </c>
      <c r="R203" s="219">
        <f>Q203*H203</f>
        <v>0</v>
      </c>
      <c r="S203" s="219">
        <v>0</v>
      </c>
      <c r="T203" s="220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1" t="s">
        <v>368</v>
      </c>
      <c r="AT203" s="221" t="s">
        <v>122</v>
      </c>
      <c r="AU203" s="221" t="s">
        <v>81</v>
      </c>
      <c r="AY203" s="16" t="s">
        <v>119</v>
      </c>
      <c r="BE203" s="222">
        <f>IF(N203="základní",J203,0)</f>
        <v>0</v>
      </c>
      <c r="BF203" s="222">
        <f>IF(N203="snížená",J203,0)</f>
        <v>0</v>
      </c>
      <c r="BG203" s="222">
        <f>IF(N203="zákl. přenesená",J203,0)</f>
        <v>0</v>
      </c>
      <c r="BH203" s="222">
        <f>IF(N203="sníž. přenesená",J203,0)</f>
        <v>0</v>
      </c>
      <c r="BI203" s="222">
        <f>IF(N203="nulová",J203,0)</f>
        <v>0</v>
      </c>
      <c r="BJ203" s="16" t="s">
        <v>81</v>
      </c>
      <c r="BK203" s="222">
        <f>ROUND(I203*H203,2)</f>
        <v>0</v>
      </c>
      <c r="BL203" s="16" t="s">
        <v>368</v>
      </c>
      <c r="BM203" s="221" t="s">
        <v>377</v>
      </c>
    </row>
    <row r="204" s="2" customFormat="1" ht="21.75" customHeight="1">
      <c r="A204" s="37"/>
      <c r="B204" s="38"/>
      <c r="C204" s="210" t="s">
        <v>378</v>
      </c>
      <c r="D204" s="210" t="s">
        <v>122</v>
      </c>
      <c r="E204" s="211" t="s">
        <v>379</v>
      </c>
      <c r="F204" s="212" t="s">
        <v>380</v>
      </c>
      <c r="G204" s="213" t="s">
        <v>125</v>
      </c>
      <c r="H204" s="214">
        <v>8</v>
      </c>
      <c r="I204" s="215"/>
      <c r="J204" s="216">
        <f>ROUND(I204*H204,2)</f>
        <v>0</v>
      </c>
      <c r="K204" s="212" t="s">
        <v>1</v>
      </c>
      <c r="L204" s="43"/>
      <c r="M204" s="217" t="s">
        <v>1</v>
      </c>
      <c r="N204" s="218" t="s">
        <v>41</v>
      </c>
      <c r="O204" s="90"/>
      <c r="P204" s="219">
        <f>O204*H204</f>
        <v>0</v>
      </c>
      <c r="Q204" s="219">
        <v>0</v>
      </c>
      <c r="R204" s="219">
        <f>Q204*H204</f>
        <v>0</v>
      </c>
      <c r="S204" s="219">
        <v>0</v>
      </c>
      <c r="T204" s="220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1" t="s">
        <v>368</v>
      </c>
      <c r="AT204" s="221" t="s">
        <v>122</v>
      </c>
      <c r="AU204" s="221" t="s">
        <v>81</v>
      </c>
      <c r="AY204" s="16" t="s">
        <v>119</v>
      </c>
      <c r="BE204" s="222">
        <f>IF(N204="základní",J204,0)</f>
        <v>0</v>
      </c>
      <c r="BF204" s="222">
        <f>IF(N204="snížená",J204,0)</f>
        <v>0</v>
      </c>
      <c r="BG204" s="222">
        <f>IF(N204="zákl. přenesená",J204,0)</f>
        <v>0</v>
      </c>
      <c r="BH204" s="222">
        <f>IF(N204="sníž. přenesená",J204,0)</f>
        <v>0</v>
      </c>
      <c r="BI204" s="222">
        <f>IF(N204="nulová",J204,0)</f>
        <v>0</v>
      </c>
      <c r="BJ204" s="16" t="s">
        <v>81</v>
      </c>
      <c r="BK204" s="222">
        <f>ROUND(I204*H204,2)</f>
        <v>0</v>
      </c>
      <c r="BL204" s="16" t="s">
        <v>368</v>
      </c>
      <c r="BM204" s="221" t="s">
        <v>381</v>
      </c>
    </row>
    <row r="205" s="2" customFormat="1" ht="16.5" customHeight="1">
      <c r="A205" s="37"/>
      <c r="B205" s="38"/>
      <c r="C205" s="210" t="s">
        <v>382</v>
      </c>
      <c r="D205" s="210" t="s">
        <v>122</v>
      </c>
      <c r="E205" s="211" t="s">
        <v>383</v>
      </c>
      <c r="F205" s="212" t="s">
        <v>384</v>
      </c>
      <c r="G205" s="213" t="s">
        <v>125</v>
      </c>
      <c r="H205" s="214">
        <v>12</v>
      </c>
      <c r="I205" s="215"/>
      <c r="J205" s="216">
        <f>ROUND(I205*H205,2)</f>
        <v>0</v>
      </c>
      <c r="K205" s="212" t="s">
        <v>126</v>
      </c>
      <c r="L205" s="43"/>
      <c r="M205" s="217" t="s">
        <v>1</v>
      </c>
      <c r="N205" s="218" t="s">
        <v>41</v>
      </c>
      <c r="O205" s="90"/>
      <c r="P205" s="219">
        <f>O205*H205</f>
        <v>0</v>
      </c>
      <c r="Q205" s="219">
        <v>0</v>
      </c>
      <c r="R205" s="219">
        <f>Q205*H205</f>
        <v>0</v>
      </c>
      <c r="S205" s="219">
        <v>0</v>
      </c>
      <c r="T205" s="220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1" t="s">
        <v>368</v>
      </c>
      <c r="AT205" s="221" t="s">
        <v>122</v>
      </c>
      <c r="AU205" s="221" t="s">
        <v>81</v>
      </c>
      <c r="AY205" s="16" t="s">
        <v>119</v>
      </c>
      <c r="BE205" s="222">
        <f>IF(N205="základní",J205,0)</f>
        <v>0</v>
      </c>
      <c r="BF205" s="222">
        <f>IF(N205="snížená",J205,0)</f>
        <v>0</v>
      </c>
      <c r="BG205" s="222">
        <f>IF(N205="zákl. přenesená",J205,0)</f>
        <v>0</v>
      </c>
      <c r="BH205" s="222">
        <f>IF(N205="sníž. přenesená",J205,0)</f>
        <v>0</v>
      </c>
      <c r="BI205" s="222">
        <f>IF(N205="nulová",J205,0)</f>
        <v>0</v>
      </c>
      <c r="BJ205" s="16" t="s">
        <v>81</v>
      </c>
      <c r="BK205" s="222">
        <f>ROUND(I205*H205,2)</f>
        <v>0</v>
      </c>
      <c r="BL205" s="16" t="s">
        <v>368</v>
      </c>
      <c r="BM205" s="221" t="s">
        <v>385</v>
      </c>
    </row>
    <row r="206" s="2" customFormat="1" ht="24.15" customHeight="1">
      <c r="A206" s="37"/>
      <c r="B206" s="38"/>
      <c r="C206" s="210" t="s">
        <v>386</v>
      </c>
      <c r="D206" s="210" t="s">
        <v>122</v>
      </c>
      <c r="E206" s="211" t="s">
        <v>387</v>
      </c>
      <c r="F206" s="212" t="s">
        <v>388</v>
      </c>
      <c r="G206" s="213" t="s">
        <v>125</v>
      </c>
      <c r="H206" s="214">
        <v>4</v>
      </c>
      <c r="I206" s="215"/>
      <c r="J206" s="216">
        <f>ROUND(I206*H206,2)</f>
        <v>0</v>
      </c>
      <c r="K206" s="212" t="s">
        <v>126</v>
      </c>
      <c r="L206" s="43"/>
      <c r="M206" s="217" t="s">
        <v>1</v>
      </c>
      <c r="N206" s="218" t="s">
        <v>41</v>
      </c>
      <c r="O206" s="90"/>
      <c r="P206" s="219">
        <f>O206*H206</f>
        <v>0</v>
      </c>
      <c r="Q206" s="219">
        <v>0</v>
      </c>
      <c r="R206" s="219">
        <f>Q206*H206</f>
        <v>0</v>
      </c>
      <c r="S206" s="219">
        <v>0</v>
      </c>
      <c r="T206" s="220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1" t="s">
        <v>368</v>
      </c>
      <c r="AT206" s="221" t="s">
        <v>122</v>
      </c>
      <c r="AU206" s="221" t="s">
        <v>81</v>
      </c>
      <c r="AY206" s="16" t="s">
        <v>119</v>
      </c>
      <c r="BE206" s="222">
        <f>IF(N206="základní",J206,0)</f>
        <v>0</v>
      </c>
      <c r="BF206" s="222">
        <f>IF(N206="snížená",J206,0)</f>
        <v>0</v>
      </c>
      <c r="BG206" s="222">
        <f>IF(N206="zákl. přenesená",J206,0)</f>
        <v>0</v>
      </c>
      <c r="BH206" s="222">
        <f>IF(N206="sníž. přenesená",J206,0)</f>
        <v>0</v>
      </c>
      <c r="BI206" s="222">
        <f>IF(N206="nulová",J206,0)</f>
        <v>0</v>
      </c>
      <c r="BJ206" s="16" t="s">
        <v>81</v>
      </c>
      <c r="BK206" s="222">
        <f>ROUND(I206*H206,2)</f>
        <v>0</v>
      </c>
      <c r="BL206" s="16" t="s">
        <v>368</v>
      </c>
      <c r="BM206" s="221" t="s">
        <v>389</v>
      </c>
    </row>
    <row r="207" s="2" customFormat="1" ht="24.15" customHeight="1">
      <c r="A207" s="37"/>
      <c r="B207" s="38"/>
      <c r="C207" s="210" t="s">
        <v>390</v>
      </c>
      <c r="D207" s="210" t="s">
        <v>122</v>
      </c>
      <c r="E207" s="211" t="s">
        <v>391</v>
      </c>
      <c r="F207" s="212" t="s">
        <v>392</v>
      </c>
      <c r="G207" s="213" t="s">
        <v>125</v>
      </c>
      <c r="H207" s="214">
        <v>8</v>
      </c>
      <c r="I207" s="215"/>
      <c r="J207" s="216">
        <f>ROUND(I207*H207,2)</f>
        <v>0</v>
      </c>
      <c r="K207" s="212" t="s">
        <v>126</v>
      </c>
      <c r="L207" s="43"/>
      <c r="M207" s="217" t="s">
        <v>1</v>
      </c>
      <c r="N207" s="218" t="s">
        <v>41</v>
      </c>
      <c r="O207" s="90"/>
      <c r="P207" s="219">
        <f>O207*H207</f>
        <v>0</v>
      </c>
      <c r="Q207" s="219">
        <v>0</v>
      </c>
      <c r="R207" s="219">
        <f>Q207*H207</f>
        <v>0</v>
      </c>
      <c r="S207" s="219">
        <v>0</v>
      </c>
      <c r="T207" s="220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1" t="s">
        <v>368</v>
      </c>
      <c r="AT207" s="221" t="s">
        <v>122</v>
      </c>
      <c r="AU207" s="221" t="s">
        <v>81</v>
      </c>
      <c r="AY207" s="16" t="s">
        <v>119</v>
      </c>
      <c r="BE207" s="222">
        <f>IF(N207="základní",J207,0)</f>
        <v>0</v>
      </c>
      <c r="BF207" s="222">
        <f>IF(N207="snížená",J207,0)</f>
        <v>0</v>
      </c>
      <c r="BG207" s="222">
        <f>IF(N207="zákl. přenesená",J207,0)</f>
        <v>0</v>
      </c>
      <c r="BH207" s="222">
        <f>IF(N207="sníž. přenesená",J207,0)</f>
        <v>0</v>
      </c>
      <c r="BI207" s="222">
        <f>IF(N207="nulová",J207,0)</f>
        <v>0</v>
      </c>
      <c r="BJ207" s="16" t="s">
        <v>81</v>
      </c>
      <c r="BK207" s="222">
        <f>ROUND(I207*H207,2)</f>
        <v>0</v>
      </c>
      <c r="BL207" s="16" t="s">
        <v>368</v>
      </c>
      <c r="BM207" s="221" t="s">
        <v>393</v>
      </c>
    </row>
    <row r="208" s="12" customFormat="1" ht="25.92" customHeight="1">
      <c r="A208" s="12"/>
      <c r="B208" s="194"/>
      <c r="C208" s="195"/>
      <c r="D208" s="196" t="s">
        <v>75</v>
      </c>
      <c r="E208" s="197" t="s">
        <v>394</v>
      </c>
      <c r="F208" s="197" t="s">
        <v>395</v>
      </c>
      <c r="G208" s="195"/>
      <c r="H208" s="195"/>
      <c r="I208" s="198"/>
      <c r="J208" s="199">
        <f>BK208</f>
        <v>0</v>
      </c>
      <c r="K208" s="195"/>
      <c r="L208" s="200"/>
      <c r="M208" s="201"/>
      <c r="N208" s="202"/>
      <c r="O208" s="202"/>
      <c r="P208" s="203">
        <f>P209+P212+P214+P216</f>
        <v>0</v>
      </c>
      <c r="Q208" s="202"/>
      <c r="R208" s="203">
        <f>R209+R212+R214+R216</f>
        <v>0</v>
      </c>
      <c r="S208" s="202"/>
      <c r="T208" s="204">
        <f>T209+T212+T214+T216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5" t="s">
        <v>149</v>
      </c>
      <c r="AT208" s="206" t="s">
        <v>75</v>
      </c>
      <c r="AU208" s="206" t="s">
        <v>76</v>
      </c>
      <c r="AY208" s="205" t="s">
        <v>119</v>
      </c>
      <c r="BK208" s="207">
        <f>BK209+BK212+BK214+BK216</f>
        <v>0</v>
      </c>
    </row>
    <row r="209" s="12" customFormat="1" ht="22.8" customHeight="1">
      <c r="A209" s="12"/>
      <c r="B209" s="194"/>
      <c r="C209" s="195"/>
      <c r="D209" s="196" t="s">
        <v>75</v>
      </c>
      <c r="E209" s="208" t="s">
        <v>396</v>
      </c>
      <c r="F209" s="208" t="s">
        <v>397</v>
      </c>
      <c r="G209" s="195"/>
      <c r="H209" s="195"/>
      <c r="I209" s="198"/>
      <c r="J209" s="209">
        <f>BK209</f>
        <v>0</v>
      </c>
      <c r="K209" s="195"/>
      <c r="L209" s="200"/>
      <c r="M209" s="201"/>
      <c r="N209" s="202"/>
      <c r="O209" s="202"/>
      <c r="P209" s="203">
        <f>SUM(P210:P211)</f>
        <v>0</v>
      </c>
      <c r="Q209" s="202"/>
      <c r="R209" s="203">
        <f>SUM(R210:R211)</f>
        <v>0</v>
      </c>
      <c r="S209" s="202"/>
      <c r="T209" s="204">
        <f>SUM(T210:T211)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5" t="s">
        <v>149</v>
      </c>
      <c r="AT209" s="206" t="s">
        <v>75</v>
      </c>
      <c r="AU209" s="206" t="s">
        <v>81</v>
      </c>
      <c r="AY209" s="205" t="s">
        <v>119</v>
      </c>
      <c r="BK209" s="207">
        <f>SUM(BK210:BK211)</f>
        <v>0</v>
      </c>
    </row>
    <row r="210" s="2" customFormat="1" ht="24.15" customHeight="1">
      <c r="A210" s="37"/>
      <c r="B210" s="38"/>
      <c r="C210" s="210" t="s">
        <v>398</v>
      </c>
      <c r="D210" s="210" t="s">
        <v>122</v>
      </c>
      <c r="E210" s="211" t="s">
        <v>399</v>
      </c>
      <c r="F210" s="212" t="s">
        <v>400</v>
      </c>
      <c r="G210" s="213" t="s">
        <v>268</v>
      </c>
      <c r="H210" s="214">
        <v>1</v>
      </c>
      <c r="I210" s="215"/>
      <c r="J210" s="216">
        <f>ROUND(I210*H210,2)</f>
        <v>0</v>
      </c>
      <c r="K210" s="212" t="s">
        <v>126</v>
      </c>
      <c r="L210" s="43"/>
      <c r="M210" s="217" t="s">
        <v>1</v>
      </c>
      <c r="N210" s="218" t="s">
        <v>41</v>
      </c>
      <c r="O210" s="90"/>
      <c r="P210" s="219">
        <f>O210*H210</f>
        <v>0</v>
      </c>
      <c r="Q210" s="219">
        <v>0</v>
      </c>
      <c r="R210" s="219">
        <f>Q210*H210</f>
        <v>0</v>
      </c>
      <c r="S210" s="219">
        <v>0</v>
      </c>
      <c r="T210" s="220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1" t="s">
        <v>401</v>
      </c>
      <c r="AT210" s="221" t="s">
        <v>122</v>
      </c>
      <c r="AU210" s="221" t="s">
        <v>83</v>
      </c>
      <c r="AY210" s="16" t="s">
        <v>119</v>
      </c>
      <c r="BE210" s="222">
        <f>IF(N210="základní",J210,0)</f>
        <v>0</v>
      </c>
      <c r="BF210" s="222">
        <f>IF(N210="snížená",J210,0)</f>
        <v>0</v>
      </c>
      <c r="BG210" s="222">
        <f>IF(N210="zákl. přenesená",J210,0)</f>
        <v>0</v>
      </c>
      <c r="BH210" s="222">
        <f>IF(N210="sníž. přenesená",J210,0)</f>
        <v>0</v>
      </c>
      <c r="BI210" s="222">
        <f>IF(N210="nulová",J210,0)</f>
        <v>0</v>
      </c>
      <c r="BJ210" s="16" t="s">
        <v>81</v>
      </c>
      <c r="BK210" s="222">
        <f>ROUND(I210*H210,2)</f>
        <v>0</v>
      </c>
      <c r="BL210" s="16" t="s">
        <v>401</v>
      </c>
      <c r="BM210" s="221" t="s">
        <v>402</v>
      </c>
    </row>
    <row r="211" s="2" customFormat="1" ht="16.5" customHeight="1">
      <c r="A211" s="37"/>
      <c r="B211" s="38"/>
      <c r="C211" s="210" t="s">
        <v>403</v>
      </c>
      <c r="D211" s="210" t="s">
        <v>122</v>
      </c>
      <c r="E211" s="211" t="s">
        <v>404</v>
      </c>
      <c r="F211" s="212" t="s">
        <v>405</v>
      </c>
      <c r="G211" s="213" t="s">
        <v>268</v>
      </c>
      <c r="H211" s="214">
        <v>1</v>
      </c>
      <c r="I211" s="215"/>
      <c r="J211" s="216">
        <f>ROUND(I211*H211,2)</f>
        <v>0</v>
      </c>
      <c r="K211" s="212" t="s">
        <v>1</v>
      </c>
      <c r="L211" s="43"/>
      <c r="M211" s="217" t="s">
        <v>1</v>
      </c>
      <c r="N211" s="218" t="s">
        <v>41</v>
      </c>
      <c r="O211" s="90"/>
      <c r="P211" s="219">
        <f>O211*H211</f>
        <v>0</v>
      </c>
      <c r="Q211" s="219">
        <v>0</v>
      </c>
      <c r="R211" s="219">
        <f>Q211*H211</f>
        <v>0</v>
      </c>
      <c r="S211" s="219">
        <v>0</v>
      </c>
      <c r="T211" s="220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1" t="s">
        <v>401</v>
      </c>
      <c r="AT211" s="221" t="s">
        <v>122</v>
      </c>
      <c r="AU211" s="221" t="s">
        <v>83</v>
      </c>
      <c r="AY211" s="16" t="s">
        <v>119</v>
      </c>
      <c r="BE211" s="222">
        <f>IF(N211="základní",J211,0)</f>
        <v>0</v>
      </c>
      <c r="BF211" s="222">
        <f>IF(N211="snížená",J211,0)</f>
        <v>0</v>
      </c>
      <c r="BG211" s="222">
        <f>IF(N211="zákl. přenesená",J211,0)</f>
        <v>0</v>
      </c>
      <c r="BH211" s="222">
        <f>IF(N211="sníž. přenesená",J211,0)</f>
        <v>0</v>
      </c>
      <c r="BI211" s="222">
        <f>IF(N211="nulová",J211,0)</f>
        <v>0</v>
      </c>
      <c r="BJ211" s="16" t="s">
        <v>81</v>
      </c>
      <c r="BK211" s="222">
        <f>ROUND(I211*H211,2)</f>
        <v>0</v>
      </c>
      <c r="BL211" s="16" t="s">
        <v>401</v>
      </c>
      <c r="BM211" s="221" t="s">
        <v>406</v>
      </c>
    </row>
    <row r="212" s="12" customFormat="1" ht="22.8" customHeight="1">
      <c r="A212" s="12"/>
      <c r="B212" s="194"/>
      <c r="C212" s="195"/>
      <c r="D212" s="196" t="s">
        <v>75</v>
      </c>
      <c r="E212" s="208" t="s">
        <v>407</v>
      </c>
      <c r="F212" s="208" t="s">
        <v>408</v>
      </c>
      <c r="G212" s="195"/>
      <c r="H212" s="195"/>
      <c r="I212" s="198"/>
      <c r="J212" s="209">
        <f>BK212</f>
        <v>0</v>
      </c>
      <c r="K212" s="195"/>
      <c r="L212" s="200"/>
      <c r="M212" s="201"/>
      <c r="N212" s="202"/>
      <c r="O212" s="202"/>
      <c r="P212" s="203">
        <f>P213</f>
        <v>0</v>
      </c>
      <c r="Q212" s="202"/>
      <c r="R212" s="203">
        <f>R213</f>
        <v>0</v>
      </c>
      <c r="S212" s="202"/>
      <c r="T212" s="204">
        <f>T213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5" t="s">
        <v>149</v>
      </c>
      <c r="AT212" s="206" t="s">
        <v>75</v>
      </c>
      <c r="AU212" s="206" t="s">
        <v>81</v>
      </c>
      <c r="AY212" s="205" t="s">
        <v>119</v>
      </c>
      <c r="BK212" s="207">
        <f>BK213</f>
        <v>0</v>
      </c>
    </row>
    <row r="213" s="2" customFormat="1" ht="16.5" customHeight="1">
      <c r="A213" s="37"/>
      <c r="B213" s="38"/>
      <c r="C213" s="210" t="s">
        <v>409</v>
      </c>
      <c r="D213" s="210" t="s">
        <v>122</v>
      </c>
      <c r="E213" s="211" t="s">
        <v>410</v>
      </c>
      <c r="F213" s="212" t="s">
        <v>408</v>
      </c>
      <c r="G213" s="213" t="s">
        <v>411</v>
      </c>
      <c r="H213" s="255"/>
      <c r="I213" s="215"/>
      <c r="J213" s="216">
        <f>ROUND(I213*H213,2)</f>
        <v>0</v>
      </c>
      <c r="K213" s="212" t="s">
        <v>126</v>
      </c>
      <c r="L213" s="43"/>
      <c r="M213" s="217" t="s">
        <v>1</v>
      </c>
      <c r="N213" s="218" t="s">
        <v>41</v>
      </c>
      <c r="O213" s="90"/>
      <c r="P213" s="219">
        <f>O213*H213</f>
        <v>0</v>
      </c>
      <c r="Q213" s="219">
        <v>0</v>
      </c>
      <c r="R213" s="219">
        <f>Q213*H213</f>
        <v>0</v>
      </c>
      <c r="S213" s="219">
        <v>0</v>
      </c>
      <c r="T213" s="220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1" t="s">
        <v>401</v>
      </c>
      <c r="AT213" s="221" t="s">
        <v>122</v>
      </c>
      <c r="AU213" s="221" t="s">
        <v>83</v>
      </c>
      <c r="AY213" s="16" t="s">
        <v>119</v>
      </c>
      <c r="BE213" s="222">
        <f>IF(N213="základní",J213,0)</f>
        <v>0</v>
      </c>
      <c r="BF213" s="222">
        <f>IF(N213="snížená",J213,0)</f>
        <v>0</v>
      </c>
      <c r="BG213" s="222">
        <f>IF(N213="zákl. přenesená",J213,0)</f>
        <v>0</v>
      </c>
      <c r="BH213" s="222">
        <f>IF(N213="sníž. přenesená",J213,0)</f>
        <v>0</v>
      </c>
      <c r="BI213" s="222">
        <f>IF(N213="nulová",J213,0)</f>
        <v>0</v>
      </c>
      <c r="BJ213" s="16" t="s">
        <v>81</v>
      </c>
      <c r="BK213" s="222">
        <f>ROUND(I213*H213,2)</f>
        <v>0</v>
      </c>
      <c r="BL213" s="16" t="s">
        <v>401</v>
      </c>
      <c r="BM213" s="221" t="s">
        <v>412</v>
      </c>
    </row>
    <row r="214" s="12" customFormat="1" ht="22.8" customHeight="1">
      <c r="A214" s="12"/>
      <c r="B214" s="194"/>
      <c r="C214" s="195"/>
      <c r="D214" s="196" t="s">
        <v>75</v>
      </c>
      <c r="E214" s="208" t="s">
        <v>413</v>
      </c>
      <c r="F214" s="208" t="s">
        <v>414</v>
      </c>
      <c r="G214" s="195"/>
      <c r="H214" s="195"/>
      <c r="I214" s="198"/>
      <c r="J214" s="209">
        <f>BK214</f>
        <v>0</v>
      </c>
      <c r="K214" s="195"/>
      <c r="L214" s="200"/>
      <c r="M214" s="201"/>
      <c r="N214" s="202"/>
      <c r="O214" s="202"/>
      <c r="P214" s="203">
        <f>P215</f>
        <v>0</v>
      </c>
      <c r="Q214" s="202"/>
      <c r="R214" s="203">
        <f>R215</f>
        <v>0</v>
      </c>
      <c r="S214" s="202"/>
      <c r="T214" s="204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5" t="s">
        <v>149</v>
      </c>
      <c r="AT214" s="206" t="s">
        <v>75</v>
      </c>
      <c r="AU214" s="206" t="s">
        <v>81</v>
      </c>
      <c r="AY214" s="205" t="s">
        <v>119</v>
      </c>
      <c r="BK214" s="207">
        <f>BK215</f>
        <v>0</v>
      </c>
    </row>
    <row r="215" s="2" customFormat="1" ht="16.5" customHeight="1">
      <c r="A215" s="37"/>
      <c r="B215" s="38"/>
      <c r="C215" s="210" t="s">
        <v>415</v>
      </c>
      <c r="D215" s="210" t="s">
        <v>122</v>
      </c>
      <c r="E215" s="211" t="s">
        <v>416</v>
      </c>
      <c r="F215" s="212" t="s">
        <v>417</v>
      </c>
      <c r="G215" s="213" t="s">
        <v>268</v>
      </c>
      <c r="H215" s="214">
        <v>1</v>
      </c>
      <c r="I215" s="215"/>
      <c r="J215" s="216">
        <f>ROUND(I215*H215,2)</f>
        <v>0</v>
      </c>
      <c r="K215" s="212" t="s">
        <v>126</v>
      </c>
      <c r="L215" s="43"/>
      <c r="M215" s="217" t="s">
        <v>1</v>
      </c>
      <c r="N215" s="218" t="s">
        <v>41</v>
      </c>
      <c r="O215" s="90"/>
      <c r="P215" s="219">
        <f>O215*H215</f>
        <v>0</v>
      </c>
      <c r="Q215" s="219">
        <v>0</v>
      </c>
      <c r="R215" s="219">
        <f>Q215*H215</f>
        <v>0</v>
      </c>
      <c r="S215" s="219">
        <v>0</v>
      </c>
      <c r="T215" s="220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1" t="s">
        <v>401</v>
      </c>
      <c r="AT215" s="221" t="s">
        <v>122</v>
      </c>
      <c r="AU215" s="221" t="s">
        <v>83</v>
      </c>
      <c r="AY215" s="16" t="s">
        <v>119</v>
      </c>
      <c r="BE215" s="222">
        <f>IF(N215="základní",J215,0)</f>
        <v>0</v>
      </c>
      <c r="BF215" s="222">
        <f>IF(N215="snížená",J215,0)</f>
        <v>0</v>
      </c>
      <c r="BG215" s="222">
        <f>IF(N215="zákl. přenesená",J215,0)</f>
        <v>0</v>
      </c>
      <c r="BH215" s="222">
        <f>IF(N215="sníž. přenesená",J215,0)</f>
        <v>0</v>
      </c>
      <c r="BI215" s="222">
        <f>IF(N215="nulová",J215,0)</f>
        <v>0</v>
      </c>
      <c r="BJ215" s="16" t="s">
        <v>81</v>
      </c>
      <c r="BK215" s="222">
        <f>ROUND(I215*H215,2)</f>
        <v>0</v>
      </c>
      <c r="BL215" s="16" t="s">
        <v>401</v>
      </c>
      <c r="BM215" s="221" t="s">
        <v>418</v>
      </c>
    </row>
    <row r="216" s="12" customFormat="1" ht="22.8" customHeight="1">
      <c r="A216" s="12"/>
      <c r="B216" s="194"/>
      <c r="C216" s="195"/>
      <c r="D216" s="196" t="s">
        <v>75</v>
      </c>
      <c r="E216" s="208" t="s">
        <v>419</v>
      </c>
      <c r="F216" s="208" t="s">
        <v>420</v>
      </c>
      <c r="G216" s="195"/>
      <c r="H216" s="195"/>
      <c r="I216" s="198"/>
      <c r="J216" s="209">
        <f>BK216</f>
        <v>0</v>
      </c>
      <c r="K216" s="195"/>
      <c r="L216" s="200"/>
      <c r="M216" s="201"/>
      <c r="N216" s="202"/>
      <c r="O216" s="202"/>
      <c r="P216" s="203">
        <f>P217</f>
        <v>0</v>
      </c>
      <c r="Q216" s="202"/>
      <c r="R216" s="203">
        <f>R217</f>
        <v>0</v>
      </c>
      <c r="S216" s="202"/>
      <c r="T216" s="204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5" t="s">
        <v>149</v>
      </c>
      <c r="AT216" s="206" t="s">
        <v>75</v>
      </c>
      <c r="AU216" s="206" t="s">
        <v>81</v>
      </c>
      <c r="AY216" s="205" t="s">
        <v>119</v>
      </c>
      <c r="BK216" s="207">
        <f>BK217</f>
        <v>0</v>
      </c>
    </row>
    <row r="217" s="2" customFormat="1" ht="16.5" customHeight="1">
      <c r="A217" s="37"/>
      <c r="B217" s="38"/>
      <c r="C217" s="210" t="s">
        <v>167</v>
      </c>
      <c r="D217" s="210" t="s">
        <v>122</v>
      </c>
      <c r="E217" s="211" t="s">
        <v>421</v>
      </c>
      <c r="F217" s="212" t="s">
        <v>420</v>
      </c>
      <c r="G217" s="213" t="s">
        <v>411</v>
      </c>
      <c r="H217" s="255"/>
      <c r="I217" s="215"/>
      <c r="J217" s="216">
        <f>ROUND(I217*H217,2)</f>
        <v>0</v>
      </c>
      <c r="K217" s="212" t="s">
        <v>126</v>
      </c>
      <c r="L217" s="43"/>
      <c r="M217" s="256" t="s">
        <v>1</v>
      </c>
      <c r="N217" s="257" t="s">
        <v>41</v>
      </c>
      <c r="O217" s="258"/>
      <c r="P217" s="259">
        <f>O217*H217</f>
        <v>0</v>
      </c>
      <c r="Q217" s="259">
        <v>0</v>
      </c>
      <c r="R217" s="259">
        <f>Q217*H217</f>
        <v>0</v>
      </c>
      <c r="S217" s="259">
        <v>0</v>
      </c>
      <c r="T217" s="260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1" t="s">
        <v>401</v>
      </c>
      <c r="AT217" s="221" t="s">
        <v>122</v>
      </c>
      <c r="AU217" s="221" t="s">
        <v>83</v>
      </c>
      <c r="AY217" s="16" t="s">
        <v>119</v>
      </c>
      <c r="BE217" s="222">
        <f>IF(N217="základní",J217,0)</f>
        <v>0</v>
      </c>
      <c r="BF217" s="222">
        <f>IF(N217="snížená",J217,0)</f>
        <v>0</v>
      </c>
      <c r="BG217" s="222">
        <f>IF(N217="zákl. přenesená",J217,0)</f>
        <v>0</v>
      </c>
      <c r="BH217" s="222">
        <f>IF(N217="sníž. přenesená",J217,0)</f>
        <v>0</v>
      </c>
      <c r="BI217" s="222">
        <f>IF(N217="nulová",J217,0)</f>
        <v>0</v>
      </c>
      <c r="BJ217" s="16" t="s">
        <v>81</v>
      </c>
      <c r="BK217" s="222">
        <f>ROUND(I217*H217,2)</f>
        <v>0</v>
      </c>
      <c r="BL217" s="16" t="s">
        <v>401</v>
      </c>
      <c r="BM217" s="221" t="s">
        <v>422</v>
      </c>
    </row>
    <row r="218" s="2" customFormat="1" ht="6.96" customHeight="1">
      <c r="A218" s="37"/>
      <c r="B218" s="65"/>
      <c r="C218" s="66"/>
      <c r="D218" s="66"/>
      <c r="E218" s="66"/>
      <c r="F218" s="66"/>
      <c r="G218" s="66"/>
      <c r="H218" s="66"/>
      <c r="I218" s="66"/>
      <c r="J218" s="66"/>
      <c r="K218" s="66"/>
      <c r="L218" s="43"/>
      <c r="M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</row>
  </sheetData>
  <sheetProtection sheet="1" autoFilter="0" formatColumns="0" formatRows="0" objects="1" scenarios="1" spinCount="100000" saltValue="Qmr3m4f4aG5oeYcKMSTJK0J8tdm2VCNKFkZmG99P4TNt7mK80M6SNU6o7eh/XRPc7tbHzCdRDL6nRZ9XIAbsvA==" hashValue="6tsHMLX4nlNtAN4kYKIkDOGz3wdLuIyWzVCuexPOWXVvjnQArFeAYYr3gGtJhiuHljgoin7L8lEchWcVcaaUbA==" algorithmName="SHA-512" password="CC35"/>
  <autoFilter ref="C125:K217"/>
  <mergeCells count="6">
    <mergeCell ref="E7:H7"/>
    <mergeCell ref="E16:H16"/>
    <mergeCell ref="E25:H25"/>
    <mergeCell ref="E85:H85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Irena Fajfrová</dc:creator>
  <cp:lastModifiedBy>Irena Fajfrová</cp:lastModifiedBy>
  <dcterms:created xsi:type="dcterms:W3CDTF">2024-09-17T07:03:17Z</dcterms:created>
  <dcterms:modified xsi:type="dcterms:W3CDTF">2024-09-17T07:03:22Z</dcterms:modified>
</cp:coreProperties>
</file>